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xr:revisionPtr revIDLastSave="0" documentId="13_ncr:1_{445904C2-62E2-4BBA-865A-4C4144C1760D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Rekapitulácia stavby" sheetId="1" r:id="rId1"/>
    <sheet name="01 - SO01.1 - Stavebná časť" sheetId="2" r:id="rId2"/>
    <sheet name="02 - SO01.2 - Zdravotechnika" sheetId="3" r:id="rId3"/>
    <sheet name="03 - SO01.3 - Vykurovanie" sheetId="4" r:id="rId4"/>
    <sheet name="04.1 - SO01.4.1 - Vzducho..." sheetId="5" r:id="rId5"/>
    <sheet name="04.2 - SO01.4.2 -  CHlade..." sheetId="6" r:id="rId6"/>
    <sheet name="05 - SO01.5 - EPS" sheetId="7" r:id="rId7"/>
    <sheet name="06 - SO01.6 - Elektroinšt..." sheetId="8" r:id="rId8"/>
    <sheet name="08x - SO06 - ELEKTRICKÁ P..." sheetId="9" r:id="rId9"/>
    <sheet name="09x - SO07 - SLABOPRÚDOVÉ..." sheetId="10" r:id="rId10"/>
    <sheet name="10x - SO08 - VODOVODNÁ PR..." sheetId="11" r:id="rId11"/>
    <sheet name="11x - SO09.1 -KANALIZAČNÁ..." sheetId="12" r:id="rId12"/>
    <sheet name="12x - SO09.2 - DAŽĎOVÉ AR..." sheetId="13" r:id="rId13"/>
    <sheet name="13x - SO10 - PRÍPOJKA TEP..." sheetId="14" r:id="rId14"/>
    <sheet name="14x - PS01- ODOVZDÁVACIA ..." sheetId="15" r:id="rId15"/>
    <sheet name="Zoznam figúr" sheetId="16" r:id="rId16"/>
  </sheets>
  <definedNames>
    <definedName name="_xlnm._FilterDatabase" localSheetId="1" hidden="1">'01 - SO01.1 - Stavebná časť'!$C$156:$K$2290</definedName>
    <definedName name="_xlnm._FilterDatabase" localSheetId="2" hidden="1">'02 - SO01.2 - Zdravotechnika'!$C$139:$K$336</definedName>
    <definedName name="_xlnm._FilterDatabase" localSheetId="3" hidden="1">'03 - SO01.3 - Vykurovanie'!$C$135:$K$180</definedName>
    <definedName name="_xlnm._FilterDatabase" localSheetId="4" hidden="1">'04.1 - SO01.4.1 - Vzducho...'!$C$135:$K$193</definedName>
    <definedName name="_xlnm._FilterDatabase" localSheetId="5" hidden="1">'04.2 - SO01.4.2 -  CHlade...'!$C$137:$K$216</definedName>
    <definedName name="_xlnm._FilterDatabase" localSheetId="6" hidden="1">'05 - SO01.5 - EPS'!$C$132:$K$174</definedName>
    <definedName name="_xlnm._FilterDatabase" localSheetId="7" hidden="1">'06 - SO01.6 - Elektroinšt...'!$C$136:$K$378</definedName>
    <definedName name="_xlnm._FilterDatabase" localSheetId="8" hidden="1">'08x - SO06 - ELEKTRICKÁ P...'!$C$129:$K$171</definedName>
    <definedName name="_xlnm._FilterDatabase" localSheetId="9" hidden="1">'09x - SO07 - SLABOPRÚDOVÉ...'!$C$128:$K$151</definedName>
    <definedName name="_xlnm._FilterDatabase" localSheetId="10" hidden="1">'10x - SO08 - VODOVODNÁ PR...'!$C$136:$K$281</definedName>
    <definedName name="_xlnm._FilterDatabase" localSheetId="11" hidden="1">'11x - SO09.1 -KANALIZAČNÁ...'!$C$132:$K$218</definedName>
    <definedName name="_xlnm._FilterDatabase" localSheetId="12" hidden="1">'12x - SO09.2 - DAŽĎOVÉ AR...'!$C$130:$K$203</definedName>
    <definedName name="_xlnm._FilterDatabase" localSheetId="13" hidden="1">'13x - SO10 - PRÍPOJKA TEP...'!$C$130:$K$165</definedName>
    <definedName name="_xlnm._FilterDatabase" localSheetId="14" hidden="1">'14x - PS01- ODOVZDÁVACIA ...'!$C$132:$K$225</definedName>
    <definedName name="_xlnm.Print_Titles" localSheetId="1">'01 - SO01.1 - Stavebná časť'!$156:$156</definedName>
    <definedName name="_xlnm.Print_Titles" localSheetId="2">'02 - SO01.2 - Zdravotechnika'!$139:$139</definedName>
    <definedName name="_xlnm.Print_Titles" localSheetId="3">'03 - SO01.3 - Vykurovanie'!$135:$135</definedName>
    <definedName name="_xlnm.Print_Titles" localSheetId="4">'04.1 - SO01.4.1 - Vzducho...'!$135:$135</definedName>
    <definedName name="_xlnm.Print_Titles" localSheetId="5">'04.2 - SO01.4.2 -  CHlade...'!$137:$137</definedName>
    <definedName name="_xlnm.Print_Titles" localSheetId="6">'05 - SO01.5 - EPS'!$132:$132</definedName>
    <definedName name="_xlnm.Print_Titles" localSheetId="7">'06 - SO01.6 - Elektroinšt...'!$136:$136</definedName>
    <definedName name="_xlnm.Print_Titles" localSheetId="8">'08x - SO06 - ELEKTRICKÁ P...'!$129:$129</definedName>
    <definedName name="_xlnm.Print_Titles" localSheetId="9">'09x - SO07 - SLABOPRÚDOVÉ...'!$128:$128</definedName>
    <definedName name="_xlnm.Print_Titles" localSheetId="10">'10x - SO08 - VODOVODNÁ PR...'!$136:$136</definedName>
    <definedName name="_xlnm.Print_Titles" localSheetId="11">'11x - SO09.1 -KANALIZAČNÁ...'!$132:$132</definedName>
    <definedName name="_xlnm.Print_Titles" localSheetId="12">'12x - SO09.2 - DAŽĎOVÉ AR...'!$130:$130</definedName>
    <definedName name="_xlnm.Print_Titles" localSheetId="13">'13x - SO10 - PRÍPOJKA TEP...'!$130:$130</definedName>
    <definedName name="_xlnm.Print_Titles" localSheetId="14">'14x - PS01- ODOVZDÁVACIA ...'!$132:$132</definedName>
    <definedName name="_xlnm.Print_Titles" localSheetId="0">'Rekapitulácia stavby'!$92:$92</definedName>
    <definedName name="_xlnm.Print_Titles" localSheetId="15">'Zoznam figúr'!$9:$9</definedName>
    <definedName name="_xlnm.Print_Area" localSheetId="1">'01 - SO01.1 - Stavebná časť'!$C$4:$J$76,'01 - SO01.1 - Stavebná časť'!$C$82:$J$136,'01 - SO01.1 - Stavebná časť'!$B$142:$J$2300</definedName>
    <definedName name="_xlnm.Print_Area" localSheetId="2">'02 - SO01.2 - Zdravotechnika'!$C$4:$J$76,'02 - SO01.2 - Zdravotechnika'!$C$82:$J$119,'02 - SO01.2 - Zdravotechnika'!$B$125:$J$346</definedName>
    <definedName name="_xlnm.Print_Area" localSheetId="3">'03 - SO01.3 - Vykurovanie'!$C$4:$J$76,'03 - SO01.3 - Vykurovanie'!$C$82:$J$115,'03 - SO01.3 - Vykurovanie'!$B$121:$J$190</definedName>
    <definedName name="_xlnm.Print_Area" localSheetId="4">'04.1 - SO01.4.1 - Vzducho...'!$C$4:$J$76,'04.1 - SO01.4.1 - Vzducho...'!$C$82:$J$115,'04.1 - SO01.4.1 - Vzducho...'!$B$121:$J$203</definedName>
    <definedName name="_xlnm.Print_Area" localSheetId="5">'04.2 - SO01.4.2 -  CHlade...'!$C$4:$J$76,'04.2 - SO01.4.2 -  CHlade...'!$C$82:$J$117,'04.2 - SO01.4.2 -  CHlade...'!$B$123:$J$227</definedName>
    <definedName name="_xlnm.Print_Area" localSheetId="6">'05 - SO01.5 - EPS'!$C$4:$J$76,'05 - SO01.5 - EPS'!$C$82:$J$112,'05 - SO01.5 - EPS'!$B$118:$J$187</definedName>
    <definedName name="_xlnm.Print_Area" localSheetId="7">'06 - SO01.6 - Elektroinšt...'!$C$4:$J$76,'06 - SO01.6 - Elektroinšt...'!$C$82:$J$116,'06 - SO01.6 - Elektroinšt...'!$B$122:$J$389</definedName>
    <definedName name="_xlnm.Print_Area" localSheetId="8">'08x - SO06 - ELEKTRICKÁ P...'!$C$4:$J$76,'08x - SO06 - ELEKTRICKÁ P...'!$C$82:$J$111,'08x - SO06 - ELEKTRICKÁ P...'!$B$117:$J$181</definedName>
    <definedName name="_xlnm.Print_Area" localSheetId="9">'09x - SO07 - SLABOPRÚDOVÉ...'!$C$4:$J$76,'09x - SO07 - SLABOPRÚDOVÉ...'!$C$82:$J$110,'09x - SO07 - SLABOPRÚDOVÉ...'!$B$116:$J$161</definedName>
    <definedName name="_xlnm.Print_Area" localSheetId="10">'10x - SO08 - VODOVODNÁ PR...'!$C$4:$J$76,'10x - SO08 - VODOVODNÁ PR...'!$C$82:$J$118,'10x - SO08 - VODOVODNÁ PR...'!$B$124:$J$291</definedName>
    <definedName name="_xlnm.Print_Area" localSheetId="11">'11x - SO09.1 -KANALIZAČNÁ...'!$C$4:$J$76,'11x - SO09.1 -KANALIZAČNÁ...'!$C$82:$J$114,'11x - SO09.1 -KANALIZAČNÁ...'!$B$120:$J$231</definedName>
    <definedName name="_xlnm.Print_Area" localSheetId="12">'12x - SO09.2 - DAŽĎOVÉ AR...'!$C$4:$J$76,'12x - SO09.2 - DAŽĎOVÉ AR...'!$C$82:$J$112,'12x - SO09.2 - DAŽĎOVÉ AR...'!$B$118:$J$214</definedName>
    <definedName name="_xlnm.Print_Area" localSheetId="13">'13x - SO10 - PRÍPOJKA TEP...'!$C$4:$J$76,'13x - SO10 - PRÍPOJKA TEP...'!$C$82:$J$112,'13x - SO10 - PRÍPOJKA TEP...'!$B$118:$J$178</definedName>
    <definedName name="_xlnm.Print_Area" localSheetId="14">'14x - PS01- ODOVZDÁVACIA ...'!$C$4:$J$76,'14x - PS01- ODOVZDÁVACIA ...'!$C$82:$J$114,'14x - PS01- ODOVZDÁVACIA ...'!$B$120:$J$235</definedName>
    <definedName name="_xlnm.Print_Area" localSheetId="0">'Rekapitulácia stavby'!$D$4:$AO$76,'Rekapitulácia stavby'!$C$82:$AQ$110</definedName>
    <definedName name="_xlnm.Print_Area" localSheetId="15">'Zoznam figúr'!$C$4:$G$1050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6" l="1"/>
  <c r="J39" i="15"/>
  <c r="J38" i="15"/>
  <c r="AY109" i="1"/>
  <c r="J37" i="15"/>
  <c r="AX109" i="1"/>
  <c r="BI225" i="15"/>
  <c r="BH225" i="15"/>
  <c r="BG225" i="15"/>
  <c r="BE225" i="15"/>
  <c r="T225" i="15"/>
  <c r="R225" i="15"/>
  <c r="P225" i="15"/>
  <c r="BI224" i="15"/>
  <c r="BH224" i="15"/>
  <c r="BG224" i="15"/>
  <c r="BE224" i="15"/>
  <c r="T224" i="15"/>
  <c r="R224" i="15"/>
  <c r="P224" i="15"/>
  <c r="BI223" i="15"/>
  <c r="BH223" i="15"/>
  <c r="BG223" i="15"/>
  <c r="BE223" i="15"/>
  <c r="T223" i="15"/>
  <c r="R223" i="15"/>
  <c r="P223" i="15"/>
  <c r="BI221" i="15"/>
  <c r="BH221" i="15"/>
  <c r="BG221" i="15"/>
  <c r="BE221" i="15"/>
  <c r="T221" i="15"/>
  <c r="R221" i="15"/>
  <c r="P221" i="15"/>
  <c r="BI220" i="15"/>
  <c r="BH220" i="15"/>
  <c r="BG220" i="15"/>
  <c r="BE220" i="15"/>
  <c r="T220" i="15"/>
  <c r="R220" i="15"/>
  <c r="P220" i="15"/>
  <c r="BI219" i="15"/>
  <c r="BH219" i="15"/>
  <c r="BG219" i="15"/>
  <c r="BE219" i="15"/>
  <c r="T219" i="15"/>
  <c r="R219" i="15"/>
  <c r="P219" i="15"/>
  <c r="BI218" i="15"/>
  <c r="BH218" i="15"/>
  <c r="BG218" i="15"/>
  <c r="BE218" i="15"/>
  <c r="T218" i="15"/>
  <c r="R218" i="15"/>
  <c r="P218" i="15"/>
  <c r="BI217" i="15"/>
  <c r="BH217" i="15"/>
  <c r="BG217" i="15"/>
  <c r="BE217" i="15"/>
  <c r="T217" i="15"/>
  <c r="R217" i="15"/>
  <c r="P217" i="15"/>
  <c r="BI215" i="15"/>
  <c r="BH215" i="15"/>
  <c r="BG215" i="15"/>
  <c r="BE215" i="15"/>
  <c r="T215" i="15"/>
  <c r="R215" i="15"/>
  <c r="P215" i="15"/>
  <c r="BI214" i="15"/>
  <c r="BH214" i="15"/>
  <c r="BG214" i="15"/>
  <c r="BE214" i="15"/>
  <c r="T214" i="15"/>
  <c r="R214" i="15"/>
  <c r="P214" i="15"/>
  <c r="BI213" i="15"/>
  <c r="BH213" i="15"/>
  <c r="BG213" i="15"/>
  <c r="BE213" i="15"/>
  <c r="T213" i="15"/>
  <c r="R213" i="15"/>
  <c r="P213" i="15"/>
  <c r="BI212" i="15"/>
  <c r="BH212" i="15"/>
  <c r="BG212" i="15"/>
  <c r="BE212" i="15"/>
  <c r="T212" i="15"/>
  <c r="R212" i="15"/>
  <c r="P212" i="15"/>
  <c r="BI211" i="15"/>
  <c r="BH211" i="15"/>
  <c r="BG211" i="15"/>
  <c r="BE211" i="15"/>
  <c r="T211" i="15"/>
  <c r="R211" i="15"/>
  <c r="P211" i="15"/>
  <c r="BI210" i="15"/>
  <c r="BH210" i="15"/>
  <c r="BG210" i="15"/>
  <c r="BE210" i="15"/>
  <c r="T210" i="15"/>
  <c r="R210" i="15"/>
  <c r="P210" i="15"/>
  <c r="BI209" i="15"/>
  <c r="BH209" i="15"/>
  <c r="BG209" i="15"/>
  <c r="BE209" i="15"/>
  <c r="T209" i="15"/>
  <c r="R209" i="15"/>
  <c r="P209" i="15"/>
  <c r="BI208" i="15"/>
  <c r="BH208" i="15"/>
  <c r="BG208" i="15"/>
  <c r="BE208" i="15"/>
  <c r="T208" i="15"/>
  <c r="R208" i="15"/>
  <c r="P208" i="15"/>
  <c r="BI207" i="15"/>
  <c r="BH207" i="15"/>
  <c r="BG207" i="15"/>
  <c r="BE207" i="15"/>
  <c r="T207" i="15"/>
  <c r="R207" i="15"/>
  <c r="P207" i="15"/>
  <c r="BI205" i="15"/>
  <c r="BH205" i="15"/>
  <c r="BG205" i="15"/>
  <c r="BE205" i="15"/>
  <c r="T205" i="15"/>
  <c r="R205" i="15"/>
  <c r="P205" i="15"/>
  <c r="BI204" i="15"/>
  <c r="BH204" i="15"/>
  <c r="BG204" i="15"/>
  <c r="BE204" i="15"/>
  <c r="T204" i="15"/>
  <c r="R204" i="15"/>
  <c r="P204" i="15"/>
  <c r="BI202" i="15"/>
  <c r="BH202" i="15"/>
  <c r="BG202" i="15"/>
  <c r="BE202" i="15"/>
  <c r="T202" i="15"/>
  <c r="R202" i="15"/>
  <c r="P202" i="15"/>
  <c r="BI201" i="15"/>
  <c r="BH201" i="15"/>
  <c r="BG201" i="15"/>
  <c r="BE201" i="15"/>
  <c r="T201" i="15"/>
  <c r="R201" i="15"/>
  <c r="P201" i="15"/>
  <c r="BI200" i="15"/>
  <c r="BH200" i="15"/>
  <c r="BG200" i="15"/>
  <c r="BE200" i="15"/>
  <c r="T200" i="15"/>
  <c r="R200" i="15"/>
  <c r="P200" i="15"/>
  <c r="BI199" i="15"/>
  <c r="BH199" i="15"/>
  <c r="BG199" i="15"/>
  <c r="BE199" i="15"/>
  <c r="T199" i="15"/>
  <c r="R199" i="15"/>
  <c r="P199" i="15"/>
  <c r="BI198" i="15"/>
  <c r="BH198" i="15"/>
  <c r="BG198" i="15"/>
  <c r="BE198" i="15"/>
  <c r="T198" i="15"/>
  <c r="R198" i="15"/>
  <c r="P198" i="15"/>
  <c r="BI197" i="15"/>
  <c r="BH197" i="15"/>
  <c r="BG197" i="15"/>
  <c r="BE197" i="15"/>
  <c r="T197" i="15"/>
  <c r="R197" i="15"/>
  <c r="P197" i="15"/>
  <c r="BI196" i="15"/>
  <c r="BH196" i="15"/>
  <c r="BG196" i="15"/>
  <c r="BE196" i="15"/>
  <c r="T196" i="15"/>
  <c r="R196" i="15"/>
  <c r="P196" i="15"/>
  <c r="BI195" i="15"/>
  <c r="BH195" i="15"/>
  <c r="BG195" i="15"/>
  <c r="BE195" i="15"/>
  <c r="T195" i="15"/>
  <c r="R195" i="15"/>
  <c r="P195" i="15"/>
  <c r="BI194" i="15"/>
  <c r="BH194" i="15"/>
  <c r="BG194" i="15"/>
  <c r="BE194" i="15"/>
  <c r="T194" i="15"/>
  <c r="R194" i="15"/>
  <c r="P194" i="15"/>
  <c r="BI193" i="15"/>
  <c r="BH193" i="15"/>
  <c r="BG193" i="15"/>
  <c r="BE193" i="15"/>
  <c r="T193" i="15"/>
  <c r="R193" i="15"/>
  <c r="P193" i="15"/>
  <c r="BI192" i="15"/>
  <c r="BH192" i="15"/>
  <c r="BG192" i="15"/>
  <c r="BE192" i="15"/>
  <c r="T192" i="15"/>
  <c r="R192" i="15"/>
  <c r="P192" i="15"/>
  <c r="BI191" i="15"/>
  <c r="BH191" i="15"/>
  <c r="BG191" i="15"/>
  <c r="BE191" i="15"/>
  <c r="T191" i="15"/>
  <c r="R191" i="15"/>
  <c r="P191" i="15"/>
  <c r="BI190" i="15"/>
  <c r="BH190" i="15"/>
  <c r="BG190" i="15"/>
  <c r="BE190" i="15"/>
  <c r="T190" i="15"/>
  <c r="R190" i="15"/>
  <c r="P190" i="15"/>
  <c r="BI189" i="15"/>
  <c r="BH189" i="15"/>
  <c r="BG189" i="15"/>
  <c r="BE189" i="15"/>
  <c r="T189" i="15"/>
  <c r="R189" i="15"/>
  <c r="P189" i="15"/>
  <c r="BI188" i="15"/>
  <c r="BH188" i="15"/>
  <c r="BG188" i="15"/>
  <c r="BE188" i="15"/>
  <c r="T188" i="15"/>
  <c r="R188" i="15"/>
  <c r="P188" i="15"/>
  <c r="BI187" i="15"/>
  <c r="BH187" i="15"/>
  <c r="BG187" i="15"/>
  <c r="BE187" i="15"/>
  <c r="T187" i="15"/>
  <c r="R187" i="15"/>
  <c r="P187" i="15"/>
  <c r="BI186" i="15"/>
  <c r="BH186" i="15"/>
  <c r="BG186" i="15"/>
  <c r="BE186" i="15"/>
  <c r="T186" i="15"/>
  <c r="R186" i="15"/>
  <c r="P186" i="15"/>
  <c r="BI185" i="15"/>
  <c r="BH185" i="15"/>
  <c r="BG185" i="15"/>
  <c r="BE185" i="15"/>
  <c r="T185" i="15"/>
  <c r="R185" i="15"/>
  <c r="P185" i="15"/>
  <c r="BI184" i="15"/>
  <c r="BH184" i="15"/>
  <c r="BG184" i="15"/>
  <c r="BE184" i="15"/>
  <c r="T184" i="15"/>
  <c r="R184" i="15"/>
  <c r="P184" i="15"/>
  <c r="BI183" i="15"/>
  <c r="BH183" i="15"/>
  <c r="BG183" i="15"/>
  <c r="BE183" i="15"/>
  <c r="T183" i="15"/>
  <c r="R183" i="15"/>
  <c r="P183" i="15"/>
  <c r="BI182" i="15"/>
  <c r="BH182" i="15"/>
  <c r="BG182" i="15"/>
  <c r="BE182" i="15"/>
  <c r="T182" i="15"/>
  <c r="R182" i="15"/>
  <c r="P182" i="15"/>
  <c r="BI181" i="15"/>
  <c r="BH181" i="15"/>
  <c r="BG181" i="15"/>
  <c r="BE181" i="15"/>
  <c r="T181" i="15"/>
  <c r="R181" i="15"/>
  <c r="P181" i="15"/>
  <c r="BI180" i="15"/>
  <c r="BH180" i="15"/>
  <c r="BG180" i="15"/>
  <c r="BE180" i="15"/>
  <c r="T180" i="15"/>
  <c r="R180" i="15"/>
  <c r="P180" i="15"/>
  <c r="BI179" i="15"/>
  <c r="BH179" i="15"/>
  <c r="BG179" i="15"/>
  <c r="BE179" i="15"/>
  <c r="T179" i="15"/>
  <c r="R179" i="15"/>
  <c r="P179" i="15"/>
  <c r="BI178" i="15"/>
  <c r="BH178" i="15"/>
  <c r="BG178" i="15"/>
  <c r="BE178" i="15"/>
  <c r="T178" i="15"/>
  <c r="R178" i="15"/>
  <c r="P178" i="15"/>
  <c r="BI177" i="15"/>
  <c r="BH177" i="15"/>
  <c r="BG177" i="15"/>
  <c r="BE177" i="15"/>
  <c r="T177" i="15"/>
  <c r="R177" i="15"/>
  <c r="P177" i="15"/>
  <c r="BI176" i="15"/>
  <c r="BH176" i="15"/>
  <c r="BG176" i="15"/>
  <c r="BE176" i="15"/>
  <c r="T176" i="15"/>
  <c r="R176" i="15"/>
  <c r="P176" i="15"/>
  <c r="BI175" i="15"/>
  <c r="BH175" i="15"/>
  <c r="BG175" i="15"/>
  <c r="BE175" i="15"/>
  <c r="T175" i="15"/>
  <c r="R175" i="15"/>
  <c r="P175" i="15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35" i="15"/>
  <c r="BH135" i="15"/>
  <c r="BG135" i="15"/>
  <c r="BE135" i="15"/>
  <c r="T135" i="15"/>
  <c r="R135" i="15"/>
  <c r="P135" i="15"/>
  <c r="J130" i="15"/>
  <c r="J129" i="15"/>
  <c r="F129" i="15"/>
  <c r="F127" i="15"/>
  <c r="E125" i="15"/>
  <c r="BI112" i="15"/>
  <c r="BH112" i="15"/>
  <c r="BG112" i="15"/>
  <c r="BE112" i="15"/>
  <c r="BI111" i="15"/>
  <c r="BH111" i="15"/>
  <c r="BG111" i="15"/>
  <c r="BF111" i="15"/>
  <c r="BE111" i="15"/>
  <c r="BI110" i="15"/>
  <c r="BH110" i="15"/>
  <c r="BG110" i="15"/>
  <c r="BF110" i="15"/>
  <c r="BE110" i="15"/>
  <c r="BI109" i="15"/>
  <c r="BH109" i="15"/>
  <c r="BG109" i="15"/>
  <c r="BF109" i="15"/>
  <c r="BE109" i="15"/>
  <c r="BI108" i="15"/>
  <c r="BH108" i="15"/>
  <c r="BG108" i="15"/>
  <c r="BF108" i="15"/>
  <c r="BE108" i="15"/>
  <c r="BI107" i="15"/>
  <c r="BH107" i="15"/>
  <c r="BG107" i="15"/>
  <c r="BF107" i="15"/>
  <c r="BE107" i="15"/>
  <c r="J92" i="15"/>
  <c r="J91" i="15"/>
  <c r="F91" i="15"/>
  <c r="F89" i="15"/>
  <c r="E87" i="15"/>
  <c r="J18" i="15"/>
  <c r="E18" i="15"/>
  <c r="F130" i="15" s="1"/>
  <c r="J17" i="15"/>
  <c r="J12" i="15"/>
  <c r="J89" i="15" s="1"/>
  <c r="E7" i="15"/>
  <c r="E85" i="15" s="1"/>
  <c r="J39" i="14"/>
  <c r="J38" i="14"/>
  <c r="AY108" i="1"/>
  <c r="J37" i="14"/>
  <c r="AX108" i="1" s="1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5" i="14"/>
  <c r="BH155" i="14"/>
  <c r="BG155" i="14"/>
  <c r="BE155" i="14"/>
  <c r="T155" i="14"/>
  <c r="T154" i="14" s="1"/>
  <c r="R155" i="14"/>
  <c r="R154" i="14"/>
  <c r="P155" i="14"/>
  <c r="P154" i="14" s="1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J128" i="14"/>
  <c r="J127" i="14"/>
  <c r="F127" i="14"/>
  <c r="F125" i="14"/>
  <c r="E123" i="14"/>
  <c r="BI110" i="14"/>
  <c r="BH110" i="14"/>
  <c r="BG110" i="14"/>
  <c r="BE110" i="14"/>
  <c r="BI109" i="14"/>
  <c r="BH109" i="14"/>
  <c r="BG109" i="14"/>
  <c r="BF109" i="14"/>
  <c r="BE109" i="14"/>
  <c r="BI108" i="14"/>
  <c r="BH108" i="14"/>
  <c r="BG108" i="14"/>
  <c r="BF108" i="14"/>
  <c r="BE108" i="14"/>
  <c r="BI107" i="14"/>
  <c r="BH107" i="14"/>
  <c r="BG107" i="14"/>
  <c r="BF107" i="14"/>
  <c r="BE107" i="14"/>
  <c r="BI106" i="14"/>
  <c r="BH106" i="14"/>
  <c r="BG106" i="14"/>
  <c r="BF106" i="14"/>
  <c r="BE106" i="14"/>
  <c r="BI105" i="14"/>
  <c r="BH105" i="14"/>
  <c r="BG105" i="14"/>
  <c r="BF105" i="14"/>
  <c r="BE105" i="14"/>
  <c r="J92" i="14"/>
  <c r="J91" i="14"/>
  <c r="F91" i="14"/>
  <c r="F89" i="14"/>
  <c r="E87" i="14"/>
  <c r="J18" i="14"/>
  <c r="E18" i="14"/>
  <c r="F92" i="14" s="1"/>
  <c r="J17" i="14"/>
  <c r="J12" i="14"/>
  <c r="J89" i="14" s="1"/>
  <c r="E7" i="14"/>
  <c r="E85" i="14" s="1"/>
  <c r="J39" i="13"/>
  <c r="J38" i="13"/>
  <c r="AY107" i="1" s="1"/>
  <c r="J37" i="13"/>
  <c r="AX107" i="1"/>
  <c r="BI203" i="13"/>
  <c r="BH203" i="13"/>
  <c r="BG203" i="13"/>
  <c r="BE203" i="13"/>
  <c r="T203" i="13"/>
  <c r="R203" i="13"/>
  <c r="P203" i="13"/>
  <c r="BI202" i="13"/>
  <c r="BH202" i="13"/>
  <c r="BG202" i="13"/>
  <c r="BE202" i="13"/>
  <c r="T202" i="13"/>
  <c r="R202" i="13"/>
  <c r="P202" i="13"/>
  <c r="BI200" i="13"/>
  <c r="BH200" i="13"/>
  <c r="BG200" i="13"/>
  <c r="BE200" i="13"/>
  <c r="T200" i="13"/>
  <c r="R200" i="13"/>
  <c r="P200" i="13"/>
  <c r="BI199" i="13"/>
  <c r="BH199" i="13"/>
  <c r="BG199" i="13"/>
  <c r="BE199" i="13"/>
  <c r="T199" i="13"/>
  <c r="R199" i="13"/>
  <c r="P199" i="13"/>
  <c r="BI198" i="13"/>
  <c r="BH198" i="13"/>
  <c r="BG198" i="13"/>
  <c r="BE198" i="13"/>
  <c r="T198" i="13"/>
  <c r="R198" i="13"/>
  <c r="P198" i="13"/>
  <c r="BI197" i="13"/>
  <c r="BH197" i="13"/>
  <c r="BG197" i="13"/>
  <c r="BE197" i="13"/>
  <c r="T197" i="13"/>
  <c r="R197" i="13"/>
  <c r="P197" i="13"/>
  <c r="BI196" i="13"/>
  <c r="BH196" i="13"/>
  <c r="BG196" i="13"/>
  <c r="BE196" i="13"/>
  <c r="T196" i="13"/>
  <c r="R196" i="13"/>
  <c r="P196" i="13"/>
  <c r="BI195" i="13"/>
  <c r="BH195" i="13"/>
  <c r="BG195" i="13"/>
  <c r="BE195" i="13"/>
  <c r="T195" i="13"/>
  <c r="R195" i="13"/>
  <c r="P195" i="13"/>
  <c r="BI194" i="13"/>
  <c r="BH194" i="13"/>
  <c r="BG194" i="13"/>
  <c r="BE194" i="13"/>
  <c r="T194" i="13"/>
  <c r="R194" i="13"/>
  <c r="P194" i="13"/>
  <c r="BI193" i="13"/>
  <c r="BH193" i="13"/>
  <c r="BG193" i="13"/>
  <c r="BE193" i="13"/>
  <c r="T193" i="13"/>
  <c r="R193" i="13"/>
  <c r="P193" i="13"/>
  <c r="BI192" i="13"/>
  <c r="BH192" i="13"/>
  <c r="BG192" i="13"/>
  <c r="BE192" i="13"/>
  <c r="T192" i="13"/>
  <c r="R192" i="13"/>
  <c r="P192" i="13"/>
  <c r="BI191" i="13"/>
  <c r="BH191" i="13"/>
  <c r="BG191" i="13"/>
  <c r="BE191" i="13"/>
  <c r="T191" i="13"/>
  <c r="R191" i="13"/>
  <c r="P191" i="13"/>
  <c r="BI190" i="13"/>
  <c r="BH190" i="13"/>
  <c r="BG190" i="13"/>
  <c r="BE190" i="13"/>
  <c r="T190" i="13"/>
  <c r="R190" i="13"/>
  <c r="P190" i="13"/>
  <c r="BI189" i="13"/>
  <c r="BH189" i="13"/>
  <c r="BG189" i="13"/>
  <c r="BE189" i="13"/>
  <c r="T189" i="13"/>
  <c r="R189" i="13"/>
  <c r="P189" i="13"/>
  <c r="BI188" i="13"/>
  <c r="BH188" i="13"/>
  <c r="BG188" i="13"/>
  <c r="BE188" i="13"/>
  <c r="T188" i="13"/>
  <c r="R188" i="13"/>
  <c r="P188" i="13"/>
  <c r="BI187" i="13"/>
  <c r="BH187" i="13"/>
  <c r="BG187" i="13"/>
  <c r="BE187" i="13"/>
  <c r="T187" i="13"/>
  <c r="R187" i="13"/>
  <c r="P187" i="13"/>
  <c r="BI186" i="13"/>
  <c r="BH186" i="13"/>
  <c r="BG186" i="13"/>
  <c r="BE186" i="13"/>
  <c r="T186" i="13"/>
  <c r="R186" i="13"/>
  <c r="P186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3" i="13"/>
  <c r="BH183" i="13"/>
  <c r="BG183" i="13"/>
  <c r="BE183" i="13"/>
  <c r="T183" i="13"/>
  <c r="R183" i="13"/>
  <c r="P183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80" i="13"/>
  <c r="BH180" i="13"/>
  <c r="BG180" i="13"/>
  <c r="BE180" i="13"/>
  <c r="T180" i="13"/>
  <c r="R180" i="13"/>
  <c r="P180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6" i="13"/>
  <c r="BH176" i="13"/>
  <c r="BG176" i="13"/>
  <c r="BE176" i="13"/>
  <c r="T176" i="13"/>
  <c r="R176" i="13"/>
  <c r="P176" i="13"/>
  <c r="BI175" i="13"/>
  <c r="BH175" i="13"/>
  <c r="BG175" i="13"/>
  <c r="BE175" i="13"/>
  <c r="T175" i="13"/>
  <c r="R175" i="13"/>
  <c r="P175" i="13"/>
  <c r="BI173" i="13"/>
  <c r="BH173" i="13"/>
  <c r="BG173" i="13"/>
  <c r="BE173" i="13"/>
  <c r="T173" i="13"/>
  <c r="R173" i="13"/>
  <c r="P173" i="13"/>
  <c r="BI172" i="13"/>
  <c r="BH172" i="13"/>
  <c r="BG172" i="13"/>
  <c r="BE172" i="13"/>
  <c r="T172" i="13"/>
  <c r="R172" i="13"/>
  <c r="P172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J128" i="13"/>
  <c r="J127" i="13"/>
  <c r="F127" i="13"/>
  <c r="F125" i="13"/>
  <c r="E123" i="13"/>
  <c r="BI110" i="13"/>
  <c r="BH110" i="13"/>
  <c r="BG110" i="13"/>
  <c r="BE110" i="13"/>
  <c r="BI109" i="13"/>
  <c r="BH109" i="13"/>
  <c r="BG109" i="13"/>
  <c r="BF109" i="13"/>
  <c r="BE109" i="13"/>
  <c r="BI108" i="13"/>
  <c r="BH108" i="13"/>
  <c r="BG108" i="13"/>
  <c r="BF108" i="13"/>
  <c r="BE108" i="13"/>
  <c r="BI107" i="13"/>
  <c r="BH107" i="13"/>
  <c r="BG107" i="13"/>
  <c r="BF107" i="13"/>
  <c r="BE107" i="13"/>
  <c r="BI106" i="13"/>
  <c r="BH106" i="13"/>
  <c r="BG106" i="13"/>
  <c r="BF106" i="13"/>
  <c r="BE106" i="13"/>
  <c r="BI105" i="13"/>
  <c r="BH105" i="13"/>
  <c r="BG105" i="13"/>
  <c r="BF105" i="13"/>
  <c r="BE105" i="13"/>
  <c r="J92" i="13"/>
  <c r="J91" i="13"/>
  <c r="F91" i="13"/>
  <c r="F89" i="13"/>
  <c r="E87" i="13"/>
  <c r="J18" i="13"/>
  <c r="E18" i="13"/>
  <c r="F92" i="13" s="1"/>
  <c r="J17" i="13"/>
  <c r="J12" i="13"/>
  <c r="J89" i="13"/>
  <c r="E7" i="13"/>
  <c r="E121" i="13"/>
  <c r="J39" i="12"/>
  <c r="J38" i="12"/>
  <c r="AY106" i="1"/>
  <c r="J37" i="12"/>
  <c r="AX106" i="1" s="1"/>
  <c r="BI218" i="12"/>
  <c r="BH218" i="12"/>
  <c r="BG218" i="12"/>
  <c r="BE218" i="12"/>
  <c r="T218" i="12"/>
  <c r="R218" i="12"/>
  <c r="P218" i="12"/>
  <c r="BI217" i="12"/>
  <c r="BH217" i="12"/>
  <c r="BG217" i="12"/>
  <c r="BE217" i="12"/>
  <c r="T217" i="12"/>
  <c r="R217" i="12"/>
  <c r="P217" i="12"/>
  <c r="BI216" i="12"/>
  <c r="BH216" i="12"/>
  <c r="BG216" i="12"/>
  <c r="BE216" i="12"/>
  <c r="T216" i="12"/>
  <c r="R216" i="12"/>
  <c r="P216" i="12"/>
  <c r="BI215" i="12"/>
  <c r="BH215" i="12"/>
  <c r="BG215" i="12"/>
  <c r="BE215" i="12"/>
  <c r="T215" i="12"/>
  <c r="R215" i="12"/>
  <c r="P215" i="12"/>
  <c r="BI214" i="12"/>
  <c r="BH214" i="12"/>
  <c r="BG214" i="12"/>
  <c r="BE214" i="12"/>
  <c r="T214" i="12"/>
  <c r="R214" i="12"/>
  <c r="P214" i="12"/>
  <c r="BI213" i="12"/>
  <c r="BH213" i="12"/>
  <c r="BG213" i="12"/>
  <c r="BE213" i="12"/>
  <c r="T213" i="12"/>
  <c r="R213" i="12"/>
  <c r="P213" i="12"/>
  <c r="BI212" i="12"/>
  <c r="BH212" i="12"/>
  <c r="BG212" i="12"/>
  <c r="BE212" i="12"/>
  <c r="T212" i="12"/>
  <c r="R212" i="12"/>
  <c r="P212" i="12"/>
  <c r="BI210" i="12"/>
  <c r="BH210" i="12"/>
  <c r="BG210" i="12"/>
  <c r="BE210" i="12"/>
  <c r="T210" i="12"/>
  <c r="R210" i="12"/>
  <c r="P210" i="12"/>
  <c r="BI209" i="12"/>
  <c r="BH209" i="12"/>
  <c r="BG209" i="12"/>
  <c r="BE209" i="12"/>
  <c r="T209" i="12"/>
  <c r="R209" i="12"/>
  <c r="P209" i="12"/>
  <c r="BI208" i="12"/>
  <c r="BH208" i="12"/>
  <c r="BG208" i="12"/>
  <c r="BE208" i="12"/>
  <c r="T208" i="12"/>
  <c r="R208" i="12"/>
  <c r="P208" i="12"/>
  <c r="BI207" i="12"/>
  <c r="BH207" i="12"/>
  <c r="BG207" i="12"/>
  <c r="BE207" i="12"/>
  <c r="T207" i="12"/>
  <c r="R207" i="12"/>
  <c r="P207" i="12"/>
  <c r="BI206" i="12"/>
  <c r="BH206" i="12"/>
  <c r="BG206" i="12"/>
  <c r="BE206" i="12"/>
  <c r="T206" i="12"/>
  <c r="R206" i="12"/>
  <c r="P206" i="12"/>
  <c r="BI205" i="12"/>
  <c r="BH205" i="12"/>
  <c r="BG205" i="12"/>
  <c r="BE205" i="12"/>
  <c r="T205" i="12"/>
  <c r="R205" i="12"/>
  <c r="P205" i="12"/>
  <c r="BI204" i="12"/>
  <c r="BH204" i="12"/>
  <c r="BG204" i="12"/>
  <c r="BE204" i="12"/>
  <c r="T204" i="12"/>
  <c r="R204" i="12"/>
  <c r="P204" i="12"/>
  <c r="BI203" i="12"/>
  <c r="BH203" i="12"/>
  <c r="BG203" i="12"/>
  <c r="BE203" i="12"/>
  <c r="T203" i="12"/>
  <c r="R203" i="12"/>
  <c r="P203" i="12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200" i="12"/>
  <c r="BH200" i="12"/>
  <c r="BG200" i="12"/>
  <c r="BE200" i="12"/>
  <c r="T200" i="12"/>
  <c r="R200" i="12"/>
  <c r="P200" i="12"/>
  <c r="BI199" i="12"/>
  <c r="BH199" i="12"/>
  <c r="BG199" i="12"/>
  <c r="BE199" i="12"/>
  <c r="T199" i="12"/>
  <c r="R199" i="12"/>
  <c r="P199" i="12"/>
  <c r="BI198" i="12"/>
  <c r="BH198" i="12"/>
  <c r="BG198" i="12"/>
  <c r="BE198" i="12"/>
  <c r="T198" i="12"/>
  <c r="R198" i="12"/>
  <c r="P198" i="12"/>
  <c r="BI197" i="12"/>
  <c r="BH197" i="12"/>
  <c r="BG197" i="12"/>
  <c r="BE197" i="12"/>
  <c r="T197" i="12"/>
  <c r="R197" i="12"/>
  <c r="P197" i="12"/>
  <c r="BI196" i="12"/>
  <c r="BH196" i="12"/>
  <c r="BG196" i="12"/>
  <c r="BE196" i="12"/>
  <c r="T196" i="12"/>
  <c r="R196" i="12"/>
  <c r="P196" i="12"/>
  <c r="BI195" i="12"/>
  <c r="BH195" i="12"/>
  <c r="BG195" i="12"/>
  <c r="BE195" i="12"/>
  <c r="T195" i="12"/>
  <c r="R195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J130" i="12"/>
  <c r="J129" i="12"/>
  <c r="F129" i="12"/>
  <c r="F127" i="12"/>
  <c r="E125" i="12"/>
  <c r="BI112" i="12"/>
  <c r="BH112" i="12"/>
  <c r="BG112" i="12"/>
  <c r="BE112" i="12"/>
  <c r="BI111" i="12"/>
  <c r="BH111" i="12"/>
  <c r="BG111" i="12"/>
  <c r="BF111" i="12"/>
  <c r="BE111" i="12"/>
  <c r="BI110" i="12"/>
  <c r="BH110" i="12"/>
  <c r="BG110" i="12"/>
  <c r="BF110" i="12"/>
  <c r="BE110" i="12"/>
  <c r="BI109" i="12"/>
  <c r="BH109" i="12"/>
  <c r="BG109" i="12"/>
  <c r="BF109" i="12"/>
  <c r="BE109" i="12"/>
  <c r="BI108" i="12"/>
  <c r="BH108" i="12"/>
  <c r="BG108" i="12"/>
  <c r="BF108" i="12"/>
  <c r="BE108" i="12"/>
  <c r="BI107" i="12"/>
  <c r="BH107" i="12"/>
  <c r="BG107" i="12"/>
  <c r="BF107" i="12"/>
  <c r="BE107" i="12"/>
  <c r="J92" i="12"/>
  <c r="J91" i="12"/>
  <c r="F91" i="12"/>
  <c r="F89" i="12"/>
  <c r="E87" i="12"/>
  <c r="J18" i="12"/>
  <c r="E18" i="12"/>
  <c r="F92" i="12"/>
  <c r="J17" i="12"/>
  <c r="J12" i="12"/>
  <c r="J127" i="12"/>
  <c r="E7" i="12"/>
  <c r="E85" i="12"/>
  <c r="J39" i="11"/>
  <c r="J38" i="11"/>
  <c r="AY105" i="1"/>
  <c r="J37" i="11"/>
  <c r="AX105" i="1"/>
  <c r="BI281" i="11"/>
  <c r="BH281" i="11"/>
  <c r="BG281" i="11"/>
  <c r="BE281" i="11"/>
  <c r="T281" i="11"/>
  <c r="R281" i="11"/>
  <c r="P281" i="11"/>
  <c r="BI280" i="11"/>
  <c r="BH280" i="11"/>
  <c r="BG280" i="11"/>
  <c r="BE280" i="11"/>
  <c r="T280" i="11"/>
  <c r="R280" i="11"/>
  <c r="P280" i="11"/>
  <c r="BI279" i="11"/>
  <c r="BH279" i="11"/>
  <c r="BG279" i="11"/>
  <c r="BE279" i="11"/>
  <c r="T279" i="11"/>
  <c r="R279" i="11"/>
  <c r="P279" i="11"/>
  <c r="BI278" i="11"/>
  <c r="BH278" i="11"/>
  <c r="BG278" i="11"/>
  <c r="BE278" i="11"/>
  <c r="T278" i="11"/>
  <c r="R278" i="11"/>
  <c r="P278" i="11"/>
  <c r="BI277" i="11"/>
  <c r="BH277" i="11"/>
  <c r="BG277" i="11"/>
  <c r="BE277" i="11"/>
  <c r="T277" i="11"/>
  <c r="R277" i="11"/>
  <c r="P277" i="11"/>
  <c r="BI276" i="11"/>
  <c r="BH276" i="11"/>
  <c r="BG276" i="11"/>
  <c r="BE276" i="11"/>
  <c r="T276" i="11"/>
  <c r="R276" i="11"/>
  <c r="P276" i="11"/>
  <c r="BI275" i="11"/>
  <c r="BH275" i="11"/>
  <c r="BG275" i="11"/>
  <c r="BE275" i="11"/>
  <c r="T275" i="11"/>
  <c r="R275" i="11"/>
  <c r="P275" i="11"/>
  <c r="BI274" i="11"/>
  <c r="BH274" i="11"/>
  <c r="BG274" i="11"/>
  <c r="BE274" i="11"/>
  <c r="T274" i="11"/>
  <c r="R274" i="11"/>
  <c r="P274" i="11"/>
  <c r="BI273" i="11"/>
  <c r="BH273" i="11"/>
  <c r="BG273" i="11"/>
  <c r="BE273" i="11"/>
  <c r="T273" i="11"/>
  <c r="R273" i="11"/>
  <c r="P273" i="11"/>
  <c r="BI272" i="11"/>
  <c r="BH272" i="11"/>
  <c r="BG272" i="11"/>
  <c r="BE272" i="11"/>
  <c r="T272" i="11"/>
  <c r="R272" i="11"/>
  <c r="P272" i="11"/>
  <c r="BI271" i="11"/>
  <c r="BH271" i="11"/>
  <c r="BG271" i="11"/>
  <c r="BE271" i="11"/>
  <c r="T271" i="11"/>
  <c r="R271" i="11"/>
  <c r="P271" i="11"/>
  <c r="BI270" i="11"/>
  <c r="BH270" i="11"/>
  <c r="BG270" i="11"/>
  <c r="BE270" i="11"/>
  <c r="T270" i="11"/>
  <c r="R270" i="11"/>
  <c r="P270" i="11"/>
  <c r="BI269" i="11"/>
  <c r="BH269" i="11"/>
  <c r="BG269" i="11"/>
  <c r="BE269" i="11"/>
  <c r="T269" i="11"/>
  <c r="R269" i="11"/>
  <c r="P269" i="11"/>
  <c r="BI268" i="11"/>
  <c r="BH268" i="11"/>
  <c r="BG268" i="11"/>
  <c r="BE268" i="11"/>
  <c r="T268" i="11"/>
  <c r="R268" i="11"/>
  <c r="P268" i="11"/>
  <c r="BI267" i="11"/>
  <c r="BH267" i="11"/>
  <c r="BG267" i="11"/>
  <c r="BE267" i="11"/>
  <c r="T267" i="11"/>
  <c r="R267" i="11"/>
  <c r="P267" i="11"/>
  <c r="BI266" i="11"/>
  <c r="BH266" i="11"/>
  <c r="BG266" i="11"/>
  <c r="BE266" i="11"/>
  <c r="T266" i="11"/>
  <c r="R266" i="11"/>
  <c r="P266" i="11"/>
  <c r="BI265" i="11"/>
  <c r="BH265" i="11"/>
  <c r="BG265" i="11"/>
  <c r="BE265" i="11"/>
  <c r="T265" i="11"/>
  <c r="R265" i="11"/>
  <c r="P265" i="11"/>
  <c r="BI264" i="11"/>
  <c r="BH264" i="11"/>
  <c r="BG264" i="11"/>
  <c r="BE264" i="11"/>
  <c r="T264" i="11"/>
  <c r="R264" i="11"/>
  <c r="P264" i="11"/>
  <c r="BI263" i="11"/>
  <c r="BH263" i="11"/>
  <c r="BG263" i="11"/>
  <c r="BE263" i="11"/>
  <c r="T263" i="11"/>
  <c r="R263" i="11"/>
  <c r="P263" i="11"/>
  <c r="BI262" i="11"/>
  <c r="BH262" i="11"/>
  <c r="BG262" i="11"/>
  <c r="BE262" i="11"/>
  <c r="T262" i="11"/>
  <c r="R262" i="11"/>
  <c r="P262" i="11"/>
  <c r="BI261" i="11"/>
  <c r="BH261" i="11"/>
  <c r="BG261" i="11"/>
  <c r="BE261" i="11"/>
  <c r="T261" i="11"/>
  <c r="R261" i="11"/>
  <c r="P261" i="11"/>
  <c r="BI260" i="11"/>
  <c r="BH260" i="11"/>
  <c r="BG260" i="11"/>
  <c r="BE260" i="11"/>
  <c r="T260" i="11"/>
  <c r="R260" i="11"/>
  <c r="P260" i="11"/>
  <c r="BI259" i="11"/>
  <c r="BH259" i="11"/>
  <c r="BG259" i="11"/>
  <c r="BE259" i="11"/>
  <c r="T259" i="11"/>
  <c r="R259" i="11"/>
  <c r="P259" i="11"/>
  <c r="BI258" i="11"/>
  <c r="BH258" i="11"/>
  <c r="BG258" i="11"/>
  <c r="BE258" i="11"/>
  <c r="T258" i="11"/>
  <c r="R258" i="11"/>
  <c r="P258" i="11"/>
  <c r="BI255" i="11"/>
  <c r="BH255" i="11"/>
  <c r="BG255" i="11"/>
  <c r="BE255" i="11"/>
  <c r="T255" i="11"/>
  <c r="R255" i="11"/>
  <c r="P255" i="11"/>
  <c r="BI254" i="11"/>
  <c r="BH254" i="11"/>
  <c r="BG254" i="11"/>
  <c r="BE254" i="11"/>
  <c r="T254" i="11"/>
  <c r="R254" i="11"/>
  <c r="P254" i="11"/>
  <c r="BI253" i="11"/>
  <c r="BH253" i="11"/>
  <c r="BG253" i="11"/>
  <c r="BE253" i="11"/>
  <c r="T253" i="11"/>
  <c r="R253" i="11"/>
  <c r="P253" i="11"/>
  <c r="BI252" i="11"/>
  <c r="BH252" i="11"/>
  <c r="BG252" i="11"/>
  <c r="BE252" i="11"/>
  <c r="T252" i="11"/>
  <c r="R252" i="11"/>
  <c r="P252" i="11"/>
  <c r="BI251" i="11"/>
  <c r="BH251" i="11"/>
  <c r="BG251" i="11"/>
  <c r="BE251" i="11"/>
  <c r="T251" i="11"/>
  <c r="R251" i="11"/>
  <c r="P251" i="11"/>
  <c r="BI250" i="11"/>
  <c r="BH250" i="11"/>
  <c r="BG250" i="11"/>
  <c r="BE250" i="11"/>
  <c r="T250" i="11"/>
  <c r="R250" i="11"/>
  <c r="P250" i="11"/>
  <c r="BI249" i="11"/>
  <c r="BH249" i="11"/>
  <c r="BG249" i="11"/>
  <c r="BE249" i="11"/>
  <c r="T249" i="11"/>
  <c r="R249" i="11"/>
  <c r="P249" i="11"/>
  <c r="BI248" i="11"/>
  <c r="BH248" i="11"/>
  <c r="BG248" i="11"/>
  <c r="BE248" i="11"/>
  <c r="T248" i="11"/>
  <c r="R248" i="11"/>
  <c r="P248" i="11"/>
  <c r="BI247" i="11"/>
  <c r="BH247" i="11"/>
  <c r="BG247" i="11"/>
  <c r="BE247" i="11"/>
  <c r="T247" i="11"/>
  <c r="R247" i="11"/>
  <c r="P247" i="11"/>
  <c r="BI246" i="11"/>
  <c r="BH246" i="11"/>
  <c r="BG246" i="11"/>
  <c r="BE246" i="11"/>
  <c r="T246" i="11"/>
  <c r="R246" i="11"/>
  <c r="P246" i="11"/>
  <c r="BI244" i="11"/>
  <c r="BH244" i="11"/>
  <c r="BG244" i="11"/>
  <c r="BE244" i="11"/>
  <c r="T244" i="11"/>
  <c r="R244" i="11"/>
  <c r="P244" i="11"/>
  <c r="BI243" i="11"/>
  <c r="BH243" i="11"/>
  <c r="BG243" i="11"/>
  <c r="BE243" i="11"/>
  <c r="T243" i="11"/>
  <c r="R243" i="11"/>
  <c r="P243" i="11"/>
  <c r="BI242" i="11"/>
  <c r="BH242" i="11"/>
  <c r="BG242" i="11"/>
  <c r="BE242" i="11"/>
  <c r="T242" i="11"/>
  <c r="R242" i="11"/>
  <c r="P242" i="11"/>
  <c r="BI241" i="11"/>
  <c r="BH241" i="11"/>
  <c r="BG241" i="11"/>
  <c r="BE241" i="11"/>
  <c r="T241" i="11"/>
  <c r="R241" i="11"/>
  <c r="P241" i="11"/>
  <c r="BI240" i="11"/>
  <c r="BH240" i="11"/>
  <c r="BG240" i="11"/>
  <c r="BE240" i="11"/>
  <c r="T240" i="11"/>
  <c r="R240" i="11"/>
  <c r="P240" i="11"/>
  <c r="BI239" i="11"/>
  <c r="BH239" i="11"/>
  <c r="BG239" i="11"/>
  <c r="BE239" i="11"/>
  <c r="T239" i="11"/>
  <c r="R239" i="11"/>
  <c r="P239" i="11"/>
  <c r="BI236" i="11"/>
  <c r="BH236" i="11"/>
  <c r="BG236" i="11"/>
  <c r="BE236" i="11"/>
  <c r="T236" i="11"/>
  <c r="R236" i="11"/>
  <c r="P236" i="11"/>
  <c r="BI235" i="11"/>
  <c r="BH235" i="11"/>
  <c r="BG235" i="11"/>
  <c r="BE235" i="11"/>
  <c r="T235" i="11"/>
  <c r="R235" i="11"/>
  <c r="P235" i="11"/>
  <c r="BI234" i="11"/>
  <c r="BH234" i="11"/>
  <c r="BG234" i="11"/>
  <c r="BE234" i="11"/>
  <c r="T234" i="11"/>
  <c r="R234" i="11"/>
  <c r="P234" i="11"/>
  <c r="BI233" i="11"/>
  <c r="BH233" i="11"/>
  <c r="BG233" i="11"/>
  <c r="BE233" i="11"/>
  <c r="T233" i="11"/>
  <c r="R233" i="11"/>
  <c r="P233" i="11"/>
  <c r="BI232" i="11"/>
  <c r="BH232" i="11"/>
  <c r="BG232" i="11"/>
  <c r="BE232" i="11"/>
  <c r="T232" i="11"/>
  <c r="R232" i="11"/>
  <c r="P232" i="11"/>
  <c r="BI229" i="11"/>
  <c r="BH229" i="11"/>
  <c r="BG229" i="11"/>
  <c r="BE229" i="11"/>
  <c r="T229" i="11"/>
  <c r="R229" i="11"/>
  <c r="P229" i="11"/>
  <c r="BI228" i="11"/>
  <c r="BH228" i="11"/>
  <c r="BG228" i="11"/>
  <c r="BE228" i="11"/>
  <c r="T228" i="11"/>
  <c r="R228" i="11"/>
  <c r="P228" i="11"/>
  <c r="BI227" i="11"/>
  <c r="BH227" i="11"/>
  <c r="BG227" i="11"/>
  <c r="BE227" i="11"/>
  <c r="T227" i="11"/>
  <c r="R227" i="11"/>
  <c r="P227" i="11"/>
  <c r="BI226" i="11"/>
  <c r="BH226" i="11"/>
  <c r="BG226" i="11"/>
  <c r="BE226" i="11"/>
  <c r="T226" i="11"/>
  <c r="R226" i="11"/>
  <c r="P226" i="11"/>
  <c r="BI225" i="11"/>
  <c r="BH225" i="11"/>
  <c r="BG225" i="11"/>
  <c r="BE225" i="11"/>
  <c r="T225" i="11"/>
  <c r="R225" i="11"/>
  <c r="P225" i="11"/>
  <c r="BI224" i="11"/>
  <c r="BH224" i="11"/>
  <c r="BG224" i="11"/>
  <c r="BE224" i="11"/>
  <c r="T224" i="11"/>
  <c r="R224" i="11"/>
  <c r="P224" i="11"/>
  <c r="BI223" i="11"/>
  <c r="BH223" i="11"/>
  <c r="BG223" i="11"/>
  <c r="BE223" i="11"/>
  <c r="T223" i="11"/>
  <c r="R223" i="11"/>
  <c r="P223" i="11"/>
  <c r="BI222" i="11"/>
  <c r="BH222" i="11"/>
  <c r="BG222" i="11"/>
  <c r="BE222" i="11"/>
  <c r="T222" i="11"/>
  <c r="R222" i="11"/>
  <c r="P222" i="11"/>
  <c r="BI221" i="11"/>
  <c r="BH221" i="11"/>
  <c r="BG221" i="11"/>
  <c r="BE221" i="11"/>
  <c r="T221" i="11"/>
  <c r="R221" i="11"/>
  <c r="P221" i="11"/>
  <c r="BI220" i="11"/>
  <c r="BH220" i="11"/>
  <c r="BG220" i="11"/>
  <c r="BE220" i="11"/>
  <c r="T220" i="11"/>
  <c r="R220" i="11"/>
  <c r="P220" i="11"/>
  <c r="BI219" i="11"/>
  <c r="BH219" i="11"/>
  <c r="BG219" i="11"/>
  <c r="BE219" i="11"/>
  <c r="T219" i="11"/>
  <c r="R219" i="11"/>
  <c r="P219" i="11"/>
  <c r="BI218" i="11"/>
  <c r="BH218" i="11"/>
  <c r="BG218" i="11"/>
  <c r="BE218" i="11"/>
  <c r="T218" i="11"/>
  <c r="R218" i="11"/>
  <c r="P218" i="11"/>
  <c r="BI217" i="11"/>
  <c r="BH217" i="11"/>
  <c r="BG217" i="11"/>
  <c r="BE217" i="11"/>
  <c r="T217" i="11"/>
  <c r="R217" i="11"/>
  <c r="P217" i="11"/>
  <c r="BI216" i="11"/>
  <c r="BH216" i="11"/>
  <c r="BG216" i="11"/>
  <c r="BE216" i="11"/>
  <c r="T216" i="11"/>
  <c r="R216" i="11"/>
  <c r="P216" i="11"/>
  <c r="BI215" i="11"/>
  <c r="BH215" i="11"/>
  <c r="BG215" i="11"/>
  <c r="BE215" i="11"/>
  <c r="T215" i="11"/>
  <c r="R215" i="11"/>
  <c r="P215" i="11"/>
  <c r="BI214" i="11"/>
  <c r="BH214" i="11"/>
  <c r="BG214" i="11"/>
  <c r="BE214" i="11"/>
  <c r="T214" i="11"/>
  <c r="R214" i="11"/>
  <c r="P214" i="11"/>
  <c r="BI213" i="11"/>
  <c r="BH213" i="11"/>
  <c r="BG213" i="11"/>
  <c r="BE213" i="11"/>
  <c r="T213" i="11"/>
  <c r="R213" i="11"/>
  <c r="P213" i="11"/>
  <c r="BI212" i="11"/>
  <c r="BH212" i="11"/>
  <c r="BG212" i="11"/>
  <c r="BE212" i="11"/>
  <c r="T212" i="11"/>
  <c r="R212" i="11"/>
  <c r="P212" i="11"/>
  <c r="BI211" i="11"/>
  <c r="BH211" i="11"/>
  <c r="BG211" i="11"/>
  <c r="BE211" i="11"/>
  <c r="T211" i="11"/>
  <c r="R211" i="11"/>
  <c r="P211" i="11"/>
  <c r="BI210" i="11"/>
  <c r="BH210" i="11"/>
  <c r="BG210" i="11"/>
  <c r="BE210" i="11"/>
  <c r="T210" i="11"/>
  <c r="R210" i="11"/>
  <c r="P210" i="11"/>
  <c r="BI209" i="11"/>
  <c r="BH209" i="11"/>
  <c r="BG209" i="11"/>
  <c r="BE209" i="11"/>
  <c r="T209" i="11"/>
  <c r="R209" i="11"/>
  <c r="P209" i="11"/>
  <c r="BI208" i="11"/>
  <c r="BH208" i="11"/>
  <c r="BG208" i="11"/>
  <c r="BE208" i="11"/>
  <c r="T208" i="11"/>
  <c r="R208" i="11"/>
  <c r="P208" i="11"/>
  <c r="BI207" i="11"/>
  <c r="BH207" i="11"/>
  <c r="BG207" i="11"/>
  <c r="BE207" i="11"/>
  <c r="T207" i="11"/>
  <c r="R207" i="11"/>
  <c r="P207" i="11"/>
  <c r="BI206" i="11"/>
  <c r="BH206" i="11"/>
  <c r="BG206" i="11"/>
  <c r="BE206" i="11"/>
  <c r="T206" i="11"/>
  <c r="R206" i="11"/>
  <c r="P206" i="11"/>
  <c r="BI205" i="11"/>
  <c r="BH205" i="11"/>
  <c r="BG205" i="11"/>
  <c r="BE205" i="11"/>
  <c r="T205" i="11"/>
  <c r="R205" i="11"/>
  <c r="P205" i="11"/>
  <c r="BI204" i="11"/>
  <c r="BH204" i="11"/>
  <c r="BG204" i="11"/>
  <c r="BE204" i="11"/>
  <c r="T204" i="11"/>
  <c r="R204" i="11"/>
  <c r="P204" i="11"/>
  <c r="BI203" i="11"/>
  <c r="BH203" i="11"/>
  <c r="BG203" i="11"/>
  <c r="BE203" i="11"/>
  <c r="T203" i="11"/>
  <c r="R203" i="11"/>
  <c r="P203" i="11"/>
  <c r="BI202" i="11"/>
  <c r="BH202" i="11"/>
  <c r="BG202" i="11"/>
  <c r="BE202" i="11"/>
  <c r="T202" i="11"/>
  <c r="R202" i="11"/>
  <c r="P202" i="11"/>
  <c r="BI201" i="11"/>
  <c r="BH201" i="11"/>
  <c r="BG201" i="11"/>
  <c r="BE201" i="11"/>
  <c r="T201" i="11"/>
  <c r="R201" i="11"/>
  <c r="P201" i="11"/>
  <c r="BI200" i="11"/>
  <c r="BH200" i="11"/>
  <c r="BG200" i="11"/>
  <c r="BE200" i="11"/>
  <c r="T200" i="11"/>
  <c r="R200" i="11"/>
  <c r="P200" i="11"/>
  <c r="BI199" i="11"/>
  <c r="BH199" i="11"/>
  <c r="BG199" i="11"/>
  <c r="BE199" i="11"/>
  <c r="T199" i="11"/>
  <c r="R199" i="11"/>
  <c r="P199" i="11"/>
  <c r="BI198" i="11"/>
  <c r="BH198" i="11"/>
  <c r="BG198" i="11"/>
  <c r="BE198" i="11"/>
  <c r="T198" i="11"/>
  <c r="R198" i="11"/>
  <c r="P198" i="11"/>
  <c r="BI197" i="11"/>
  <c r="BH197" i="11"/>
  <c r="BG197" i="11"/>
  <c r="BE197" i="11"/>
  <c r="T197" i="11"/>
  <c r="R197" i="11"/>
  <c r="P197" i="11"/>
  <c r="BI196" i="11"/>
  <c r="BH196" i="11"/>
  <c r="BG196" i="11"/>
  <c r="BE196" i="11"/>
  <c r="T196" i="11"/>
  <c r="R196" i="11"/>
  <c r="P196" i="11"/>
  <c r="BI195" i="11"/>
  <c r="BH195" i="11"/>
  <c r="BG195" i="11"/>
  <c r="BE195" i="11"/>
  <c r="T195" i="11"/>
  <c r="R195" i="11"/>
  <c r="P195" i="11"/>
  <c r="BI194" i="11"/>
  <c r="BH194" i="11"/>
  <c r="BG194" i="11"/>
  <c r="BE194" i="11"/>
  <c r="T194" i="11"/>
  <c r="R194" i="11"/>
  <c r="P194" i="11"/>
  <c r="BI193" i="11"/>
  <c r="BH193" i="11"/>
  <c r="BG193" i="11"/>
  <c r="BE193" i="11"/>
  <c r="T193" i="11"/>
  <c r="R193" i="11"/>
  <c r="P193" i="11"/>
  <c r="BI191" i="11"/>
  <c r="BH191" i="11"/>
  <c r="BG191" i="11"/>
  <c r="BE191" i="11"/>
  <c r="T191" i="11"/>
  <c r="R191" i="11"/>
  <c r="P191" i="11"/>
  <c r="BI190" i="11"/>
  <c r="BH190" i="11"/>
  <c r="BG190" i="11"/>
  <c r="BE190" i="11"/>
  <c r="T190" i="11"/>
  <c r="R190" i="11"/>
  <c r="P190" i="11"/>
  <c r="BI189" i="11"/>
  <c r="BH189" i="11"/>
  <c r="BG189" i="11"/>
  <c r="BE189" i="11"/>
  <c r="T189" i="11"/>
  <c r="R189" i="11"/>
  <c r="P189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J134" i="11"/>
  <c r="J133" i="11"/>
  <c r="F133" i="11"/>
  <c r="F131" i="11"/>
  <c r="E129" i="11"/>
  <c r="BI116" i="11"/>
  <c r="BH116" i="11"/>
  <c r="BG116" i="11"/>
  <c r="BE116" i="11"/>
  <c r="BI115" i="11"/>
  <c r="BH115" i="11"/>
  <c r="BG115" i="11"/>
  <c r="BF115" i="11"/>
  <c r="BE115" i="11"/>
  <c r="BI114" i="11"/>
  <c r="BH114" i="11"/>
  <c r="BG114" i="11"/>
  <c r="BF114" i="11"/>
  <c r="BE114" i="11"/>
  <c r="BI113" i="11"/>
  <c r="BH113" i="11"/>
  <c r="BG113" i="11"/>
  <c r="BF113" i="11"/>
  <c r="BE113" i="11"/>
  <c r="BI112" i="11"/>
  <c r="BH112" i="11"/>
  <c r="BG112" i="11"/>
  <c r="BF112" i="11"/>
  <c r="BE112" i="11"/>
  <c r="BI111" i="11"/>
  <c r="BH111" i="11"/>
  <c r="BG111" i="11"/>
  <c r="BF111" i="11"/>
  <c r="BE111" i="11"/>
  <c r="J92" i="11"/>
  <c r="J91" i="11"/>
  <c r="F91" i="11"/>
  <c r="F89" i="11"/>
  <c r="E87" i="11"/>
  <c r="J18" i="11"/>
  <c r="E18" i="11"/>
  <c r="F134" i="11"/>
  <c r="J17" i="11"/>
  <c r="J12" i="11"/>
  <c r="J131" i="11" s="1"/>
  <c r="E7" i="11"/>
  <c r="E127" i="11" s="1"/>
  <c r="J39" i="10"/>
  <c r="J38" i="10"/>
  <c r="AY104" i="1"/>
  <c r="J37" i="10"/>
  <c r="AX104" i="1" s="1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J126" i="10"/>
  <c r="J125" i="10"/>
  <c r="F125" i="10"/>
  <c r="F123" i="10"/>
  <c r="E121" i="10"/>
  <c r="BI108" i="10"/>
  <c r="BH108" i="10"/>
  <c r="BG108" i="10"/>
  <c r="BE108" i="10"/>
  <c r="BI107" i="10"/>
  <c r="BH107" i="10"/>
  <c r="BG107" i="10"/>
  <c r="BF107" i="10"/>
  <c r="BE107" i="10"/>
  <c r="BI106" i="10"/>
  <c r="BH106" i="10"/>
  <c r="BG106" i="10"/>
  <c r="BF106" i="10"/>
  <c r="BE106" i="10"/>
  <c r="BI105" i="10"/>
  <c r="BH105" i="10"/>
  <c r="BG105" i="10"/>
  <c r="BF105" i="10"/>
  <c r="BE105" i="10"/>
  <c r="BI104" i="10"/>
  <c r="BH104" i="10"/>
  <c r="BG104" i="10"/>
  <c r="BF104" i="10"/>
  <c r="BE104" i="10"/>
  <c r="BI103" i="10"/>
  <c r="BH103" i="10"/>
  <c r="BG103" i="10"/>
  <c r="BF103" i="10"/>
  <c r="BE103" i="10"/>
  <c r="J92" i="10"/>
  <c r="J91" i="10"/>
  <c r="F91" i="10"/>
  <c r="F89" i="10"/>
  <c r="E87" i="10"/>
  <c r="J18" i="10"/>
  <c r="E18" i="10"/>
  <c r="F126" i="10" s="1"/>
  <c r="J17" i="10"/>
  <c r="J12" i="10"/>
  <c r="J123" i="10"/>
  <c r="E7" i="10"/>
  <c r="E119" i="10"/>
  <c r="J39" i="9"/>
  <c r="J38" i="9"/>
  <c r="AY103" i="1" s="1"/>
  <c r="J37" i="9"/>
  <c r="AX103" i="1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5" i="9"/>
  <c r="BH165" i="9"/>
  <c r="BG165" i="9"/>
  <c r="BE165" i="9"/>
  <c r="T165" i="9"/>
  <c r="T164" i="9"/>
  <c r="R165" i="9"/>
  <c r="R164" i="9" s="1"/>
  <c r="P165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J127" i="9"/>
  <c r="J126" i="9"/>
  <c r="F126" i="9"/>
  <c r="F124" i="9"/>
  <c r="E122" i="9"/>
  <c r="BI109" i="9"/>
  <c r="BH109" i="9"/>
  <c r="BG109" i="9"/>
  <c r="BE109" i="9"/>
  <c r="BI108" i="9"/>
  <c r="BH108" i="9"/>
  <c r="BG108" i="9"/>
  <c r="BF108" i="9"/>
  <c r="BE108" i="9"/>
  <c r="BI107" i="9"/>
  <c r="BH107" i="9"/>
  <c r="BG107" i="9"/>
  <c r="BF107" i="9"/>
  <c r="BE107" i="9"/>
  <c r="BI106" i="9"/>
  <c r="BH106" i="9"/>
  <c r="BG106" i="9"/>
  <c r="BF106" i="9"/>
  <c r="BE106" i="9"/>
  <c r="BI105" i="9"/>
  <c r="BH105" i="9"/>
  <c r="BG105" i="9"/>
  <c r="BF105" i="9"/>
  <c r="BE105" i="9"/>
  <c r="BI104" i="9"/>
  <c r="BH104" i="9"/>
  <c r="BG104" i="9"/>
  <c r="BF104" i="9"/>
  <c r="BE104" i="9"/>
  <c r="J92" i="9"/>
  <c r="J91" i="9"/>
  <c r="F91" i="9"/>
  <c r="F89" i="9"/>
  <c r="E87" i="9"/>
  <c r="J18" i="9"/>
  <c r="E18" i="9"/>
  <c r="F92" i="9" s="1"/>
  <c r="J17" i="9"/>
  <c r="J12" i="9"/>
  <c r="J124" i="9"/>
  <c r="E7" i="9"/>
  <c r="E120" i="9"/>
  <c r="J41" i="8"/>
  <c r="J40" i="8"/>
  <c r="AY102" i="1"/>
  <c r="J39" i="8"/>
  <c r="AX102" i="1" s="1"/>
  <c r="BI378" i="8"/>
  <c r="BH378" i="8"/>
  <c r="BG378" i="8"/>
  <c r="BE378" i="8"/>
  <c r="T378" i="8"/>
  <c r="R378" i="8"/>
  <c r="P378" i="8"/>
  <c r="BI377" i="8"/>
  <c r="BH377" i="8"/>
  <c r="BG377" i="8"/>
  <c r="BE377" i="8"/>
  <c r="T377" i="8"/>
  <c r="R377" i="8"/>
  <c r="P377" i="8"/>
  <c r="BI376" i="8"/>
  <c r="BH376" i="8"/>
  <c r="BG376" i="8"/>
  <c r="BE376" i="8"/>
  <c r="T376" i="8"/>
  <c r="R376" i="8"/>
  <c r="P376" i="8"/>
  <c r="BI375" i="8"/>
  <c r="BH375" i="8"/>
  <c r="BG375" i="8"/>
  <c r="BE375" i="8"/>
  <c r="T375" i="8"/>
  <c r="R375" i="8"/>
  <c r="P375" i="8"/>
  <c r="BI374" i="8"/>
  <c r="BH374" i="8"/>
  <c r="BG374" i="8"/>
  <c r="BE374" i="8"/>
  <c r="T374" i="8"/>
  <c r="R374" i="8"/>
  <c r="P374" i="8"/>
  <c r="BI373" i="8"/>
  <c r="BH373" i="8"/>
  <c r="BG373" i="8"/>
  <c r="BE373" i="8"/>
  <c r="T373" i="8"/>
  <c r="R373" i="8"/>
  <c r="P373" i="8"/>
  <c r="BI372" i="8"/>
  <c r="BH372" i="8"/>
  <c r="BG372" i="8"/>
  <c r="BE372" i="8"/>
  <c r="T372" i="8"/>
  <c r="R372" i="8"/>
  <c r="P372" i="8"/>
  <c r="BI371" i="8"/>
  <c r="BH371" i="8"/>
  <c r="BG371" i="8"/>
  <c r="BE371" i="8"/>
  <c r="T371" i="8"/>
  <c r="R371" i="8"/>
  <c r="P371" i="8"/>
  <c r="BI370" i="8"/>
  <c r="BH370" i="8"/>
  <c r="BG370" i="8"/>
  <c r="BE370" i="8"/>
  <c r="T370" i="8"/>
  <c r="R370" i="8"/>
  <c r="P370" i="8"/>
  <c r="BI369" i="8"/>
  <c r="BH369" i="8"/>
  <c r="BG369" i="8"/>
  <c r="BE369" i="8"/>
  <c r="T369" i="8"/>
  <c r="R369" i="8"/>
  <c r="P369" i="8"/>
  <c r="BI368" i="8"/>
  <c r="BH368" i="8"/>
  <c r="BG368" i="8"/>
  <c r="BE368" i="8"/>
  <c r="T368" i="8"/>
  <c r="R368" i="8"/>
  <c r="P368" i="8"/>
  <c r="BI367" i="8"/>
  <c r="BH367" i="8"/>
  <c r="BG367" i="8"/>
  <c r="BE367" i="8"/>
  <c r="T367" i="8"/>
  <c r="R367" i="8"/>
  <c r="P367" i="8"/>
  <c r="BI366" i="8"/>
  <c r="BH366" i="8"/>
  <c r="BG366" i="8"/>
  <c r="BE366" i="8"/>
  <c r="T366" i="8"/>
  <c r="R366" i="8"/>
  <c r="P366" i="8"/>
  <c r="BI365" i="8"/>
  <c r="BH365" i="8"/>
  <c r="BG365" i="8"/>
  <c r="BE365" i="8"/>
  <c r="T365" i="8"/>
  <c r="R365" i="8"/>
  <c r="P365" i="8"/>
  <c r="BI364" i="8"/>
  <c r="BH364" i="8"/>
  <c r="BG364" i="8"/>
  <c r="BE364" i="8"/>
  <c r="T364" i="8"/>
  <c r="R364" i="8"/>
  <c r="P364" i="8"/>
  <c r="BI363" i="8"/>
  <c r="BH363" i="8"/>
  <c r="BG363" i="8"/>
  <c r="BE363" i="8"/>
  <c r="T363" i="8"/>
  <c r="R363" i="8"/>
  <c r="P363" i="8"/>
  <c r="BI362" i="8"/>
  <c r="BH362" i="8"/>
  <c r="BG362" i="8"/>
  <c r="BE362" i="8"/>
  <c r="T362" i="8"/>
  <c r="R362" i="8"/>
  <c r="P362" i="8"/>
  <c r="BI360" i="8"/>
  <c r="BH360" i="8"/>
  <c r="BG360" i="8"/>
  <c r="BE360" i="8"/>
  <c r="T360" i="8"/>
  <c r="R360" i="8"/>
  <c r="P360" i="8"/>
  <c r="BI359" i="8"/>
  <c r="BH359" i="8"/>
  <c r="BG359" i="8"/>
  <c r="BE359" i="8"/>
  <c r="T359" i="8"/>
  <c r="R359" i="8"/>
  <c r="P359" i="8"/>
  <c r="BI358" i="8"/>
  <c r="BH358" i="8"/>
  <c r="BG358" i="8"/>
  <c r="BE358" i="8"/>
  <c r="T358" i="8"/>
  <c r="R358" i="8"/>
  <c r="P358" i="8"/>
  <c r="BI357" i="8"/>
  <c r="BH357" i="8"/>
  <c r="BG357" i="8"/>
  <c r="BE357" i="8"/>
  <c r="T357" i="8"/>
  <c r="R357" i="8"/>
  <c r="P357" i="8"/>
  <c r="BI356" i="8"/>
  <c r="BH356" i="8"/>
  <c r="BG356" i="8"/>
  <c r="BE356" i="8"/>
  <c r="T356" i="8"/>
  <c r="R356" i="8"/>
  <c r="P356" i="8"/>
  <c r="BI355" i="8"/>
  <c r="BH355" i="8"/>
  <c r="BG355" i="8"/>
  <c r="BE355" i="8"/>
  <c r="T355" i="8"/>
  <c r="R355" i="8"/>
  <c r="P355" i="8"/>
  <c r="BI354" i="8"/>
  <c r="BH354" i="8"/>
  <c r="BG354" i="8"/>
  <c r="BE354" i="8"/>
  <c r="T354" i="8"/>
  <c r="R354" i="8"/>
  <c r="P354" i="8"/>
  <c r="BI353" i="8"/>
  <c r="BH353" i="8"/>
  <c r="BG353" i="8"/>
  <c r="BE353" i="8"/>
  <c r="T353" i="8"/>
  <c r="R353" i="8"/>
  <c r="P353" i="8"/>
  <c r="BI352" i="8"/>
  <c r="BH352" i="8"/>
  <c r="BG352" i="8"/>
  <c r="BE352" i="8"/>
  <c r="T352" i="8"/>
  <c r="R352" i="8"/>
  <c r="P352" i="8"/>
  <c r="BI351" i="8"/>
  <c r="BH351" i="8"/>
  <c r="BG351" i="8"/>
  <c r="BE351" i="8"/>
  <c r="T351" i="8"/>
  <c r="R351" i="8"/>
  <c r="P351" i="8"/>
  <c r="BI350" i="8"/>
  <c r="BH350" i="8"/>
  <c r="BG350" i="8"/>
  <c r="BE350" i="8"/>
  <c r="T350" i="8"/>
  <c r="R350" i="8"/>
  <c r="P350" i="8"/>
  <c r="BI349" i="8"/>
  <c r="BH349" i="8"/>
  <c r="BG349" i="8"/>
  <c r="BE349" i="8"/>
  <c r="T349" i="8"/>
  <c r="R349" i="8"/>
  <c r="P349" i="8"/>
  <c r="BI348" i="8"/>
  <c r="BH348" i="8"/>
  <c r="BG348" i="8"/>
  <c r="BE348" i="8"/>
  <c r="T348" i="8"/>
  <c r="R348" i="8"/>
  <c r="P348" i="8"/>
  <c r="BI347" i="8"/>
  <c r="BH347" i="8"/>
  <c r="BG347" i="8"/>
  <c r="BE347" i="8"/>
  <c r="T347" i="8"/>
  <c r="R347" i="8"/>
  <c r="P347" i="8"/>
  <c r="BI346" i="8"/>
  <c r="BH346" i="8"/>
  <c r="BG346" i="8"/>
  <c r="BE346" i="8"/>
  <c r="T346" i="8"/>
  <c r="R346" i="8"/>
  <c r="P346" i="8"/>
  <c r="BI345" i="8"/>
  <c r="BH345" i="8"/>
  <c r="BG345" i="8"/>
  <c r="BE345" i="8"/>
  <c r="T345" i="8"/>
  <c r="R345" i="8"/>
  <c r="P345" i="8"/>
  <c r="BI344" i="8"/>
  <c r="BH344" i="8"/>
  <c r="BG344" i="8"/>
  <c r="BE344" i="8"/>
  <c r="T344" i="8"/>
  <c r="R344" i="8"/>
  <c r="P344" i="8"/>
  <c r="BI343" i="8"/>
  <c r="BH343" i="8"/>
  <c r="BG343" i="8"/>
  <c r="BE343" i="8"/>
  <c r="T343" i="8"/>
  <c r="R343" i="8"/>
  <c r="P343" i="8"/>
  <c r="BI342" i="8"/>
  <c r="BH342" i="8"/>
  <c r="BG342" i="8"/>
  <c r="BE342" i="8"/>
  <c r="T342" i="8"/>
  <c r="R342" i="8"/>
  <c r="P342" i="8"/>
  <c r="BI341" i="8"/>
  <c r="BH341" i="8"/>
  <c r="BG341" i="8"/>
  <c r="BE341" i="8"/>
  <c r="T341" i="8"/>
  <c r="R341" i="8"/>
  <c r="P341" i="8"/>
  <c r="BI340" i="8"/>
  <c r="BH340" i="8"/>
  <c r="BG340" i="8"/>
  <c r="BE340" i="8"/>
  <c r="T340" i="8"/>
  <c r="R340" i="8"/>
  <c r="P340" i="8"/>
  <c r="BI339" i="8"/>
  <c r="BH339" i="8"/>
  <c r="BG339" i="8"/>
  <c r="BE339" i="8"/>
  <c r="T339" i="8"/>
  <c r="R339" i="8"/>
  <c r="P339" i="8"/>
  <c r="BI338" i="8"/>
  <c r="BH338" i="8"/>
  <c r="BG338" i="8"/>
  <c r="BE338" i="8"/>
  <c r="T338" i="8"/>
  <c r="R338" i="8"/>
  <c r="P338" i="8"/>
  <c r="BI337" i="8"/>
  <c r="BH337" i="8"/>
  <c r="BG337" i="8"/>
  <c r="BE337" i="8"/>
  <c r="T337" i="8"/>
  <c r="R337" i="8"/>
  <c r="P337" i="8"/>
  <c r="BI336" i="8"/>
  <c r="BH336" i="8"/>
  <c r="BG336" i="8"/>
  <c r="BE336" i="8"/>
  <c r="T336" i="8"/>
  <c r="R336" i="8"/>
  <c r="P336" i="8"/>
  <c r="BI335" i="8"/>
  <c r="BH335" i="8"/>
  <c r="BG335" i="8"/>
  <c r="BE335" i="8"/>
  <c r="T335" i="8"/>
  <c r="R335" i="8"/>
  <c r="P335" i="8"/>
  <c r="BI334" i="8"/>
  <c r="BH334" i="8"/>
  <c r="BG334" i="8"/>
  <c r="BE334" i="8"/>
  <c r="T334" i="8"/>
  <c r="R334" i="8"/>
  <c r="P334" i="8"/>
  <c r="BI333" i="8"/>
  <c r="BH333" i="8"/>
  <c r="BG333" i="8"/>
  <c r="BE333" i="8"/>
  <c r="T333" i="8"/>
  <c r="R333" i="8"/>
  <c r="P333" i="8"/>
  <c r="BI332" i="8"/>
  <c r="BH332" i="8"/>
  <c r="BG332" i="8"/>
  <c r="BE332" i="8"/>
  <c r="T332" i="8"/>
  <c r="R332" i="8"/>
  <c r="P332" i="8"/>
  <c r="BI331" i="8"/>
  <c r="BH331" i="8"/>
  <c r="BG331" i="8"/>
  <c r="BE331" i="8"/>
  <c r="T331" i="8"/>
  <c r="R331" i="8"/>
  <c r="P331" i="8"/>
  <c r="BI330" i="8"/>
  <c r="BH330" i="8"/>
  <c r="BG330" i="8"/>
  <c r="BE330" i="8"/>
  <c r="T330" i="8"/>
  <c r="R330" i="8"/>
  <c r="P330" i="8"/>
  <c r="BI329" i="8"/>
  <c r="BH329" i="8"/>
  <c r="BG329" i="8"/>
  <c r="BE329" i="8"/>
  <c r="T329" i="8"/>
  <c r="R329" i="8"/>
  <c r="P329" i="8"/>
  <c r="BI328" i="8"/>
  <c r="BH328" i="8"/>
  <c r="BG328" i="8"/>
  <c r="BE328" i="8"/>
  <c r="T328" i="8"/>
  <c r="R328" i="8"/>
  <c r="P328" i="8"/>
  <c r="BI327" i="8"/>
  <c r="BH327" i="8"/>
  <c r="BG327" i="8"/>
  <c r="BE327" i="8"/>
  <c r="T327" i="8"/>
  <c r="R327" i="8"/>
  <c r="P327" i="8"/>
  <c r="BI326" i="8"/>
  <c r="BH326" i="8"/>
  <c r="BG326" i="8"/>
  <c r="BE326" i="8"/>
  <c r="T326" i="8"/>
  <c r="R326" i="8"/>
  <c r="P326" i="8"/>
  <c r="BI325" i="8"/>
  <c r="BH325" i="8"/>
  <c r="BG325" i="8"/>
  <c r="BE325" i="8"/>
  <c r="T325" i="8"/>
  <c r="R325" i="8"/>
  <c r="P325" i="8"/>
  <c r="BI324" i="8"/>
  <c r="BH324" i="8"/>
  <c r="BG324" i="8"/>
  <c r="BE324" i="8"/>
  <c r="T324" i="8"/>
  <c r="R324" i="8"/>
  <c r="P324" i="8"/>
  <c r="BI323" i="8"/>
  <c r="BH323" i="8"/>
  <c r="BG323" i="8"/>
  <c r="BE323" i="8"/>
  <c r="T323" i="8"/>
  <c r="R323" i="8"/>
  <c r="P323" i="8"/>
  <c r="BI322" i="8"/>
  <c r="BH322" i="8"/>
  <c r="BG322" i="8"/>
  <c r="BE322" i="8"/>
  <c r="T322" i="8"/>
  <c r="R322" i="8"/>
  <c r="P322" i="8"/>
  <c r="BI321" i="8"/>
  <c r="BH321" i="8"/>
  <c r="BG321" i="8"/>
  <c r="BE321" i="8"/>
  <c r="T321" i="8"/>
  <c r="R321" i="8"/>
  <c r="P321" i="8"/>
  <c r="BI320" i="8"/>
  <c r="BH320" i="8"/>
  <c r="BG320" i="8"/>
  <c r="BE320" i="8"/>
  <c r="T320" i="8"/>
  <c r="R320" i="8"/>
  <c r="P320" i="8"/>
  <c r="BI319" i="8"/>
  <c r="BH319" i="8"/>
  <c r="BG319" i="8"/>
  <c r="BE319" i="8"/>
  <c r="T319" i="8"/>
  <c r="R319" i="8"/>
  <c r="P319" i="8"/>
  <c r="BI318" i="8"/>
  <c r="BH318" i="8"/>
  <c r="BG318" i="8"/>
  <c r="BE318" i="8"/>
  <c r="T318" i="8"/>
  <c r="R318" i="8"/>
  <c r="P318" i="8"/>
  <c r="BI317" i="8"/>
  <c r="BH317" i="8"/>
  <c r="BG317" i="8"/>
  <c r="BE317" i="8"/>
  <c r="T317" i="8"/>
  <c r="R317" i="8"/>
  <c r="P317" i="8"/>
  <c r="BI316" i="8"/>
  <c r="BH316" i="8"/>
  <c r="BG316" i="8"/>
  <c r="BE316" i="8"/>
  <c r="T316" i="8"/>
  <c r="R316" i="8"/>
  <c r="P316" i="8"/>
  <c r="BI315" i="8"/>
  <c r="BH315" i="8"/>
  <c r="BG315" i="8"/>
  <c r="BE315" i="8"/>
  <c r="T315" i="8"/>
  <c r="R315" i="8"/>
  <c r="P315" i="8"/>
  <c r="BI314" i="8"/>
  <c r="BH314" i="8"/>
  <c r="BG314" i="8"/>
  <c r="BE314" i="8"/>
  <c r="T314" i="8"/>
  <c r="R314" i="8"/>
  <c r="P314" i="8"/>
  <c r="BI313" i="8"/>
  <c r="BH313" i="8"/>
  <c r="BG313" i="8"/>
  <c r="BE313" i="8"/>
  <c r="T313" i="8"/>
  <c r="R313" i="8"/>
  <c r="P313" i="8"/>
  <c r="BI312" i="8"/>
  <c r="BH312" i="8"/>
  <c r="BG312" i="8"/>
  <c r="BE312" i="8"/>
  <c r="T312" i="8"/>
  <c r="R312" i="8"/>
  <c r="P312" i="8"/>
  <c r="BI311" i="8"/>
  <c r="BH311" i="8"/>
  <c r="BG311" i="8"/>
  <c r="BE311" i="8"/>
  <c r="T311" i="8"/>
  <c r="R311" i="8"/>
  <c r="P311" i="8"/>
  <c r="BI310" i="8"/>
  <c r="BH310" i="8"/>
  <c r="BG310" i="8"/>
  <c r="BE310" i="8"/>
  <c r="T310" i="8"/>
  <c r="R310" i="8"/>
  <c r="P310" i="8"/>
  <c r="BI309" i="8"/>
  <c r="BH309" i="8"/>
  <c r="BG309" i="8"/>
  <c r="BE309" i="8"/>
  <c r="T309" i="8"/>
  <c r="R309" i="8"/>
  <c r="P309" i="8"/>
  <c r="BI308" i="8"/>
  <c r="BH308" i="8"/>
  <c r="BG308" i="8"/>
  <c r="BE308" i="8"/>
  <c r="T308" i="8"/>
  <c r="R308" i="8"/>
  <c r="P308" i="8"/>
  <c r="BI307" i="8"/>
  <c r="BH307" i="8"/>
  <c r="BG307" i="8"/>
  <c r="BE307" i="8"/>
  <c r="T307" i="8"/>
  <c r="R307" i="8"/>
  <c r="P307" i="8"/>
  <c r="BI305" i="8"/>
  <c r="BH305" i="8"/>
  <c r="BG305" i="8"/>
  <c r="BE305" i="8"/>
  <c r="T305" i="8"/>
  <c r="R305" i="8"/>
  <c r="P305" i="8"/>
  <c r="BI304" i="8"/>
  <c r="BH304" i="8"/>
  <c r="BG304" i="8"/>
  <c r="BE304" i="8"/>
  <c r="T304" i="8"/>
  <c r="R304" i="8"/>
  <c r="P304" i="8"/>
  <c r="BI303" i="8"/>
  <c r="BH303" i="8"/>
  <c r="BG303" i="8"/>
  <c r="BE303" i="8"/>
  <c r="T303" i="8"/>
  <c r="R303" i="8"/>
  <c r="P303" i="8"/>
  <c r="BI302" i="8"/>
  <c r="BH302" i="8"/>
  <c r="BG302" i="8"/>
  <c r="BE302" i="8"/>
  <c r="T302" i="8"/>
  <c r="R302" i="8"/>
  <c r="P302" i="8"/>
  <c r="BI301" i="8"/>
  <c r="BH301" i="8"/>
  <c r="BG301" i="8"/>
  <c r="BE301" i="8"/>
  <c r="T301" i="8"/>
  <c r="R301" i="8"/>
  <c r="P301" i="8"/>
  <c r="BI300" i="8"/>
  <c r="BH300" i="8"/>
  <c r="BG300" i="8"/>
  <c r="BE300" i="8"/>
  <c r="T300" i="8"/>
  <c r="R300" i="8"/>
  <c r="P300" i="8"/>
  <c r="BI299" i="8"/>
  <c r="BH299" i="8"/>
  <c r="BG299" i="8"/>
  <c r="BE299" i="8"/>
  <c r="T299" i="8"/>
  <c r="R299" i="8"/>
  <c r="P299" i="8"/>
  <c r="BI298" i="8"/>
  <c r="BH298" i="8"/>
  <c r="BG298" i="8"/>
  <c r="BE298" i="8"/>
  <c r="T298" i="8"/>
  <c r="R298" i="8"/>
  <c r="P298" i="8"/>
  <c r="BI297" i="8"/>
  <c r="BH297" i="8"/>
  <c r="BG297" i="8"/>
  <c r="BE297" i="8"/>
  <c r="T297" i="8"/>
  <c r="R297" i="8"/>
  <c r="P297" i="8"/>
  <c r="BI296" i="8"/>
  <c r="BH296" i="8"/>
  <c r="BG296" i="8"/>
  <c r="BE296" i="8"/>
  <c r="T296" i="8"/>
  <c r="R296" i="8"/>
  <c r="P296" i="8"/>
  <c r="BI295" i="8"/>
  <c r="BH295" i="8"/>
  <c r="BG295" i="8"/>
  <c r="BE295" i="8"/>
  <c r="T295" i="8"/>
  <c r="R295" i="8"/>
  <c r="P295" i="8"/>
  <c r="BI294" i="8"/>
  <c r="BH294" i="8"/>
  <c r="BG294" i="8"/>
  <c r="BE294" i="8"/>
  <c r="T294" i="8"/>
  <c r="R294" i="8"/>
  <c r="P294" i="8"/>
  <c r="BI293" i="8"/>
  <c r="BH293" i="8"/>
  <c r="BG293" i="8"/>
  <c r="BE293" i="8"/>
  <c r="T293" i="8"/>
  <c r="R293" i="8"/>
  <c r="P293" i="8"/>
  <c r="BI292" i="8"/>
  <c r="BH292" i="8"/>
  <c r="BG292" i="8"/>
  <c r="BE292" i="8"/>
  <c r="T292" i="8"/>
  <c r="R292" i="8"/>
  <c r="P292" i="8"/>
  <c r="BI291" i="8"/>
  <c r="BH291" i="8"/>
  <c r="BG291" i="8"/>
  <c r="BE291" i="8"/>
  <c r="T291" i="8"/>
  <c r="R291" i="8"/>
  <c r="P291" i="8"/>
  <c r="BI290" i="8"/>
  <c r="BH290" i="8"/>
  <c r="BG290" i="8"/>
  <c r="BE290" i="8"/>
  <c r="T290" i="8"/>
  <c r="R290" i="8"/>
  <c r="P290" i="8"/>
  <c r="BI289" i="8"/>
  <c r="BH289" i="8"/>
  <c r="BG289" i="8"/>
  <c r="BE289" i="8"/>
  <c r="T289" i="8"/>
  <c r="R289" i="8"/>
  <c r="P289" i="8"/>
  <c r="BI288" i="8"/>
  <c r="BH288" i="8"/>
  <c r="BG288" i="8"/>
  <c r="BE288" i="8"/>
  <c r="T288" i="8"/>
  <c r="R288" i="8"/>
  <c r="P288" i="8"/>
  <c r="BI287" i="8"/>
  <c r="BH287" i="8"/>
  <c r="BG287" i="8"/>
  <c r="BE287" i="8"/>
  <c r="T287" i="8"/>
  <c r="R287" i="8"/>
  <c r="P287" i="8"/>
  <c r="BI286" i="8"/>
  <c r="BH286" i="8"/>
  <c r="BG286" i="8"/>
  <c r="BE286" i="8"/>
  <c r="T286" i="8"/>
  <c r="R286" i="8"/>
  <c r="P286" i="8"/>
  <c r="BI285" i="8"/>
  <c r="BH285" i="8"/>
  <c r="BG285" i="8"/>
  <c r="BE285" i="8"/>
  <c r="T285" i="8"/>
  <c r="R285" i="8"/>
  <c r="P285" i="8"/>
  <c r="BI284" i="8"/>
  <c r="BH284" i="8"/>
  <c r="BG284" i="8"/>
  <c r="BE284" i="8"/>
  <c r="T284" i="8"/>
  <c r="R284" i="8"/>
  <c r="P284" i="8"/>
  <c r="BI282" i="8"/>
  <c r="BH282" i="8"/>
  <c r="BG282" i="8"/>
  <c r="BE282" i="8"/>
  <c r="T282" i="8"/>
  <c r="R282" i="8"/>
  <c r="P282" i="8"/>
  <c r="BI281" i="8"/>
  <c r="BH281" i="8"/>
  <c r="BG281" i="8"/>
  <c r="BE281" i="8"/>
  <c r="T281" i="8"/>
  <c r="R281" i="8"/>
  <c r="P281" i="8"/>
  <c r="BI280" i="8"/>
  <c r="BH280" i="8"/>
  <c r="BG280" i="8"/>
  <c r="BE280" i="8"/>
  <c r="T280" i="8"/>
  <c r="R280" i="8"/>
  <c r="P280" i="8"/>
  <c r="BI279" i="8"/>
  <c r="BH279" i="8"/>
  <c r="BG279" i="8"/>
  <c r="BE279" i="8"/>
  <c r="T279" i="8"/>
  <c r="R279" i="8"/>
  <c r="P279" i="8"/>
  <c r="BI278" i="8"/>
  <c r="BH278" i="8"/>
  <c r="BG278" i="8"/>
  <c r="BE278" i="8"/>
  <c r="T278" i="8"/>
  <c r="R278" i="8"/>
  <c r="P278" i="8"/>
  <c r="BI277" i="8"/>
  <c r="BH277" i="8"/>
  <c r="BG277" i="8"/>
  <c r="BE277" i="8"/>
  <c r="T277" i="8"/>
  <c r="R277" i="8"/>
  <c r="P277" i="8"/>
  <c r="BI276" i="8"/>
  <c r="BH276" i="8"/>
  <c r="BG276" i="8"/>
  <c r="BE276" i="8"/>
  <c r="T276" i="8"/>
  <c r="R276" i="8"/>
  <c r="P276" i="8"/>
  <c r="BI275" i="8"/>
  <c r="BH275" i="8"/>
  <c r="BG275" i="8"/>
  <c r="BE275" i="8"/>
  <c r="T275" i="8"/>
  <c r="R275" i="8"/>
  <c r="P275" i="8"/>
  <c r="BI274" i="8"/>
  <c r="BH274" i="8"/>
  <c r="BG274" i="8"/>
  <c r="BE274" i="8"/>
  <c r="T274" i="8"/>
  <c r="R274" i="8"/>
  <c r="P274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1" i="8"/>
  <c r="BH271" i="8"/>
  <c r="BG271" i="8"/>
  <c r="BE271" i="8"/>
  <c r="T271" i="8"/>
  <c r="R271" i="8"/>
  <c r="P271" i="8"/>
  <c r="BI270" i="8"/>
  <c r="BH270" i="8"/>
  <c r="BG270" i="8"/>
  <c r="BE270" i="8"/>
  <c r="T270" i="8"/>
  <c r="R270" i="8"/>
  <c r="P270" i="8"/>
  <c r="BI269" i="8"/>
  <c r="BH269" i="8"/>
  <c r="BG269" i="8"/>
  <c r="BE269" i="8"/>
  <c r="T269" i="8"/>
  <c r="R269" i="8"/>
  <c r="P269" i="8"/>
  <c r="BI268" i="8"/>
  <c r="BH268" i="8"/>
  <c r="BG268" i="8"/>
  <c r="BE268" i="8"/>
  <c r="T268" i="8"/>
  <c r="R268" i="8"/>
  <c r="P268" i="8"/>
  <c r="BI267" i="8"/>
  <c r="BH267" i="8"/>
  <c r="BG267" i="8"/>
  <c r="BE267" i="8"/>
  <c r="T267" i="8"/>
  <c r="R267" i="8"/>
  <c r="P267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1" i="8"/>
  <c r="BH261" i="8"/>
  <c r="BG261" i="8"/>
  <c r="BE261" i="8"/>
  <c r="T261" i="8"/>
  <c r="R261" i="8"/>
  <c r="P261" i="8"/>
  <c r="BI260" i="8"/>
  <c r="BH260" i="8"/>
  <c r="BG260" i="8"/>
  <c r="BE260" i="8"/>
  <c r="T260" i="8"/>
  <c r="R260" i="8"/>
  <c r="P260" i="8"/>
  <c r="BI258" i="8"/>
  <c r="BH258" i="8"/>
  <c r="BG258" i="8"/>
  <c r="BE258" i="8"/>
  <c r="T258" i="8"/>
  <c r="R258" i="8"/>
  <c r="P258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J134" i="8"/>
  <c r="J133" i="8"/>
  <c r="F133" i="8"/>
  <c r="F131" i="8"/>
  <c r="E129" i="8"/>
  <c r="BI114" i="8"/>
  <c r="BH114" i="8"/>
  <c r="BG114" i="8"/>
  <c r="BE114" i="8"/>
  <c r="BI113" i="8"/>
  <c r="BH113" i="8"/>
  <c r="BG113" i="8"/>
  <c r="BF113" i="8"/>
  <c r="BE113" i="8"/>
  <c r="BI112" i="8"/>
  <c r="BH112" i="8"/>
  <c r="BG112" i="8"/>
  <c r="BF112" i="8"/>
  <c r="BE112" i="8"/>
  <c r="BI111" i="8"/>
  <c r="BH111" i="8"/>
  <c r="BG111" i="8"/>
  <c r="BF111" i="8"/>
  <c r="BE111" i="8"/>
  <c r="BI110" i="8"/>
  <c r="BH110" i="8"/>
  <c r="BG110" i="8"/>
  <c r="BF110" i="8"/>
  <c r="BE110" i="8"/>
  <c r="BI109" i="8"/>
  <c r="BH109" i="8"/>
  <c r="BG109" i="8"/>
  <c r="BF109" i="8"/>
  <c r="BE109" i="8"/>
  <c r="J94" i="8"/>
  <c r="J93" i="8"/>
  <c r="F93" i="8"/>
  <c r="F91" i="8"/>
  <c r="E89" i="8"/>
  <c r="J20" i="8"/>
  <c r="E20" i="8"/>
  <c r="F94" i="8" s="1"/>
  <c r="J19" i="8"/>
  <c r="J14" i="8"/>
  <c r="J91" i="8"/>
  <c r="E7" i="8"/>
  <c r="E85" i="8"/>
  <c r="J41" i="7"/>
  <c r="J40" i="7"/>
  <c r="AY101" i="1" s="1"/>
  <c r="J39" i="7"/>
  <c r="AX101" i="1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J130" i="7"/>
  <c r="J129" i="7"/>
  <c r="F129" i="7"/>
  <c r="F127" i="7"/>
  <c r="E125" i="7"/>
  <c r="BI110" i="7"/>
  <c r="BH110" i="7"/>
  <c r="BG110" i="7"/>
  <c r="BE110" i="7"/>
  <c r="BI109" i="7"/>
  <c r="BH109" i="7"/>
  <c r="BG109" i="7"/>
  <c r="BF109" i="7"/>
  <c r="BE109" i="7"/>
  <c r="BI108" i="7"/>
  <c r="BH108" i="7"/>
  <c r="BG108" i="7"/>
  <c r="BF108" i="7"/>
  <c r="BE108" i="7"/>
  <c r="BI107" i="7"/>
  <c r="BH107" i="7"/>
  <c r="BG107" i="7"/>
  <c r="BF107" i="7"/>
  <c r="BE107" i="7"/>
  <c r="BI106" i="7"/>
  <c r="BH106" i="7"/>
  <c r="BG106" i="7"/>
  <c r="BF106" i="7"/>
  <c r="BE106" i="7"/>
  <c r="BI105" i="7"/>
  <c r="BH105" i="7"/>
  <c r="BG105" i="7"/>
  <c r="BF105" i="7"/>
  <c r="BE105" i="7"/>
  <c r="J94" i="7"/>
  <c r="J93" i="7"/>
  <c r="F93" i="7"/>
  <c r="F91" i="7"/>
  <c r="E89" i="7"/>
  <c r="J20" i="7"/>
  <c r="E20" i="7"/>
  <c r="F94" i="7" s="1"/>
  <c r="J19" i="7"/>
  <c r="J14" i="7"/>
  <c r="J127" i="7" s="1"/>
  <c r="E7" i="7"/>
  <c r="E85" i="7"/>
  <c r="J41" i="6"/>
  <c r="J40" i="6"/>
  <c r="AY100" i="1" s="1"/>
  <c r="J39" i="6"/>
  <c r="AX100" i="1" s="1"/>
  <c r="BI216" i="6"/>
  <c r="BH216" i="6"/>
  <c r="BG216" i="6"/>
  <c r="BE216" i="6"/>
  <c r="T216" i="6"/>
  <c r="T215" i="6" s="1"/>
  <c r="R216" i="6"/>
  <c r="R215" i="6" s="1"/>
  <c r="P216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J135" i="6"/>
  <c r="J134" i="6"/>
  <c r="F134" i="6"/>
  <c r="F132" i="6"/>
  <c r="E130" i="6"/>
  <c r="BI115" i="6"/>
  <c r="BH115" i="6"/>
  <c r="BG115" i="6"/>
  <c r="BE115" i="6"/>
  <c r="BI114" i="6"/>
  <c r="BH114" i="6"/>
  <c r="BG114" i="6"/>
  <c r="BF114" i="6"/>
  <c r="BE114" i="6"/>
  <c r="BI113" i="6"/>
  <c r="BH113" i="6"/>
  <c r="BG113" i="6"/>
  <c r="BF113" i="6"/>
  <c r="BE113" i="6"/>
  <c r="BI112" i="6"/>
  <c r="BH112" i="6"/>
  <c r="BG112" i="6"/>
  <c r="BF112" i="6"/>
  <c r="BE112" i="6"/>
  <c r="BI111" i="6"/>
  <c r="BH111" i="6"/>
  <c r="BG111" i="6"/>
  <c r="BF111" i="6"/>
  <c r="BE111" i="6"/>
  <c r="BI110" i="6"/>
  <c r="BH110" i="6"/>
  <c r="BG110" i="6"/>
  <c r="BF110" i="6"/>
  <c r="BE110" i="6"/>
  <c r="J94" i="6"/>
  <c r="J93" i="6"/>
  <c r="F93" i="6"/>
  <c r="F91" i="6"/>
  <c r="E89" i="6"/>
  <c r="J20" i="6"/>
  <c r="E20" i="6"/>
  <c r="F94" i="6"/>
  <c r="J19" i="6"/>
  <c r="J14" i="6"/>
  <c r="J132" i="6"/>
  <c r="E7" i="6"/>
  <c r="E85" i="6" s="1"/>
  <c r="J41" i="5"/>
  <c r="J40" i="5"/>
  <c r="AY99" i="1"/>
  <c r="J39" i="5"/>
  <c r="AX99" i="1" s="1"/>
  <c r="BI193" i="5"/>
  <c r="BH193" i="5"/>
  <c r="BG193" i="5"/>
  <c r="BE193" i="5"/>
  <c r="T193" i="5"/>
  <c r="T192" i="5"/>
  <c r="R193" i="5"/>
  <c r="R192" i="5" s="1"/>
  <c r="P193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J133" i="5"/>
  <c r="J132" i="5"/>
  <c r="F132" i="5"/>
  <c r="F130" i="5"/>
  <c r="E128" i="5"/>
  <c r="BI113" i="5"/>
  <c r="BH113" i="5"/>
  <c r="BG113" i="5"/>
  <c r="BE113" i="5"/>
  <c r="BI112" i="5"/>
  <c r="BH112" i="5"/>
  <c r="BG112" i="5"/>
  <c r="BF112" i="5"/>
  <c r="BE112" i="5"/>
  <c r="BI111" i="5"/>
  <c r="BH111" i="5"/>
  <c r="BG111" i="5"/>
  <c r="BF111" i="5"/>
  <c r="BE111" i="5"/>
  <c r="BI110" i="5"/>
  <c r="BH110" i="5"/>
  <c r="BG110" i="5"/>
  <c r="BF110" i="5"/>
  <c r="BE110" i="5"/>
  <c r="BI109" i="5"/>
  <c r="BH109" i="5"/>
  <c r="BG109" i="5"/>
  <c r="BF109" i="5"/>
  <c r="BE109" i="5"/>
  <c r="BI108" i="5"/>
  <c r="BH108" i="5"/>
  <c r="BG108" i="5"/>
  <c r="BF108" i="5"/>
  <c r="BE108" i="5"/>
  <c r="J94" i="5"/>
  <c r="J93" i="5"/>
  <c r="F93" i="5"/>
  <c r="F91" i="5"/>
  <c r="E89" i="5"/>
  <c r="J20" i="5"/>
  <c r="E20" i="5"/>
  <c r="F133" i="5"/>
  <c r="J19" i="5"/>
  <c r="J14" i="5"/>
  <c r="J130" i="5" s="1"/>
  <c r="E7" i="5"/>
  <c r="E124" i="5" s="1"/>
  <c r="J41" i="4"/>
  <c r="J40" i="4"/>
  <c r="AY98" i="1"/>
  <c r="J39" i="4"/>
  <c r="AX98" i="1"/>
  <c r="BI180" i="4"/>
  <c r="BH180" i="4"/>
  <c r="BG180" i="4"/>
  <c r="BE180" i="4"/>
  <c r="T180" i="4"/>
  <c r="T179" i="4"/>
  <c r="R180" i="4"/>
  <c r="R179" i="4"/>
  <c r="P180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J133" i="4"/>
  <c r="J132" i="4"/>
  <c r="F132" i="4"/>
  <c r="F130" i="4"/>
  <c r="E128" i="4"/>
  <c r="BI113" i="4"/>
  <c r="BH113" i="4"/>
  <c r="BG113" i="4"/>
  <c r="BE113" i="4"/>
  <c r="BI112" i="4"/>
  <c r="BH112" i="4"/>
  <c r="BG112" i="4"/>
  <c r="BF112" i="4"/>
  <c r="BE112" i="4"/>
  <c r="BI111" i="4"/>
  <c r="BH111" i="4"/>
  <c r="BG111" i="4"/>
  <c r="BF111" i="4"/>
  <c r="BE111" i="4"/>
  <c r="BI110" i="4"/>
  <c r="BH110" i="4"/>
  <c r="BG110" i="4"/>
  <c r="BF110" i="4"/>
  <c r="BE110" i="4"/>
  <c r="BI109" i="4"/>
  <c r="BH109" i="4"/>
  <c r="BG109" i="4"/>
  <c r="BF109" i="4"/>
  <c r="BE109" i="4"/>
  <c r="BI108" i="4"/>
  <c r="BH108" i="4"/>
  <c r="BG108" i="4"/>
  <c r="BF108" i="4"/>
  <c r="BE108" i="4"/>
  <c r="J94" i="4"/>
  <c r="J93" i="4"/>
  <c r="F93" i="4"/>
  <c r="F91" i="4"/>
  <c r="E89" i="4"/>
  <c r="J20" i="4"/>
  <c r="E20" i="4"/>
  <c r="F94" i="4" s="1"/>
  <c r="J19" i="4"/>
  <c r="J14" i="4"/>
  <c r="J91" i="4"/>
  <c r="E7" i="4"/>
  <c r="E124" i="4" s="1"/>
  <c r="J41" i="3"/>
  <c r="J40" i="3"/>
  <c r="AY97" i="1" s="1"/>
  <c r="J39" i="3"/>
  <c r="AX97" i="1" s="1"/>
  <c r="BI336" i="3"/>
  <c r="BH336" i="3"/>
  <c r="BG336" i="3"/>
  <c r="BE336" i="3"/>
  <c r="T336" i="3"/>
  <c r="R336" i="3"/>
  <c r="P336" i="3"/>
  <c r="BI335" i="3"/>
  <c r="BH335" i="3"/>
  <c r="BG335" i="3"/>
  <c r="BE335" i="3"/>
  <c r="T335" i="3"/>
  <c r="R335" i="3"/>
  <c r="P335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2" i="3"/>
  <c r="BH332" i="3"/>
  <c r="BG332" i="3"/>
  <c r="BE332" i="3"/>
  <c r="T332" i="3"/>
  <c r="R332" i="3"/>
  <c r="P332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7" i="3"/>
  <c r="BH327" i="3"/>
  <c r="BG327" i="3"/>
  <c r="BE327" i="3"/>
  <c r="T327" i="3"/>
  <c r="R327" i="3"/>
  <c r="P327" i="3"/>
  <c r="BI326" i="3"/>
  <c r="BH326" i="3"/>
  <c r="BG326" i="3"/>
  <c r="BE326" i="3"/>
  <c r="T326" i="3"/>
  <c r="R326" i="3"/>
  <c r="P326" i="3"/>
  <c r="BI325" i="3"/>
  <c r="BH325" i="3"/>
  <c r="BG325" i="3"/>
  <c r="BE325" i="3"/>
  <c r="T325" i="3"/>
  <c r="R325" i="3"/>
  <c r="P325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22" i="3"/>
  <c r="BH322" i="3"/>
  <c r="BG322" i="3"/>
  <c r="BE322" i="3"/>
  <c r="T322" i="3"/>
  <c r="R322" i="3"/>
  <c r="P322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3" i="3"/>
  <c r="BH173" i="3"/>
  <c r="BG173" i="3"/>
  <c r="BE173" i="3"/>
  <c r="T173" i="3"/>
  <c r="T172" i="3" s="1"/>
  <c r="R173" i="3"/>
  <c r="R172" i="3" s="1"/>
  <c r="P173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J137" i="3"/>
  <c r="J136" i="3"/>
  <c r="F136" i="3"/>
  <c r="F134" i="3"/>
  <c r="E132" i="3"/>
  <c r="BI117" i="3"/>
  <c r="BH117" i="3"/>
  <c r="BG117" i="3"/>
  <c r="BE117" i="3"/>
  <c r="BI116" i="3"/>
  <c r="BH116" i="3"/>
  <c r="BG116" i="3"/>
  <c r="BF116" i="3"/>
  <c r="BE116" i="3"/>
  <c r="BI115" i="3"/>
  <c r="BH115" i="3"/>
  <c r="BG115" i="3"/>
  <c r="BF115" i="3"/>
  <c r="BE115" i="3"/>
  <c r="BI114" i="3"/>
  <c r="BH114" i="3"/>
  <c r="BG114" i="3"/>
  <c r="BF114" i="3"/>
  <c r="BE114" i="3"/>
  <c r="BI113" i="3"/>
  <c r="BH113" i="3"/>
  <c r="BG113" i="3"/>
  <c r="BF113" i="3"/>
  <c r="BE113" i="3"/>
  <c r="BI112" i="3"/>
  <c r="BH112" i="3"/>
  <c r="BG112" i="3"/>
  <c r="BF112" i="3"/>
  <c r="BE112" i="3"/>
  <c r="J94" i="3"/>
  <c r="J93" i="3"/>
  <c r="F93" i="3"/>
  <c r="F91" i="3"/>
  <c r="E89" i="3"/>
  <c r="J20" i="3"/>
  <c r="E20" i="3"/>
  <c r="F94" i="3" s="1"/>
  <c r="J19" i="3"/>
  <c r="J14" i="3"/>
  <c r="J134" i="3" s="1"/>
  <c r="E7" i="3"/>
  <c r="E85" i="3" s="1"/>
  <c r="J41" i="2"/>
  <c r="J40" i="2"/>
  <c r="AY96" i="1" s="1"/>
  <c r="J39" i="2"/>
  <c r="AX96" i="1"/>
  <c r="BI2279" i="2"/>
  <c r="BH2279" i="2"/>
  <c r="BG2279" i="2"/>
  <c r="BE2279" i="2"/>
  <c r="T2279" i="2"/>
  <c r="T2278" i="2" s="1"/>
  <c r="R2279" i="2"/>
  <c r="R2278" i="2"/>
  <c r="P2279" i="2"/>
  <c r="P2278" i="2"/>
  <c r="BI2277" i="2"/>
  <c r="BH2277" i="2"/>
  <c r="BG2277" i="2"/>
  <c r="BE2277" i="2"/>
  <c r="T2277" i="2"/>
  <c r="R2277" i="2"/>
  <c r="P2277" i="2"/>
  <c r="BI2276" i="2"/>
  <c r="BH2276" i="2"/>
  <c r="BG2276" i="2"/>
  <c r="BE2276" i="2"/>
  <c r="T2276" i="2"/>
  <c r="R2276" i="2"/>
  <c r="P2276" i="2"/>
  <c r="BI2274" i="2"/>
  <c r="BH2274" i="2"/>
  <c r="BG2274" i="2"/>
  <c r="BE2274" i="2"/>
  <c r="T2274" i="2"/>
  <c r="R2274" i="2"/>
  <c r="P2274" i="2"/>
  <c r="BI2273" i="2"/>
  <c r="BH2273" i="2"/>
  <c r="BG2273" i="2"/>
  <c r="BE2273" i="2"/>
  <c r="T2273" i="2"/>
  <c r="R2273" i="2"/>
  <c r="P2273" i="2"/>
  <c r="BI2150" i="2"/>
  <c r="BH2150" i="2"/>
  <c r="BG2150" i="2"/>
  <c r="BE2150" i="2"/>
  <c r="T2150" i="2"/>
  <c r="R2150" i="2"/>
  <c r="P2150" i="2"/>
  <c r="BI2147" i="2"/>
  <c r="BH2147" i="2"/>
  <c r="BG2147" i="2"/>
  <c r="BE2147" i="2"/>
  <c r="T2147" i="2"/>
  <c r="R2147" i="2"/>
  <c r="P2147" i="2"/>
  <c r="BI2142" i="2"/>
  <c r="BH2142" i="2"/>
  <c r="BG2142" i="2"/>
  <c r="BE2142" i="2"/>
  <c r="T2142" i="2"/>
  <c r="T2141" i="2"/>
  <c r="R2142" i="2"/>
  <c r="R2141" i="2"/>
  <c r="P2142" i="2"/>
  <c r="P2141" i="2" s="1"/>
  <c r="BI2140" i="2"/>
  <c r="BH2140" i="2"/>
  <c r="BG2140" i="2"/>
  <c r="BE2140" i="2"/>
  <c r="T2140" i="2"/>
  <c r="R2140" i="2"/>
  <c r="P2140" i="2"/>
  <c r="BI2137" i="2"/>
  <c r="BH2137" i="2"/>
  <c r="BG2137" i="2"/>
  <c r="BE2137" i="2"/>
  <c r="T2137" i="2"/>
  <c r="R2137" i="2"/>
  <c r="P2137" i="2"/>
  <c r="BI2113" i="2"/>
  <c r="BH2113" i="2"/>
  <c r="BG2113" i="2"/>
  <c r="BE2113" i="2"/>
  <c r="T2113" i="2"/>
  <c r="R2113" i="2"/>
  <c r="P2113" i="2"/>
  <c r="BI2111" i="2"/>
  <c r="BH2111" i="2"/>
  <c r="BG2111" i="2"/>
  <c r="BE2111" i="2"/>
  <c r="T2111" i="2"/>
  <c r="R2111" i="2"/>
  <c r="P2111" i="2"/>
  <c r="BI2108" i="2"/>
  <c r="BH2108" i="2"/>
  <c r="BG2108" i="2"/>
  <c r="BE2108" i="2"/>
  <c r="T2108" i="2"/>
  <c r="R2108" i="2"/>
  <c r="P2108" i="2"/>
  <c r="BI2105" i="2"/>
  <c r="BH2105" i="2"/>
  <c r="BG2105" i="2"/>
  <c r="BE2105" i="2"/>
  <c r="T2105" i="2"/>
  <c r="R2105" i="2"/>
  <c r="P2105" i="2"/>
  <c r="BI2103" i="2"/>
  <c r="BH2103" i="2"/>
  <c r="BG2103" i="2"/>
  <c r="BE2103" i="2"/>
  <c r="T2103" i="2"/>
  <c r="R2103" i="2"/>
  <c r="P2103" i="2"/>
  <c r="BI2098" i="2"/>
  <c r="BH2098" i="2"/>
  <c r="BG2098" i="2"/>
  <c r="BE2098" i="2"/>
  <c r="T2098" i="2"/>
  <c r="R2098" i="2"/>
  <c r="P2098" i="2"/>
  <c r="BI2094" i="2"/>
  <c r="BH2094" i="2"/>
  <c r="BG2094" i="2"/>
  <c r="BE2094" i="2"/>
  <c r="T2094" i="2"/>
  <c r="R2094" i="2"/>
  <c r="P2094" i="2"/>
  <c r="BI2086" i="2"/>
  <c r="BH2086" i="2"/>
  <c r="BG2086" i="2"/>
  <c r="BE2086" i="2"/>
  <c r="T2086" i="2"/>
  <c r="R2086" i="2"/>
  <c r="P2086" i="2"/>
  <c r="BI2084" i="2"/>
  <c r="BH2084" i="2"/>
  <c r="BG2084" i="2"/>
  <c r="BE2084" i="2"/>
  <c r="T2084" i="2"/>
  <c r="R2084" i="2"/>
  <c r="P2084" i="2"/>
  <c r="BI2077" i="2"/>
  <c r="BH2077" i="2"/>
  <c r="BG2077" i="2"/>
  <c r="BE2077" i="2"/>
  <c r="T2077" i="2"/>
  <c r="R2077" i="2"/>
  <c r="P2077" i="2"/>
  <c r="BI2073" i="2"/>
  <c r="BH2073" i="2"/>
  <c r="BG2073" i="2"/>
  <c r="BE2073" i="2"/>
  <c r="T2073" i="2"/>
  <c r="R2073" i="2"/>
  <c r="P2073" i="2"/>
  <c r="BI2067" i="2"/>
  <c r="BH2067" i="2"/>
  <c r="BG2067" i="2"/>
  <c r="BE2067" i="2"/>
  <c r="T2067" i="2"/>
  <c r="R2067" i="2"/>
  <c r="P2067" i="2"/>
  <c r="BI2066" i="2"/>
  <c r="BH2066" i="2"/>
  <c r="BG2066" i="2"/>
  <c r="BE2066" i="2"/>
  <c r="T2066" i="2"/>
  <c r="R2066" i="2"/>
  <c r="P2066" i="2"/>
  <c r="BI2065" i="2"/>
  <c r="BH2065" i="2"/>
  <c r="BG2065" i="2"/>
  <c r="BE2065" i="2"/>
  <c r="T2065" i="2"/>
  <c r="R2065" i="2"/>
  <c r="P2065" i="2"/>
  <c r="BI2064" i="2"/>
  <c r="BH2064" i="2"/>
  <c r="BG2064" i="2"/>
  <c r="BE2064" i="2"/>
  <c r="T2064" i="2"/>
  <c r="R2064" i="2"/>
  <c r="P2064" i="2"/>
  <c r="BI2063" i="2"/>
  <c r="BH2063" i="2"/>
  <c r="BG2063" i="2"/>
  <c r="BE2063" i="2"/>
  <c r="T2063" i="2"/>
  <c r="R2063" i="2"/>
  <c r="P2063" i="2"/>
  <c r="BI2062" i="2"/>
  <c r="BH2062" i="2"/>
  <c r="BG2062" i="2"/>
  <c r="BE2062" i="2"/>
  <c r="T2062" i="2"/>
  <c r="R2062" i="2"/>
  <c r="P2062" i="2"/>
  <c r="BI2061" i="2"/>
  <c r="BH2061" i="2"/>
  <c r="BG2061" i="2"/>
  <c r="BE2061" i="2"/>
  <c r="T2061" i="2"/>
  <c r="R2061" i="2"/>
  <c r="P2061" i="2"/>
  <c r="BI2060" i="2"/>
  <c r="BH2060" i="2"/>
  <c r="BG2060" i="2"/>
  <c r="BE2060" i="2"/>
  <c r="T2060" i="2"/>
  <c r="R2060" i="2"/>
  <c r="P2060" i="2"/>
  <c r="BI2059" i="2"/>
  <c r="BH2059" i="2"/>
  <c r="BG2059" i="2"/>
  <c r="BE2059" i="2"/>
  <c r="T2059" i="2"/>
  <c r="R2059" i="2"/>
  <c r="P2059" i="2"/>
  <c r="BI2058" i="2"/>
  <c r="BH2058" i="2"/>
  <c r="BG2058" i="2"/>
  <c r="BE2058" i="2"/>
  <c r="T2058" i="2"/>
  <c r="R2058" i="2"/>
  <c r="P2058" i="2"/>
  <c r="BI2057" i="2"/>
  <c r="BH2057" i="2"/>
  <c r="BG2057" i="2"/>
  <c r="BE2057" i="2"/>
  <c r="T2057" i="2"/>
  <c r="R2057" i="2"/>
  <c r="P2057" i="2"/>
  <c r="BI2056" i="2"/>
  <c r="BH2056" i="2"/>
  <c r="BG2056" i="2"/>
  <c r="BE2056" i="2"/>
  <c r="T2056" i="2"/>
  <c r="R2056" i="2"/>
  <c r="P2056" i="2"/>
  <c r="BI2055" i="2"/>
  <c r="BH2055" i="2"/>
  <c r="BG2055" i="2"/>
  <c r="BE2055" i="2"/>
  <c r="T2055" i="2"/>
  <c r="R2055" i="2"/>
  <c r="P2055" i="2"/>
  <c r="BI2054" i="2"/>
  <c r="BH2054" i="2"/>
  <c r="BG2054" i="2"/>
  <c r="BE2054" i="2"/>
  <c r="T2054" i="2"/>
  <c r="R2054" i="2"/>
  <c r="P2054" i="2"/>
  <c r="BI2053" i="2"/>
  <c r="BH2053" i="2"/>
  <c r="BG2053" i="2"/>
  <c r="BE2053" i="2"/>
  <c r="T2053" i="2"/>
  <c r="R2053" i="2"/>
  <c r="P2053" i="2"/>
  <c r="BI2052" i="2"/>
  <c r="BH2052" i="2"/>
  <c r="BG2052" i="2"/>
  <c r="BE2052" i="2"/>
  <c r="T2052" i="2"/>
  <c r="R2052" i="2"/>
  <c r="P2052" i="2"/>
  <c r="BI2051" i="2"/>
  <c r="BH2051" i="2"/>
  <c r="BG2051" i="2"/>
  <c r="BE2051" i="2"/>
  <c r="T2051" i="2"/>
  <c r="R2051" i="2"/>
  <c r="P2051" i="2"/>
  <c r="BI2047" i="2"/>
  <c r="BH2047" i="2"/>
  <c r="BG2047" i="2"/>
  <c r="BE2047" i="2"/>
  <c r="T2047" i="2"/>
  <c r="R2047" i="2"/>
  <c r="P2047" i="2"/>
  <c r="BI2039" i="2"/>
  <c r="BH2039" i="2"/>
  <c r="BG2039" i="2"/>
  <c r="BE2039" i="2"/>
  <c r="T2039" i="2"/>
  <c r="R2039" i="2"/>
  <c r="P2039" i="2"/>
  <c r="BI2034" i="2"/>
  <c r="BH2034" i="2"/>
  <c r="BG2034" i="2"/>
  <c r="BE2034" i="2"/>
  <c r="T2034" i="2"/>
  <c r="R2034" i="2"/>
  <c r="P2034" i="2"/>
  <c r="BI2030" i="2"/>
  <c r="BH2030" i="2"/>
  <c r="BG2030" i="2"/>
  <c r="BE2030" i="2"/>
  <c r="T2030" i="2"/>
  <c r="R2030" i="2"/>
  <c r="P2030" i="2"/>
  <c r="BI2026" i="2"/>
  <c r="BH2026" i="2"/>
  <c r="BG2026" i="2"/>
  <c r="BE2026" i="2"/>
  <c r="T2026" i="2"/>
  <c r="R2026" i="2"/>
  <c r="P2026" i="2"/>
  <c r="BI2024" i="2"/>
  <c r="BH2024" i="2"/>
  <c r="BG2024" i="2"/>
  <c r="BE2024" i="2"/>
  <c r="T2024" i="2"/>
  <c r="R2024" i="2"/>
  <c r="P2024" i="2"/>
  <c r="BI2023" i="2"/>
  <c r="BH2023" i="2"/>
  <c r="BG2023" i="2"/>
  <c r="BE2023" i="2"/>
  <c r="T2023" i="2"/>
  <c r="R2023" i="2"/>
  <c r="P2023" i="2"/>
  <c r="BI2022" i="2"/>
  <c r="BH2022" i="2"/>
  <c r="BG2022" i="2"/>
  <c r="BE2022" i="2"/>
  <c r="T2022" i="2"/>
  <c r="R2022" i="2"/>
  <c r="P2022" i="2"/>
  <c r="BI2021" i="2"/>
  <c r="BH2021" i="2"/>
  <c r="BG2021" i="2"/>
  <c r="BE2021" i="2"/>
  <c r="T2021" i="2"/>
  <c r="R2021" i="2"/>
  <c r="P2021" i="2"/>
  <c r="BI2020" i="2"/>
  <c r="BH2020" i="2"/>
  <c r="BG2020" i="2"/>
  <c r="BE2020" i="2"/>
  <c r="T2020" i="2"/>
  <c r="R2020" i="2"/>
  <c r="P2020" i="2"/>
  <c r="BI2019" i="2"/>
  <c r="BH2019" i="2"/>
  <c r="BG2019" i="2"/>
  <c r="BE2019" i="2"/>
  <c r="T2019" i="2"/>
  <c r="R2019" i="2"/>
  <c r="P2019" i="2"/>
  <c r="BI2018" i="2"/>
  <c r="BH2018" i="2"/>
  <c r="BG2018" i="2"/>
  <c r="BE2018" i="2"/>
  <c r="T2018" i="2"/>
  <c r="R2018" i="2"/>
  <c r="P2018" i="2"/>
  <c r="BI2014" i="2"/>
  <c r="BH2014" i="2"/>
  <c r="BG2014" i="2"/>
  <c r="BE2014" i="2"/>
  <c r="T2014" i="2"/>
  <c r="R2014" i="2"/>
  <c r="P2014" i="2"/>
  <c r="BI2010" i="2"/>
  <c r="BH2010" i="2"/>
  <c r="BG2010" i="2"/>
  <c r="BE2010" i="2"/>
  <c r="T2010" i="2"/>
  <c r="R2010" i="2"/>
  <c r="P2010" i="2"/>
  <c r="BI2006" i="2"/>
  <c r="BH2006" i="2"/>
  <c r="BG2006" i="2"/>
  <c r="BE2006" i="2"/>
  <c r="T2006" i="2"/>
  <c r="R2006" i="2"/>
  <c r="P2006" i="2"/>
  <c r="BI2002" i="2"/>
  <c r="BH2002" i="2"/>
  <c r="BG2002" i="2"/>
  <c r="BE2002" i="2"/>
  <c r="T2002" i="2"/>
  <c r="R2002" i="2"/>
  <c r="P2002" i="2"/>
  <c r="BI1998" i="2"/>
  <c r="BH1998" i="2"/>
  <c r="BG1998" i="2"/>
  <c r="BE1998" i="2"/>
  <c r="T1998" i="2"/>
  <c r="R1998" i="2"/>
  <c r="P1998" i="2"/>
  <c r="BI1994" i="2"/>
  <c r="BH1994" i="2"/>
  <c r="BG1994" i="2"/>
  <c r="BE1994" i="2"/>
  <c r="T1994" i="2"/>
  <c r="R1994" i="2"/>
  <c r="P1994" i="2"/>
  <c r="BI1985" i="2"/>
  <c r="BH1985" i="2"/>
  <c r="BG1985" i="2"/>
  <c r="BE1985" i="2"/>
  <c r="T1985" i="2"/>
  <c r="R1985" i="2"/>
  <c r="P1985" i="2"/>
  <c r="BI1981" i="2"/>
  <c r="BH1981" i="2"/>
  <c r="BG1981" i="2"/>
  <c r="BE1981" i="2"/>
  <c r="T1981" i="2"/>
  <c r="R1981" i="2"/>
  <c r="P1981" i="2"/>
  <c r="BI1977" i="2"/>
  <c r="BH1977" i="2"/>
  <c r="BG1977" i="2"/>
  <c r="BE1977" i="2"/>
  <c r="T1977" i="2"/>
  <c r="R1977" i="2"/>
  <c r="P1977" i="2"/>
  <c r="BI1973" i="2"/>
  <c r="BH1973" i="2"/>
  <c r="BG1973" i="2"/>
  <c r="BE1973" i="2"/>
  <c r="T1973" i="2"/>
  <c r="R1973" i="2"/>
  <c r="P1973" i="2"/>
  <c r="BI1969" i="2"/>
  <c r="BH1969" i="2"/>
  <c r="BG1969" i="2"/>
  <c r="BE1969" i="2"/>
  <c r="T1969" i="2"/>
  <c r="R1969" i="2"/>
  <c r="P1969" i="2"/>
  <c r="BI1965" i="2"/>
  <c r="BH1965" i="2"/>
  <c r="BG1965" i="2"/>
  <c r="BE1965" i="2"/>
  <c r="T1965" i="2"/>
  <c r="R1965" i="2"/>
  <c r="P1965" i="2"/>
  <c r="BI1961" i="2"/>
  <c r="BH1961" i="2"/>
  <c r="BG1961" i="2"/>
  <c r="BE1961" i="2"/>
  <c r="T1961" i="2"/>
  <c r="R1961" i="2"/>
  <c r="P1961" i="2"/>
  <c r="BI1957" i="2"/>
  <c r="BH1957" i="2"/>
  <c r="BG1957" i="2"/>
  <c r="BE1957" i="2"/>
  <c r="T1957" i="2"/>
  <c r="R1957" i="2"/>
  <c r="P1957" i="2"/>
  <c r="BI1953" i="2"/>
  <c r="BH1953" i="2"/>
  <c r="BG1953" i="2"/>
  <c r="BE1953" i="2"/>
  <c r="T1953" i="2"/>
  <c r="R1953" i="2"/>
  <c r="P1953" i="2"/>
  <c r="BI1949" i="2"/>
  <c r="BH1949" i="2"/>
  <c r="BG1949" i="2"/>
  <c r="BE1949" i="2"/>
  <c r="T1949" i="2"/>
  <c r="R1949" i="2"/>
  <c r="P1949" i="2"/>
  <c r="BI1945" i="2"/>
  <c r="BH1945" i="2"/>
  <c r="BG1945" i="2"/>
  <c r="BE1945" i="2"/>
  <c r="T1945" i="2"/>
  <c r="R1945" i="2"/>
  <c r="P1945" i="2"/>
  <c r="BI1941" i="2"/>
  <c r="BH1941" i="2"/>
  <c r="BG1941" i="2"/>
  <c r="BE1941" i="2"/>
  <c r="T1941" i="2"/>
  <c r="R1941" i="2"/>
  <c r="P1941" i="2"/>
  <c r="BI1940" i="2"/>
  <c r="BH1940" i="2"/>
  <c r="BG1940" i="2"/>
  <c r="BE1940" i="2"/>
  <c r="T1940" i="2"/>
  <c r="R1940" i="2"/>
  <c r="P1940" i="2"/>
  <c r="BI1939" i="2"/>
  <c r="BH1939" i="2"/>
  <c r="BG1939" i="2"/>
  <c r="BE1939" i="2"/>
  <c r="T1939" i="2"/>
  <c r="R1939" i="2"/>
  <c r="P1939" i="2"/>
  <c r="BI1934" i="2"/>
  <c r="BH1934" i="2"/>
  <c r="BG1934" i="2"/>
  <c r="BE1934" i="2"/>
  <c r="T1934" i="2"/>
  <c r="R1934" i="2"/>
  <c r="P1934" i="2"/>
  <c r="BI1929" i="2"/>
  <c r="BH1929" i="2"/>
  <c r="BG1929" i="2"/>
  <c r="BE1929" i="2"/>
  <c r="T1929" i="2"/>
  <c r="R1929" i="2"/>
  <c r="P1929" i="2"/>
  <c r="BI1924" i="2"/>
  <c r="BH1924" i="2"/>
  <c r="BG1924" i="2"/>
  <c r="BE1924" i="2"/>
  <c r="T1924" i="2"/>
  <c r="R1924" i="2"/>
  <c r="P1924" i="2"/>
  <c r="BI1919" i="2"/>
  <c r="BH1919" i="2"/>
  <c r="BG1919" i="2"/>
  <c r="BE1919" i="2"/>
  <c r="T1919" i="2"/>
  <c r="R1919" i="2"/>
  <c r="P1919" i="2"/>
  <c r="BI1914" i="2"/>
  <c r="BH1914" i="2"/>
  <c r="BG1914" i="2"/>
  <c r="BE1914" i="2"/>
  <c r="T1914" i="2"/>
  <c r="R1914" i="2"/>
  <c r="P1914" i="2"/>
  <c r="BI1913" i="2"/>
  <c r="BH1913" i="2"/>
  <c r="BG1913" i="2"/>
  <c r="BE1913" i="2"/>
  <c r="T1913" i="2"/>
  <c r="R1913" i="2"/>
  <c r="P1913" i="2"/>
  <c r="BI1912" i="2"/>
  <c r="BH1912" i="2"/>
  <c r="BG1912" i="2"/>
  <c r="BE1912" i="2"/>
  <c r="T1912" i="2"/>
  <c r="R1912" i="2"/>
  <c r="P1912" i="2"/>
  <c r="BI1911" i="2"/>
  <c r="BH1911" i="2"/>
  <c r="BG1911" i="2"/>
  <c r="BE1911" i="2"/>
  <c r="T1911" i="2"/>
  <c r="R1911" i="2"/>
  <c r="P1911" i="2"/>
  <c r="BI1905" i="2"/>
  <c r="BH1905" i="2"/>
  <c r="BG1905" i="2"/>
  <c r="BE1905" i="2"/>
  <c r="T1905" i="2"/>
  <c r="R1905" i="2"/>
  <c r="P1905" i="2"/>
  <c r="BI1899" i="2"/>
  <c r="BH1899" i="2"/>
  <c r="BG1899" i="2"/>
  <c r="BE1899" i="2"/>
  <c r="T1899" i="2"/>
  <c r="R1899" i="2"/>
  <c r="P1899" i="2"/>
  <c r="BI1892" i="2"/>
  <c r="BH1892" i="2"/>
  <c r="BG1892" i="2"/>
  <c r="BE1892" i="2"/>
  <c r="T1892" i="2"/>
  <c r="R1892" i="2"/>
  <c r="P1892" i="2"/>
  <c r="BI1885" i="2"/>
  <c r="BH1885" i="2"/>
  <c r="BG1885" i="2"/>
  <c r="BE1885" i="2"/>
  <c r="T1885" i="2"/>
  <c r="R1885" i="2"/>
  <c r="P1885" i="2"/>
  <c r="BI1878" i="2"/>
  <c r="BH1878" i="2"/>
  <c r="BG1878" i="2"/>
  <c r="BE1878" i="2"/>
  <c r="T1878" i="2"/>
  <c r="R1878" i="2"/>
  <c r="P1878" i="2"/>
  <c r="BI1871" i="2"/>
  <c r="BH1871" i="2"/>
  <c r="BG1871" i="2"/>
  <c r="BE1871" i="2"/>
  <c r="T1871" i="2"/>
  <c r="R1871" i="2"/>
  <c r="P1871" i="2"/>
  <c r="BI1864" i="2"/>
  <c r="BH1864" i="2"/>
  <c r="BG1864" i="2"/>
  <c r="BE1864" i="2"/>
  <c r="T1864" i="2"/>
  <c r="R1864" i="2"/>
  <c r="P1864" i="2"/>
  <c r="BI1861" i="2"/>
  <c r="BH1861" i="2"/>
  <c r="BG1861" i="2"/>
  <c r="BE1861" i="2"/>
  <c r="T1861" i="2"/>
  <c r="R1861" i="2"/>
  <c r="P1861" i="2"/>
  <c r="BI1841" i="2"/>
  <c r="BH1841" i="2"/>
  <c r="BG1841" i="2"/>
  <c r="BE1841" i="2"/>
  <c r="T1841" i="2"/>
  <c r="R1841" i="2"/>
  <c r="P1841" i="2"/>
  <c r="BI1838" i="2"/>
  <c r="BH1838" i="2"/>
  <c r="BG1838" i="2"/>
  <c r="BE1838" i="2"/>
  <c r="T1838" i="2"/>
  <c r="R1838" i="2"/>
  <c r="P1838" i="2"/>
  <c r="BI1832" i="2"/>
  <c r="BH1832" i="2"/>
  <c r="BG1832" i="2"/>
  <c r="BE1832" i="2"/>
  <c r="T1832" i="2"/>
  <c r="R1832" i="2"/>
  <c r="P1832" i="2"/>
  <c r="BI1831" i="2"/>
  <c r="BH1831" i="2"/>
  <c r="BG1831" i="2"/>
  <c r="BE1831" i="2"/>
  <c r="T1831" i="2"/>
  <c r="R1831" i="2"/>
  <c r="P1831" i="2"/>
  <c r="BI1830" i="2"/>
  <c r="BH1830" i="2"/>
  <c r="BG1830" i="2"/>
  <c r="BE1830" i="2"/>
  <c r="T1830" i="2"/>
  <c r="R1830" i="2"/>
  <c r="P1830" i="2"/>
  <c r="BI1829" i="2"/>
  <c r="BH1829" i="2"/>
  <c r="BG1829" i="2"/>
  <c r="BE1829" i="2"/>
  <c r="T1829" i="2"/>
  <c r="R1829" i="2"/>
  <c r="P1829" i="2"/>
  <c r="BI1828" i="2"/>
  <c r="BH1828" i="2"/>
  <c r="BG1828" i="2"/>
  <c r="BE1828" i="2"/>
  <c r="T1828" i="2"/>
  <c r="R1828" i="2"/>
  <c r="P1828" i="2"/>
  <c r="BI1827" i="2"/>
  <c r="BH1827" i="2"/>
  <c r="BG1827" i="2"/>
  <c r="BE1827" i="2"/>
  <c r="T1827" i="2"/>
  <c r="R1827" i="2"/>
  <c r="P1827" i="2"/>
  <c r="BI1826" i="2"/>
  <c r="BH1826" i="2"/>
  <c r="BG1826" i="2"/>
  <c r="BE1826" i="2"/>
  <c r="T1826" i="2"/>
  <c r="R1826" i="2"/>
  <c r="P1826" i="2"/>
  <c r="BI1822" i="2"/>
  <c r="BH1822" i="2"/>
  <c r="BG1822" i="2"/>
  <c r="BE1822" i="2"/>
  <c r="T1822" i="2"/>
  <c r="R1822" i="2"/>
  <c r="P1822" i="2"/>
  <c r="BI1818" i="2"/>
  <c r="BH1818" i="2"/>
  <c r="BG1818" i="2"/>
  <c r="BE1818" i="2"/>
  <c r="T1818" i="2"/>
  <c r="R1818" i="2"/>
  <c r="P1818" i="2"/>
  <c r="BI1814" i="2"/>
  <c r="BH1814" i="2"/>
  <c r="BG1814" i="2"/>
  <c r="BE1814" i="2"/>
  <c r="T1814" i="2"/>
  <c r="R1814" i="2"/>
  <c r="P1814" i="2"/>
  <c r="BI1810" i="2"/>
  <c r="BH1810" i="2"/>
  <c r="BG1810" i="2"/>
  <c r="BE1810" i="2"/>
  <c r="T1810" i="2"/>
  <c r="R1810" i="2"/>
  <c r="P1810" i="2"/>
  <c r="BI1803" i="2"/>
  <c r="BH1803" i="2"/>
  <c r="BG1803" i="2"/>
  <c r="BE1803" i="2"/>
  <c r="T1803" i="2"/>
  <c r="R1803" i="2"/>
  <c r="P1803" i="2"/>
  <c r="BI1796" i="2"/>
  <c r="BH1796" i="2"/>
  <c r="BG1796" i="2"/>
  <c r="BE1796" i="2"/>
  <c r="T1796" i="2"/>
  <c r="R1796" i="2"/>
  <c r="P1796" i="2"/>
  <c r="BI1789" i="2"/>
  <c r="BH1789" i="2"/>
  <c r="BG1789" i="2"/>
  <c r="BE1789" i="2"/>
  <c r="T1789" i="2"/>
  <c r="R1789" i="2"/>
  <c r="P1789" i="2"/>
  <c r="BI1782" i="2"/>
  <c r="BH1782" i="2"/>
  <c r="BG1782" i="2"/>
  <c r="BE1782" i="2"/>
  <c r="T1782" i="2"/>
  <c r="R1782" i="2"/>
  <c r="P1782" i="2"/>
  <c r="BI1775" i="2"/>
  <c r="BH1775" i="2"/>
  <c r="BG1775" i="2"/>
  <c r="BE1775" i="2"/>
  <c r="T1775" i="2"/>
  <c r="R1775" i="2"/>
  <c r="P1775" i="2"/>
  <c r="BI1768" i="2"/>
  <c r="BH1768" i="2"/>
  <c r="BG1768" i="2"/>
  <c r="BE1768" i="2"/>
  <c r="T1768" i="2"/>
  <c r="R1768" i="2"/>
  <c r="P1768" i="2"/>
  <c r="BI1761" i="2"/>
  <c r="BH1761" i="2"/>
  <c r="BG1761" i="2"/>
  <c r="BE1761" i="2"/>
  <c r="T1761" i="2"/>
  <c r="R1761" i="2"/>
  <c r="P1761" i="2"/>
  <c r="BI1754" i="2"/>
  <c r="BH1754" i="2"/>
  <c r="BG1754" i="2"/>
  <c r="BE1754" i="2"/>
  <c r="T1754" i="2"/>
  <c r="R1754" i="2"/>
  <c r="P1754" i="2"/>
  <c r="BI1750" i="2"/>
  <c r="BH1750" i="2"/>
  <c r="BG1750" i="2"/>
  <c r="BE1750" i="2"/>
  <c r="T1750" i="2"/>
  <c r="R1750" i="2"/>
  <c r="P1750" i="2"/>
  <c r="BI1744" i="2"/>
  <c r="BH1744" i="2"/>
  <c r="BG1744" i="2"/>
  <c r="BE1744" i="2"/>
  <c r="T1744" i="2"/>
  <c r="R1744" i="2"/>
  <c r="P1744" i="2"/>
  <c r="BI1742" i="2"/>
  <c r="BH1742" i="2"/>
  <c r="BG1742" i="2"/>
  <c r="BE1742" i="2"/>
  <c r="T1742" i="2"/>
  <c r="R1742" i="2"/>
  <c r="P1742" i="2"/>
  <c r="BI1733" i="2"/>
  <c r="BH1733" i="2"/>
  <c r="BG1733" i="2"/>
  <c r="BE1733" i="2"/>
  <c r="T1733" i="2"/>
  <c r="R1733" i="2"/>
  <c r="P1733" i="2"/>
  <c r="BI1729" i="2"/>
  <c r="BH1729" i="2"/>
  <c r="BG1729" i="2"/>
  <c r="BE1729" i="2"/>
  <c r="T1729" i="2"/>
  <c r="R1729" i="2"/>
  <c r="P1729" i="2"/>
  <c r="BI1725" i="2"/>
  <c r="BH1725" i="2"/>
  <c r="BG1725" i="2"/>
  <c r="BE1725" i="2"/>
  <c r="T1725" i="2"/>
  <c r="R1725" i="2"/>
  <c r="P1725" i="2"/>
  <c r="BI1721" i="2"/>
  <c r="BH1721" i="2"/>
  <c r="BG1721" i="2"/>
  <c r="BE1721" i="2"/>
  <c r="T1721" i="2"/>
  <c r="R1721" i="2"/>
  <c r="P1721" i="2"/>
  <c r="BI1717" i="2"/>
  <c r="BH1717" i="2"/>
  <c r="BG1717" i="2"/>
  <c r="BE1717" i="2"/>
  <c r="T1717" i="2"/>
  <c r="R1717" i="2"/>
  <c r="P1717" i="2"/>
  <c r="BI1713" i="2"/>
  <c r="BH1713" i="2"/>
  <c r="BG1713" i="2"/>
  <c r="BE1713" i="2"/>
  <c r="T1713" i="2"/>
  <c r="R1713" i="2"/>
  <c r="P1713" i="2"/>
  <c r="BI1712" i="2"/>
  <c r="BH1712" i="2"/>
  <c r="BG1712" i="2"/>
  <c r="BE1712" i="2"/>
  <c r="T1712" i="2"/>
  <c r="R1712" i="2"/>
  <c r="P1712" i="2"/>
  <c r="BI1708" i="2"/>
  <c r="BH1708" i="2"/>
  <c r="BG1708" i="2"/>
  <c r="BE1708" i="2"/>
  <c r="T1708" i="2"/>
  <c r="R1708" i="2"/>
  <c r="P1708" i="2"/>
  <c r="BI1707" i="2"/>
  <c r="BH1707" i="2"/>
  <c r="BG1707" i="2"/>
  <c r="BE1707" i="2"/>
  <c r="T1707" i="2"/>
  <c r="R1707" i="2"/>
  <c r="P1707" i="2"/>
  <c r="BI1706" i="2"/>
  <c r="BH1706" i="2"/>
  <c r="BG1706" i="2"/>
  <c r="BE1706" i="2"/>
  <c r="T1706" i="2"/>
  <c r="R1706" i="2"/>
  <c r="P1706" i="2"/>
  <c r="BI1702" i="2"/>
  <c r="BH1702" i="2"/>
  <c r="BG1702" i="2"/>
  <c r="BE1702" i="2"/>
  <c r="T1702" i="2"/>
  <c r="R1702" i="2"/>
  <c r="P1702" i="2"/>
  <c r="BI1698" i="2"/>
  <c r="BH1698" i="2"/>
  <c r="BG1698" i="2"/>
  <c r="BE1698" i="2"/>
  <c r="T1698" i="2"/>
  <c r="R1698" i="2"/>
  <c r="P1698" i="2"/>
  <c r="BI1686" i="2"/>
  <c r="BH1686" i="2"/>
  <c r="BG1686" i="2"/>
  <c r="BE1686" i="2"/>
  <c r="T1686" i="2"/>
  <c r="R1686" i="2"/>
  <c r="P1686" i="2"/>
  <c r="BI1684" i="2"/>
  <c r="BH1684" i="2"/>
  <c r="BG1684" i="2"/>
  <c r="BE1684" i="2"/>
  <c r="T1684" i="2"/>
  <c r="R1684" i="2"/>
  <c r="P1684" i="2"/>
  <c r="BI1670" i="2"/>
  <c r="BH1670" i="2"/>
  <c r="BG1670" i="2"/>
  <c r="BE1670" i="2"/>
  <c r="T1670" i="2"/>
  <c r="R1670" i="2"/>
  <c r="P1670" i="2"/>
  <c r="BI1666" i="2"/>
  <c r="BH1666" i="2"/>
  <c r="BG1666" i="2"/>
  <c r="BE1666" i="2"/>
  <c r="T1666" i="2"/>
  <c r="R1666" i="2"/>
  <c r="P1666" i="2"/>
  <c r="BI1663" i="2"/>
  <c r="BH1663" i="2"/>
  <c r="BG1663" i="2"/>
  <c r="BE1663" i="2"/>
  <c r="T1663" i="2"/>
  <c r="R1663" i="2"/>
  <c r="P1663" i="2"/>
  <c r="BI1659" i="2"/>
  <c r="BH1659" i="2"/>
  <c r="BG1659" i="2"/>
  <c r="BE1659" i="2"/>
  <c r="T1659" i="2"/>
  <c r="R1659" i="2"/>
  <c r="P1659" i="2"/>
  <c r="BI1655" i="2"/>
  <c r="BH1655" i="2"/>
  <c r="BG1655" i="2"/>
  <c r="BE1655" i="2"/>
  <c r="T1655" i="2"/>
  <c r="R1655" i="2"/>
  <c r="P1655" i="2"/>
  <c r="BI1649" i="2"/>
  <c r="BH1649" i="2"/>
  <c r="BG1649" i="2"/>
  <c r="BE1649" i="2"/>
  <c r="T1649" i="2"/>
  <c r="R1649" i="2"/>
  <c r="P1649" i="2"/>
  <c r="BI1643" i="2"/>
  <c r="BH1643" i="2"/>
  <c r="BG1643" i="2"/>
  <c r="BE1643" i="2"/>
  <c r="T1643" i="2"/>
  <c r="R1643" i="2"/>
  <c r="P1643" i="2"/>
  <c r="BI1639" i="2"/>
  <c r="BH1639" i="2"/>
  <c r="BG1639" i="2"/>
  <c r="BE1639" i="2"/>
  <c r="T1639" i="2"/>
  <c r="R1639" i="2"/>
  <c r="P1639" i="2"/>
  <c r="BI1630" i="2"/>
  <c r="BH1630" i="2"/>
  <c r="BG1630" i="2"/>
  <c r="BE1630" i="2"/>
  <c r="T1630" i="2"/>
  <c r="R1630" i="2"/>
  <c r="P1630" i="2"/>
  <c r="BI1622" i="2"/>
  <c r="BH1622" i="2"/>
  <c r="BG1622" i="2"/>
  <c r="BE1622" i="2"/>
  <c r="T1622" i="2"/>
  <c r="R1622" i="2"/>
  <c r="P1622" i="2"/>
  <c r="BI1614" i="2"/>
  <c r="BH1614" i="2"/>
  <c r="BG1614" i="2"/>
  <c r="BE1614" i="2"/>
  <c r="T1614" i="2"/>
  <c r="R1614" i="2"/>
  <c r="P1614" i="2"/>
  <c r="BI1610" i="2"/>
  <c r="BH1610" i="2"/>
  <c r="BG1610" i="2"/>
  <c r="BE1610" i="2"/>
  <c r="T1610" i="2"/>
  <c r="R1610" i="2"/>
  <c r="P1610" i="2"/>
  <c r="BI1552" i="2"/>
  <c r="BH1552" i="2"/>
  <c r="BG1552" i="2"/>
  <c r="BE1552" i="2"/>
  <c r="T1552" i="2"/>
  <c r="R1552" i="2"/>
  <c r="P1552" i="2"/>
  <c r="BI1547" i="2"/>
  <c r="BH1547" i="2"/>
  <c r="BG1547" i="2"/>
  <c r="BE1547" i="2"/>
  <c r="T1547" i="2"/>
  <c r="R1547" i="2"/>
  <c r="P1547" i="2"/>
  <c r="BI1524" i="2"/>
  <c r="BH1524" i="2"/>
  <c r="BG1524" i="2"/>
  <c r="BE1524" i="2"/>
  <c r="T1524" i="2"/>
  <c r="R1524" i="2"/>
  <c r="P1524" i="2"/>
  <c r="BI1520" i="2"/>
  <c r="BH1520" i="2"/>
  <c r="BG1520" i="2"/>
  <c r="BE1520" i="2"/>
  <c r="T1520" i="2"/>
  <c r="R1520" i="2"/>
  <c r="P1520" i="2"/>
  <c r="BI1516" i="2"/>
  <c r="BH1516" i="2"/>
  <c r="BG1516" i="2"/>
  <c r="BE1516" i="2"/>
  <c r="T1516" i="2"/>
  <c r="R1516" i="2"/>
  <c r="P1516" i="2"/>
  <c r="BI1512" i="2"/>
  <c r="BH1512" i="2"/>
  <c r="BG1512" i="2"/>
  <c r="BE1512" i="2"/>
  <c r="T1512" i="2"/>
  <c r="R1512" i="2"/>
  <c r="P1512" i="2"/>
  <c r="BI1508" i="2"/>
  <c r="BH1508" i="2"/>
  <c r="BG1508" i="2"/>
  <c r="BE1508" i="2"/>
  <c r="T1508" i="2"/>
  <c r="R1508" i="2"/>
  <c r="P1508" i="2"/>
  <c r="BI1502" i="2"/>
  <c r="BH1502" i="2"/>
  <c r="BG1502" i="2"/>
  <c r="BE1502" i="2"/>
  <c r="T1502" i="2"/>
  <c r="R1502" i="2"/>
  <c r="P1502" i="2"/>
  <c r="BI1496" i="2"/>
  <c r="BH1496" i="2"/>
  <c r="BG1496" i="2"/>
  <c r="BE1496" i="2"/>
  <c r="T1496" i="2"/>
  <c r="R1496" i="2"/>
  <c r="P1496" i="2"/>
  <c r="BI1492" i="2"/>
  <c r="BH1492" i="2"/>
  <c r="BG1492" i="2"/>
  <c r="BE1492" i="2"/>
  <c r="T1492" i="2"/>
  <c r="R1492" i="2"/>
  <c r="P1492" i="2"/>
  <c r="BI1488" i="2"/>
  <c r="BH1488" i="2"/>
  <c r="BG1488" i="2"/>
  <c r="BE1488" i="2"/>
  <c r="T1488" i="2"/>
  <c r="R1488" i="2"/>
  <c r="P1488" i="2"/>
  <c r="BI1484" i="2"/>
  <c r="BH1484" i="2"/>
  <c r="BG1484" i="2"/>
  <c r="BE1484" i="2"/>
  <c r="T1484" i="2"/>
  <c r="R1484" i="2"/>
  <c r="P1484" i="2"/>
  <c r="BI1480" i="2"/>
  <c r="BH1480" i="2"/>
  <c r="BG1480" i="2"/>
  <c r="BE1480" i="2"/>
  <c r="T1480" i="2"/>
  <c r="R1480" i="2"/>
  <c r="P1480" i="2"/>
  <c r="BI1476" i="2"/>
  <c r="BH1476" i="2"/>
  <c r="BG1476" i="2"/>
  <c r="BE1476" i="2"/>
  <c r="T1476" i="2"/>
  <c r="R1476" i="2"/>
  <c r="P1476" i="2"/>
  <c r="BI1472" i="2"/>
  <c r="BH1472" i="2"/>
  <c r="BG1472" i="2"/>
  <c r="BE1472" i="2"/>
  <c r="T1472" i="2"/>
  <c r="R1472" i="2"/>
  <c r="P1472" i="2"/>
  <c r="BI1468" i="2"/>
  <c r="BH1468" i="2"/>
  <c r="BG1468" i="2"/>
  <c r="BE1468" i="2"/>
  <c r="T1468" i="2"/>
  <c r="R1468" i="2"/>
  <c r="P1468" i="2"/>
  <c r="BI1464" i="2"/>
  <c r="BH1464" i="2"/>
  <c r="BG1464" i="2"/>
  <c r="BE1464" i="2"/>
  <c r="T1464" i="2"/>
  <c r="R1464" i="2"/>
  <c r="P1464" i="2"/>
  <c r="BI1460" i="2"/>
  <c r="BH1460" i="2"/>
  <c r="BG1460" i="2"/>
  <c r="BE1460" i="2"/>
  <c r="T1460" i="2"/>
  <c r="R1460" i="2"/>
  <c r="P1460" i="2"/>
  <c r="BI1456" i="2"/>
  <c r="BH1456" i="2"/>
  <c r="BG1456" i="2"/>
  <c r="BE1456" i="2"/>
  <c r="T1456" i="2"/>
  <c r="R1456" i="2"/>
  <c r="P1456" i="2"/>
  <c r="BI1450" i="2"/>
  <c r="BH1450" i="2"/>
  <c r="BG1450" i="2"/>
  <c r="BE1450" i="2"/>
  <c r="T1450" i="2"/>
  <c r="R1450" i="2"/>
  <c r="P1450" i="2"/>
  <c r="BI1432" i="2"/>
  <c r="BH1432" i="2"/>
  <c r="BG1432" i="2"/>
  <c r="BE1432" i="2"/>
  <c r="T1432" i="2"/>
  <c r="R1432" i="2"/>
  <c r="P1432" i="2"/>
  <c r="BI1425" i="2"/>
  <c r="BH1425" i="2"/>
  <c r="BG1425" i="2"/>
  <c r="BE1425" i="2"/>
  <c r="T1425" i="2"/>
  <c r="R1425" i="2"/>
  <c r="P1425" i="2"/>
  <c r="BI1418" i="2"/>
  <c r="BH1418" i="2"/>
  <c r="BG1418" i="2"/>
  <c r="BE1418" i="2"/>
  <c r="T1418" i="2"/>
  <c r="R1418" i="2"/>
  <c r="P1418" i="2"/>
  <c r="BI1406" i="2"/>
  <c r="BH1406" i="2"/>
  <c r="BG1406" i="2"/>
  <c r="BE1406" i="2"/>
  <c r="T1406" i="2"/>
  <c r="R1406" i="2"/>
  <c r="P1406" i="2"/>
  <c r="BI1400" i="2"/>
  <c r="BH1400" i="2"/>
  <c r="BG1400" i="2"/>
  <c r="BE1400" i="2"/>
  <c r="T1400" i="2"/>
  <c r="R1400" i="2"/>
  <c r="P1400" i="2"/>
  <c r="BI1390" i="2"/>
  <c r="BH1390" i="2"/>
  <c r="BG1390" i="2"/>
  <c r="BE1390" i="2"/>
  <c r="T1390" i="2"/>
  <c r="R1390" i="2"/>
  <c r="P1390" i="2"/>
  <c r="BI1376" i="2"/>
  <c r="BH1376" i="2"/>
  <c r="BG1376" i="2"/>
  <c r="BE1376" i="2"/>
  <c r="T1376" i="2"/>
  <c r="R1376" i="2"/>
  <c r="P1376" i="2"/>
  <c r="BI1370" i="2"/>
  <c r="BH1370" i="2"/>
  <c r="BG1370" i="2"/>
  <c r="BE1370" i="2"/>
  <c r="T1370" i="2"/>
  <c r="R1370" i="2"/>
  <c r="P1370" i="2"/>
  <c r="BI1364" i="2"/>
  <c r="BH1364" i="2"/>
  <c r="BG1364" i="2"/>
  <c r="BE1364" i="2"/>
  <c r="T1364" i="2"/>
  <c r="R1364" i="2"/>
  <c r="P1364" i="2"/>
  <c r="BI1358" i="2"/>
  <c r="BH1358" i="2"/>
  <c r="BG1358" i="2"/>
  <c r="BE1358" i="2"/>
  <c r="T1358" i="2"/>
  <c r="R1358" i="2"/>
  <c r="P1358" i="2"/>
  <c r="BI1350" i="2"/>
  <c r="BH1350" i="2"/>
  <c r="BG1350" i="2"/>
  <c r="BE1350" i="2"/>
  <c r="T1350" i="2"/>
  <c r="R1350" i="2"/>
  <c r="P1350" i="2"/>
  <c r="BI1340" i="2"/>
  <c r="BH1340" i="2"/>
  <c r="BG1340" i="2"/>
  <c r="BE1340" i="2"/>
  <c r="T1340" i="2"/>
  <c r="R1340" i="2"/>
  <c r="P1340" i="2"/>
  <c r="BI1331" i="2"/>
  <c r="BH1331" i="2"/>
  <c r="BG1331" i="2"/>
  <c r="BE1331" i="2"/>
  <c r="T1331" i="2"/>
  <c r="R1331" i="2"/>
  <c r="P1331" i="2"/>
  <c r="BI1319" i="2"/>
  <c r="BH1319" i="2"/>
  <c r="BG1319" i="2"/>
  <c r="BE1319" i="2"/>
  <c r="T1319" i="2"/>
  <c r="R1319" i="2"/>
  <c r="P1319" i="2"/>
  <c r="BI1316" i="2"/>
  <c r="BH1316" i="2"/>
  <c r="BG1316" i="2"/>
  <c r="BE1316" i="2"/>
  <c r="T1316" i="2"/>
  <c r="R1316" i="2"/>
  <c r="P1316" i="2"/>
  <c r="BI1313" i="2"/>
  <c r="BH1313" i="2"/>
  <c r="BG1313" i="2"/>
  <c r="BE1313" i="2"/>
  <c r="T1313" i="2"/>
  <c r="R1313" i="2"/>
  <c r="P1313" i="2"/>
  <c r="BI1310" i="2"/>
  <c r="BH1310" i="2"/>
  <c r="BG1310" i="2"/>
  <c r="BE1310" i="2"/>
  <c r="T1310" i="2"/>
  <c r="R1310" i="2"/>
  <c r="P1310" i="2"/>
  <c r="BI1188" i="2"/>
  <c r="BH1188" i="2"/>
  <c r="BG1188" i="2"/>
  <c r="BE1188" i="2"/>
  <c r="T1188" i="2"/>
  <c r="R1188" i="2"/>
  <c r="P1188" i="2"/>
  <c r="BI1183" i="2"/>
  <c r="BH1183" i="2"/>
  <c r="BG1183" i="2"/>
  <c r="BE1183" i="2"/>
  <c r="T1183" i="2"/>
  <c r="R1183" i="2"/>
  <c r="P1183" i="2"/>
  <c r="BI1177" i="2"/>
  <c r="BH1177" i="2"/>
  <c r="BG1177" i="2"/>
  <c r="BE1177" i="2"/>
  <c r="T1177" i="2"/>
  <c r="R1177" i="2"/>
  <c r="P1177" i="2"/>
  <c r="BI1167" i="2"/>
  <c r="BH1167" i="2"/>
  <c r="BG1167" i="2"/>
  <c r="BE1167" i="2"/>
  <c r="T1167" i="2"/>
  <c r="R1167" i="2"/>
  <c r="P1167" i="2"/>
  <c r="BI1160" i="2"/>
  <c r="BH1160" i="2"/>
  <c r="BG1160" i="2"/>
  <c r="BE1160" i="2"/>
  <c r="T1160" i="2"/>
  <c r="R1160" i="2"/>
  <c r="P1160" i="2"/>
  <c r="BI1154" i="2"/>
  <c r="BH1154" i="2"/>
  <c r="BG1154" i="2"/>
  <c r="BE1154" i="2"/>
  <c r="T1154" i="2"/>
  <c r="R1154" i="2"/>
  <c r="P1154" i="2"/>
  <c r="BI1145" i="2"/>
  <c r="BH1145" i="2"/>
  <c r="BG1145" i="2"/>
  <c r="BE1145" i="2"/>
  <c r="T1145" i="2"/>
  <c r="R1145" i="2"/>
  <c r="P1145" i="2"/>
  <c r="BI1139" i="2"/>
  <c r="BH1139" i="2"/>
  <c r="BG1139" i="2"/>
  <c r="BE1139" i="2"/>
  <c r="T1139" i="2"/>
  <c r="R1139" i="2"/>
  <c r="P1139" i="2"/>
  <c r="BI1137" i="2"/>
  <c r="BH1137" i="2"/>
  <c r="BG1137" i="2"/>
  <c r="BE1137" i="2"/>
  <c r="T1137" i="2"/>
  <c r="R1137" i="2"/>
  <c r="P1137" i="2"/>
  <c r="BI1125" i="2"/>
  <c r="BH1125" i="2"/>
  <c r="BG1125" i="2"/>
  <c r="BE1125" i="2"/>
  <c r="T1125" i="2"/>
  <c r="R1125" i="2"/>
  <c r="P1125" i="2"/>
  <c r="BI1117" i="2"/>
  <c r="BH1117" i="2"/>
  <c r="BG1117" i="2"/>
  <c r="BE1117" i="2"/>
  <c r="T1117" i="2"/>
  <c r="R1117" i="2"/>
  <c r="P1117" i="2"/>
  <c r="BI1103" i="2"/>
  <c r="BH1103" i="2"/>
  <c r="BG1103" i="2"/>
  <c r="BE1103" i="2"/>
  <c r="T1103" i="2"/>
  <c r="R1103" i="2"/>
  <c r="P1103" i="2"/>
  <c r="BI1091" i="2"/>
  <c r="BH1091" i="2"/>
  <c r="BG1091" i="2"/>
  <c r="BE1091" i="2"/>
  <c r="T1091" i="2"/>
  <c r="R1091" i="2"/>
  <c r="P1091" i="2"/>
  <c r="BI1088" i="2"/>
  <c r="BH1088" i="2"/>
  <c r="BG1088" i="2"/>
  <c r="BE1088" i="2"/>
  <c r="T1088" i="2"/>
  <c r="R1088" i="2"/>
  <c r="P1088" i="2"/>
  <c r="BI1076" i="2"/>
  <c r="BH1076" i="2"/>
  <c r="BG1076" i="2"/>
  <c r="BE1076" i="2"/>
  <c r="T1076" i="2"/>
  <c r="R1076" i="2"/>
  <c r="P1076" i="2"/>
  <c r="BI1072" i="2"/>
  <c r="BH1072" i="2"/>
  <c r="BG1072" i="2"/>
  <c r="BE1072" i="2"/>
  <c r="T1072" i="2"/>
  <c r="R1072" i="2"/>
  <c r="P1072" i="2"/>
  <c r="BI1070" i="2"/>
  <c r="BH1070" i="2"/>
  <c r="BG1070" i="2"/>
  <c r="BE1070" i="2"/>
  <c r="T1070" i="2"/>
  <c r="R1070" i="2"/>
  <c r="P1070" i="2"/>
  <c r="BI1069" i="2"/>
  <c r="BH1069" i="2"/>
  <c r="BG1069" i="2"/>
  <c r="BE1069" i="2"/>
  <c r="T1069" i="2"/>
  <c r="R1069" i="2"/>
  <c r="P1069" i="2"/>
  <c r="BI1068" i="2"/>
  <c r="BH1068" i="2"/>
  <c r="BG1068" i="2"/>
  <c r="BE1068" i="2"/>
  <c r="T1068" i="2"/>
  <c r="R1068" i="2"/>
  <c r="P1068" i="2"/>
  <c r="BI1067" i="2"/>
  <c r="BH1067" i="2"/>
  <c r="BG1067" i="2"/>
  <c r="BE1067" i="2"/>
  <c r="T1067" i="2"/>
  <c r="R1067" i="2"/>
  <c r="P1067" i="2"/>
  <c r="BI1063" i="2"/>
  <c r="BH1063" i="2"/>
  <c r="BG1063" i="2"/>
  <c r="BE1063" i="2"/>
  <c r="T1063" i="2"/>
  <c r="R1063" i="2"/>
  <c r="P1063" i="2"/>
  <c r="BI1059" i="2"/>
  <c r="BH1059" i="2"/>
  <c r="BG1059" i="2"/>
  <c r="BE1059" i="2"/>
  <c r="T1059" i="2"/>
  <c r="R1059" i="2"/>
  <c r="P1059" i="2"/>
  <c r="BI1057" i="2"/>
  <c r="BH1057" i="2"/>
  <c r="BG1057" i="2"/>
  <c r="BE1057" i="2"/>
  <c r="T1057" i="2"/>
  <c r="R1057" i="2"/>
  <c r="P1057" i="2"/>
  <c r="BI1056" i="2"/>
  <c r="BH1056" i="2"/>
  <c r="BG1056" i="2"/>
  <c r="BE1056" i="2"/>
  <c r="T1056" i="2"/>
  <c r="R1056" i="2"/>
  <c r="P1056" i="2"/>
  <c r="BI1055" i="2"/>
  <c r="BH1055" i="2"/>
  <c r="BG1055" i="2"/>
  <c r="BE1055" i="2"/>
  <c r="T1055" i="2"/>
  <c r="R1055" i="2"/>
  <c r="P1055" i="2"/>
  <c r="BI1053" i="2"/>
  <c r="BH1053" i="2"/>
  <c r="BG1053" i="2"/>
  <c r="BE1053" i="2"/>
  <c r="T1053" i="2"/>
  <c r="R1053" i="2"/>
  <c r="P1053" i="2"/>
  <c r="BI1052" i="2"/>
  <c r="BH1052" i="2"/>
  <c r="BG1052" i="2"/>
  <c r="BE1052" i="2"/>
  <c r="T1052" i="2"/>
  <c r="R1052" i="2"/>
  <c r="P1052" i="2"/>
  <c r="BI1051" i="2"/>
  <c r="BH1051" i="2"/>
  <c r="BG1051" i="2"/>
  <c r="BE1051" i="2"/>
  <c r="T1051" i="2"/>
  <c r="R1051" i="2"/>
  <c r="P1051" i="2"/>
  <c r="BI1048" i="2"/>
  <c r="BH1048" i="2"/>
  <c r="BG1048" i="2"/>
  <c r="BE1048" i="2"/>
  <c r="T1048" i="2"/>
  <c r="R1048" i="2"/>
  <c r="P1048" i="2"/>
  <c r="BI1031" i="2"/>
  <c r="BH1031" i="2"/>
  <c r="BG1031" i="2"/>
  <c r="BE1031" i="2"/>
  <c r="T1031" i="2"/>
  <c r="R1031" i="2"/>
  <c r="P1031" i="2"/>
  <c r="BI1024" i="2"/>
  <c r="BH1024" i="2"/>
  <c r="BG1024" i="2"/>
  <c r="BE1024" i="2"/>
  <c r="T1024" i="2"/>
  <c r="R1024" i="2"/>
  <c r="P1024" i="2"/>
  <c r="BI1020" i="2"/>
  <c r="BH1020" i="2"/>
  <c r="BG1020" i="2"/>
  <c r="BE1020" i="2"/>
  <c r="T1020" i="2"/>
  <c r="R1020" i="2"/>
  <c r="P1020" i="2"/>
  <c r="BI1016" i="2"/>
  <c r="BH1016" i="2"/>
  <c r="BG1016" i="2"/>
  <c r="BE1016" i="2"/>
  <c r="T1016" i="2"/>
  <c r="R1016" i="2"/>
  <c r="P1016" i="2"/>
  <c r="BI1012" i="2"/>
  <c r="BH1012" i="2"/>
  <c r="BG1012" i="2"/>
  <c r="BE1012" i="2"/>
  <c r="T1012" i="2"/>
  <c r="R1012" i="2"/>
  <c r="P1012" i="2"/>
  <c r="BI1008" i="2"/>
  <c r="BH1008" i="2"/>
  <c r="BG1008" i="2"/>
  <c r="BE1008" i="2"/>
  <c r="T1008" i="2"/>
  <c r="R1008" i="2"/>
  <c r="P1008" i="2"/>
  <c r="BI984" i="2"/>
  <c r="BH984" i="2"/>
  <c r="BG984" i="2"/>
  <c r="BE984" i="2"/>
  <c r="T984" i="2"/>
  <c r="R984" i="2"/>
  <c r="P984" i="2"/>
  <c r="BI980" i="2"/>
  <c r="BH980" i="2"/>
  <c r="BG980" i="2"/>
  <c r="BE980" i="2"/>
  <c r="T980" i="2"/>
  <c r="R980" i="2"/>
  <c r="P980" i="2"/>
  <c r="BI973" i="2"/>
  <c r="BH973" i="2"/>
  <c r="BG973" i="2"/>
  <c r="BE973" i="2"/>
  <c r="T973" i="2"/>
  <c r="R973" i="2"/>
  <c r="P973" i="2"/>
  <c r="BI968" i="2"/>
  <c r="BH968" i="2"/>
  <c r="BG968" i="2"/>
  <c r="BE968" i="2"/>
  <c r="T968" i="2"/>
  <c r="R968" i="2"/>
  <c r="P968" i="2"/>
  <c r="BI956" i="2"/>
  <c r="BH956" i="2"/>
  <c r="BG956" i="2"/>
  <c r="BE956" i="2"/>
  <c r="T956" i="2"/>
  <c r="R956" i="2"/>
  <c r="P956" i="2"/>
  <c r="BI953" i="2"/>
  <c r="BH953" i="2"/>
  <c r="BG953" i="2"/>
  <c r="BE953" i="2"/>
  <c r="T953" i="2"/>
  <c r="R953" i="2"/>
  <c r="P953" i="2"/>
  <c r="BI945" i="2"/>
  <c r="BH945" i="2"/>
  <c r="BG945" i="2"/>
  <c r="BE945" i="2"/>
  <c r="T945" i="2"/>
  <c r="R945" i="2"/>
  <c r="P945" i="2"/>
  <c r="BI934" i="2"/>
  <c r="BH934" i="2"/>
  <c r="BG934" i="2"/>
  <c r="BE934" i="2"/>
  <c r="T934" i="2"/>
  <c r="R934" i="2"/>
  <c r="P934" i="2"/>
  <c r="BI930" i="2"/>
  <c r="BH930" i="2"/>
  <c r="BG930" i="2"/>
  <c r="BE930" i="2"/>
  <c r="T930" i="2"/>
  <c r="R930" i="2"/>
  <c r="P930" i="2"/>
  <c r="BI918" i="2"/>
  <c r="BH918" i="2"/>
  <c r="BG918" i="2"/>
  <c r="BE918" i="2"/>
  <c r="T918" i="2"/>
  <c r="R918" i="2"/>
  <c r="P918" i="2"/>
  <c r="BI894" i="2"/>
  <c r="BH894" i="2"/>
  <c r="BG894" i="2"/>
  <c r="BE894" i="2"/>
  <c r="T894" i="2"/>
  <c r="R894" i="2"/>
  <c r="P894" i="2"/>
  <c r="BI882" i="2"/>
  <c r="BH882" i="2"/>
  <c r="BG882" i="2"/>
  <c r="BE882" i="2"/>
  <c r="T882" i="2"/>
  <c r="R882" i="2"/>
  <c r="P882" i="2"/>
  <c r="BI871" i="2"/>
  <c r="BH871" i="2"/>
  <c r="BG871" i="2"/>
  <c r="BE871" i="2"/>
  <c r="T871" i="2"/>
  <c r="R871" i="2"/>
  <c r="P871" i="2"/>
  <c r="BI863" i="2"/>
  <c r="BH863" i="2"/>
  <c r="BG863" i="2"/>
  <c r="BE863" i="2"/>
  <c r="T863" i="2"/>
  <c r="R863" i="2"/>
  <c r="P863" i="2"/>
  <c r="BI753" i="2"/>
  <c r="BH753" i="2"/>
  <c r="BG753" i="2"/>
  <c r="BE753" i="2"/>
  <c r="T753" i="2"/>
  <c r="R753" i="2"/>
  <c r="P753" i="2"/>
  <c r="BI748" i="2"/>
  <c r="BH748" i="2"/>
  <c r="BG748" i="2"/>
  <c r="BE748" i="2"/>
  <c r="T748" i="2"/>
  <c r="R748" i="2"/>
  <c r="P748" i="2"/>
  <c r="BI739" i="2"/>
  <c r="BH739" i="2"/>
  <c r="BG739" i="2"/>
  <c r="BE739" i="2"/>
  <c r="T739" i="2"/>
  <c r="R739" i="2"/>
  <c r="P739" i="2"/>
  <c r="BI724" i="2"/>
  <c r="BH724" i="2"/>
  <c r="BG724" i="2"/>
  <c r="BE724" i="2"/>
  <c r="T724" i="2"/>
  <c r="R724" i="2"/>
  <c r="P724" i="2"/>
  <c r="BI718" i="2"/>
  <c r="BH718" i="2"/>
  <c r="BG718" i="2"/>
  <c r="BE718" i="2"/>
  <c r="T718" i="2"/>
  <c r="R718" i="2"/>
  <c r="P718" i="2"/>
  <c r="BI714" i="2"/>
  <c r="BH714" i="2"/>
  <c r="BG714" i="2"/>
  <c r="BE714" i="2"/>
  <c r="T714" i="2"/>
  <c r="R714" i="2"/>
  <c r="P714" i="2"/>
  <c r="BI710" i="2"/>
  <c r="BH710" i="2"/>
  <c r="BG710" i="2"/>
  <c r="BE710" i="2"/>
  <c r="T710" i="2"/>
  <c r="R710" i="2"/>
  <c r="P710" i="2"/>
  <c r="BI706" i="2"/>
  <c r="BH706" i="2"/>
  <c r="BG706" i="2"/>
  <c r="BE706" i="2"/>
  <c r="T706" i="2"/>
  <c r="R706" i="2"/>
  <c r="P706" i="2"/>
  <c r="BI698" i="2"/>
  <c r="BH698" i="2"/>
  <c r="BG698" i="2"/>
  <c r="BE698" i="2"/>
  <c r="T698" i="2"/>
  <c r="R698" i="2"/>
  <c r="P698" i="2"/>
  <c r="BI693" i="2"/>
  <c r="BH693" i="2"/>
  <c r="BG693" i="2"/>
  <c r="BE693" i="2"/>
  <c r="T693" i="2"/>
  <c r="R693" i="2"/>
  <c r="P693" i="2"/>
  <c r="BI689" i="2"/>
  <c r="BH689" i="2"/>
  <c r="BG689" i="2"/>
  <c r="BE689" i="2"/>
  <c r="T689" i="2"/>
  <c r="R689" i="2"/>
  <c r="P689" i="2"/>
  <c r="BI687" i="2"/>
  <c r="BH687" i="2"/>
  <c r="BG687" i="2"/>
  <c r="BE687" i="2"/>
  <c r="T687" i="2"/>
  <c r="R687" i="2"/>
  <c r="P687" i="2"/>
  <c r="BI679" i="2"/>
  <c r="BH679" i="2"/>
  <c r="BG679" i="2"/>
  <c r="BE679" i="2"/>
  <c r="T679" i="2"/>
  <c r="R679" i="2"/>
  <c r="P679" i="2"/>
  <c r="BI674" i="2"/>
  <c r="BH674" i="2"/>
  <c r="BG674" i="2"/>
  <c r="BE674" i="2"/>
  <c r="T674" i="2"/>
  <c r="R674" i="2"/>
  <c r="P674" i="2"/>
  <c r="BI667" i="2"/>
  <c r="BH667" i="2"/>
  <c r="BG667" i="2"/>
  <c r="BE667" i="2"/>
  <c r="T667" i="2"/>
  <c r="R667" i="2"/>
  <c r="P667" i="2"/>
  <c r="BI664" i="2"/>
  <c r="BH664" i="2"/>
  <c r="BG664" i="2"/>
  <c r="BE664" i="2"/>
  <c r="T664" i="2"/>
  <c r="R664" i="2"/>
  <c r="P664" i="2"/>
  <c r="BI659" i="2"/>
  <c r="BH659" i="2"/>
  <c r="BG659" i="2"/>
  <c r="BE659" i="2"/>
  <c r="T659" i="2"/>
  <c r="R659" i="2"/>
  <c r="P659" i="2"/>
  <c r="BI655" i="2"/>
  <c r="BH655" i="2"/>
  <c r="BG655" i="2"/>
  <c r="BE655" i="2"/>
  <c r="T655" i="2"/>
  <c r="R655" i="2"/>
  <c r="P655" i="2"/>
  <c r="BI647" i="2"/>
  <c r="BH647" i="2"/>
  <c r="BG647" i="2"/>
  <c r="BE647" i="2"/>
  <c r="T647" i="2"/>
  <c r="R647" i="2"/>
  <c r="P647" i="2"/>
  <c r="BI641" i="2"/>
  <c r="BH641" i="2"/>
  <c r="BG641" i="2"/>
  <c r="BE641" i="2"/>
  <c r="T641" i="2"/>
  <c r="R641" i="2"/>
  <c r="P641" i="2"/>
  <c r="BI638" i="2"/>
  <c r="BH638" i="2"/>
  <c r="BG638" i="2"/>
  <c r="BE638" i="2"/>
  <c r="T638" i="2"/>
  <c r="R638" i="2"/>
  <c r="P638" i="2"/>
  <c r="BI630" i="2"/>
  <c r="BH630" i="2"/>
  <c r="BG630" i="2"/>
  <c r="BE630" i="2"/>
  <c r="T630" i="2"/>
  <c r="R630" i="2"/>
  <c r="P630" i="2"/>
  <c r="BI627" i="2"/>
  <c r="BH627" i="2"/>
  <c r="BG627" i="2"/>
  <c r="BE627" i="2"/>
  <c r="T627" i="2"/>
  <c r="R627" i="2"/>
  <c r="P627" i="2"/>
  <c r="BI622" i="2"/>
  <c r="BH622" i="2"/>
  <c r="BG622" i="2"/>
  <c r="BE622" i="2"/>
  <c r="T622" i="2"/>
  <c r="R622" i="2"/>
  <c r="P622" i="2"/>
  <c r="BI617" i="2"/>
  <c r="BH617" i="2"/>
  <c r="BG617" i="2"/>
  <c r="BE617" i="2"/>
  <c r="T617" i="2"/>
  <c r="R617" i="2"/>
  <c r="P617" i="2"/>
  <c r="BI614" i="2"/>
  <c r="BH614" i="2"/>
  <c r="BG614" i="2"/>
  <c r="BE614" i="2"/>
  <c r="T614" i="2"/>
  <c r="R614" i="2"/>
  <c r="P614" i="2"/>
  <c r="BI592" i="2"/>
  <c r="BH592" i="2"/>
  <c r="BG592" i="2"/>
  <c r="BE592" i="2"/>
  <c r="T592" i="2"/>
  <c r="R592" i="2"/>
  <c r="P592" i="2"/>
  <c r="BI590" i="2"/>
  <c r="BH590" i="2"/>
  <c r="BG590" i="2"/>
  <c r="BE590" i="2"/>
  <c r="T590" i="2"/>
  <c r="R590" i="2"/>
  <c r="P590" i="2"/>
  <c r="BI578" i="2"/>
  <c r="BH578" i="2"/>
  <c r="BG578" i="2"/>
  <c r="BE578" i="2"/>
  <c r="T578" i="2"/>
  <c r="R578" i="2"/>
  <c r="P578" i="2"/>
  <c r="BI566" i="2"/>
  <c r="BH566" i="2"/>
  <c r="BG566" i="2"/>
  <c r="BE566" i="2"/>
  <c r="T566" i="2"/>
  <c r="R566" i="2"/>
  <c r="P566" i="2"/>
  <c r="BI562" i="2"/>
  <c r="BH562" i="2"/>
  <c r="BG562" i="2"/>
  <c r="BE562" i="2"/>
  <c r="T562" i="2"/>
  <c r="R562" i="2"/>
  <c r="P562" i="2"/>
  <c r="BI556" i="2"/>
  <c r="BH556" i="2"/>
  <c r="BG556" i="2"/>
  <c r="BE556" i="2"/>
  <c r="T556" i="2"/>
  <c r="R556" i="2"/>
  <c r="P556" i="2"/>
  <c r="BI547" i="2"/>
  <c r="BH547" i="2"/>
  <c r="BG547" i="2"/>
  <c r="BE547" i="2"/>
  <c r="T547" i="2"/>
  <c r="R547" i="2"/>
  <c r="P547" i="2"/>
  <c r="BI542" i="2"/>
  <c r="BH542" i="2"/>
  <c r="BG542" i="2"/>
  <c r="BE542" i="2"/>
  <c r="T542" i="2"/>
  <c r="R542" i="2"/>
  <c r="P542" i="2"/>
  <c r="BI537" i="2"/>
  <c r="BH537" i="2"/>
  <c r="BG537" i="2"/>
  <c r="BE537" i="2"/>
  <c r="T537" i="2"/>
  <c r="R537" i="2"/>
  <c r="P537" i="2"/>
  <c r="BI533" i="2"/>
  <c r="BH533" i="2"/>
  <c r="BG533" i="2"/>
  <c r="BE533" i="2"/>
  <c r="T533" i="2"/>
  <c r="R533" i="2"/>
  <c r="P533" i="2"/>
  <c r="BI529" i="2"/>
  <c r="BH529" i="2"/>
  <c r="BG529" i="2"/>
  <c r="BE529" i="2"/>
  <c r="T529" i="2"/>
  <c r="R529" i="2"/>
  <c r="P529" i="2"/>
  <c r="BI521" i="2"/>
  <c r="BH521" i="2"/>
  <c r="BG521" i="2"/>
  <c r="BE521" i="2"/>
  <c r="T521" i="2"/>
  <c r="R521" i="2"/>
  <c r="P521" i="2"/>
  <c r="BI516" i="2"/>
  <c r="BH516" i="2"/>
  <c r="BG516" i="2"/>
  <c r="BE516" i="2"/>
  <c r="T516" i="2"/>
  <c r="R516" i="2"/>
  <c r="P516" i="2"/>
  <c r="BI505" i="2"/>
  <c r="BH505" i="2"/>
  <c r="BG505" i="2"/>
  <c r="BE505" i="2"/>
  <c r="T505" i="2"/>
  <c r="R505" i="2"/>
  <c r="P505" i="2"/>
  <c r="BI501" i="2"/>
  <c r="BH501" i="2"/>
  <c r="BG501" i="2"/>
  <c r="BE501" i="2"/>
  <c r="T501" i="2"/>
  <c r="R501" i="2"/>
  <c r="P501" i="2"/>
  <c r="BI494" i="2"/>
  <c r="BH494" i="2"/>
  <c r="BG494" i="2"/>
  <c r="BE494" i="2"/>
  <c r="T494" i="2"/>
  <c r="R494" i="2"/>
  <c r="P494" i="2"/>
  <c r="BI487" i="2"/>
  <c r="BH487" i="2"/>
  <c r="BG487" i="2"/>
  <c r="BE487" i="2"/>
  <c r="T487" i="2"/>
  <c r="R487" i="2"/>
  <c r="P487" i="2"/>
  <c r="BI479" i="2"/>
  <c r="BH479" i="2"/>
  <c r="BG479" i="2"/>
  <c r="BE479" i="2"/>
  <c r="T479" i="2"/>
  <c r="R479" i="2"/>
  <c r="P479" i="2"/>
  <c r="BI476" i="2"/>
  <c r="BH476" i="2"/>
  <c r="BG476" i="2"/>
  <c r="BE476" i="2"/>
  <c r="T476" i="2"/>
  <c r="T475" i="2"/>
  <c r="R476" i="2"/>
  <c r="R475" i="2"/>
  <c r="P476" i="2"/>
  <c r="P475" i="2" s="1"/>
  <c r="BI474" i="2"/>
  <c r="BH474" i="2"/>
  <c r="BG474" i="2"/>
  <c r="BE474" i="2"/>
  <c r="T474" i="2"/>
  <c r="R474" i="2"/>
  <c r="P474" i="2"/>
  <c r="BI470" i="2"/>
  <c r="BH470" i="2"/>
  <c r="BG470" i="2"/>
  <c r="BE470" i="2"/>
  <c r="T470" i="2"/>
  <c r="R470" i="2"/>
  <c r="P470" i="2"/>
  <c r="BI466" i="2"/>
  <c r="BH466" i="2"/>
  <c r="BG466" i="2"/>
  <c r="BE466" i="2"/>
  <c r="T466" i="2"/>
  <c r="R466" i="2"/>
  <c r="P466" i="2"/>
  <c r="BI465" i="2"/>
  <c r="BH465" i="2"/>
  <c r="BG465" i="2"/>
  <c r="BE465" i="2"/>
  <c r="T465" i="2"/>
  <c r="R465" i="2"/>
  <c r="P465" i="2"/>
  <c r="BI464" i="2"/>
  <c r="BH464" i="2"/>
  <c r="BG464" i="2"/>
  <c r="BE464" i="2"/>
  <c r="T464" i="2"/>
  <c r="R464" i="2"/>
  <c r="P464" i="2"/>
  <c r="BI458" i="2"/>
  <c r="BH458" i="2"/>
  <c r="BG458" i="2"/>
  <c r="BE458" i="2"/>
  <c r="T458" i="2"/>
  <c r="R458" i="2"/>
  <c r="P458" i="2"/>
  <c r="BI454" i="2"/>
  <c r="BH454" i="2"/>
  <c r="BG454" i="2"/>
  <c r="BE454" i="2"/>
  <c r="T454" i="2"/>
  <c r="R454" i="2"/>
  <c r="P454" i="2"/>
  <c r="BI450" i="2"/>
  <c r="BH450" i="2"/>
  <c r="BG450" i="2"/>
  <c r="BE450" i="2"/>
  <c r="T450" i="2"/>
  <c r="R450" i="2"/>
  <c r="P450" i="2"/>
  <c r="BI445" i="2"/>
  <c r="BH445" i="2"/>
  <c r="BG445" i="2"/>
  <c r="BE445" i="2"/>
  <c r="T445" i="2"/>
  <c r="R445" i="2"/>
  <c r="P445" i="2"/>
  <c r="BI441" i="2"/>
  <c r="BH441" i="2"/>
  <c r="BG441" i="2"/>
  <c r="BE441" i="2"/>
  <c r="T441" i="2"/>
  <c r="R441" i="2"/>
  <c r="P441" i="2"/>
  <c r="BI438" i="2"/>
  <c r="BH438" i="2"/>
  <c r="BG438" i="2"/>
  <c r="BE438" i="2"/>
  <c r="T438" i="2"/>
  <c r="R438" i="2"/>
  <c r="P438" i="2"/>
  <c r="BI434" i="2"/>
  <c r="BH434" i="2"/>
  <c r="BG434" i="2"/>
  <c r="BE434" i="2"/>
  <c r="T434" i="2"/>
  <c r="R434" i="2"/>
  <c r="P434" i="2"/>
  <c r="BI431" i="2"/>
  <c r="BH431" i="2"/>
  <c r="BG431" i="2"/>
  <c r="BE431" i="2"/>
  <c r="T431" i="2"/>
  <c r="R431" i="2"/>
  <c r="P431" i="2"/>
  <c r="BI428" i="2"/>
  <c r="BH428" i="2"/>
  <c r="BG428" i="2"/>
  <c r="BE428" i="2"/>
  <c r="T428" i="2"/>
  <c r="R428" i="2"/>
  <c r="P428" i="2"/>
  <c r="BI424" i="2"/>
  <c r="BH424" i="2"/>
  <c r="BG424" i="2"/>
  <c r="BE424" i="2"/>
  <c r="T424" i="2"/>
  <c r="R424" i="2"/>
  <c r="P424" i="2"/>
  <c r="BI421" i="2"/>
  <c r="BH421" i="2"/>
  <c r="BG421" i="2"/>
  <c r="BE421" i="2"/>
  <c r="T421" i="2"/>
  <c r="R421" i="2"/>
  <c r="P421" i="2"/>
  <c r="BI413" i="2"/>
  <c r="BH413" i="2"/>
  <c r="BG413" i="2"/>
  <c r="BE413" i="2"/>
  <c r="T413" i="2"/>
  <c r="R413" i="2"/>
  <c r="P413" i="2"/>
  <c r="BI407" i="2"/>
  <c r="BH407" i="2"/>
  <c r="BG407" i="2"/>
  <c r="BE407" i="2"/>
  <c r="T407" i="2"/>
  <c r="R407" i="2"/>
  <c r="P407" i="2"/>
  <c r="BI401" i="2"/>
  <c r="BH401" i="2"/>
  <c r="BG401" i="2"/>
  <c r="BE401" i="2"/>
  <c r="T401" i="2"/>
  <c r="R401" i="2"/>
  <c r="P401" i="2"/>
  <c r="BI396" i="2"/>
  <c r="BH396" i="2"/>
  <c r="BG396" i="2"/>
  <c r="BE396" i="2"/>
  <c r="T396" i="2"/>
  <c r="R396" i="2"/>
  <c r="P396" i="2"/>
  <c r="BI386" i="2"/>
  <c r="BH386" i="2"/>
  <c r="BG386" i="2"/>
  <c r="BE386" i="2"/>
  <c r="T386" i="2"/>
  <c r="R386" i="2"/>
  <c r="P386" i="2"/>
  <c r="BI380" i="2"/>
  <c r="BH380" i="2"/>
  <c r="BG380" i="2"/>
  <c r="BE380" i="2"/>
  <c r="T380" i="2"/>
  <c r="R380" i="2"/>
  <c r="P380" i="2"/>
  <c r="BI351" i="2"/>
  <c r="BH351" i="2"/>
  <c r="BG351" i="2"/>
  <c r="BE351" i="2"/>
  <c r="T351" i="2"/>
  <c r="R351" i="2"/>
  <c r="P351" i="2"/>
  <c r="BI345" i="2"/>
  <c r="BH345" i="2"/>
  <c r="BG345" i="2"/>
  <c r="BE345" i="2"/>
  <c r="T345" i="2"/>
  <c r="R345" i="2"/>
  <c r="P345" i="2"/>
  <c r="BI339" i="2"/>
  <c r="BH339" i="2"/>
  <c r="BG339" i="2"/>
  <c r="BE339" i="2"/>
  <c r="T339" i="2"/>
  <c r="R339" i="2"/>
  <c r="P339" i="2"/>
  <c r="BI335" i="2"/>
  <c r="BH335" i="2"/>
  <c r="BG335" i="2"/>
  <c r="BE335" i="2"/>
  <c r="T335" i="2"/>
  <c r="R335" i="2"/>
  <c r="P335" i="2"/>
  <c r="BI330" i="2"/>
  <c r="BH330" i="2"/>
  <c r="BG330" i="2"/>
  <c r="BE330" i="2"/>
  <c r="T330" i="2"/>
  <c r="R330" i="2"/>
  <c r="P330" i="2"/>
  <c r="BI326" i="2"/>
  <c r="BH326" i="2"/>
  <c r="BG326" i="2"/>
  <c r="BE326" i="2"/>
  <c r="T326" i="2"/>
  <c r="R326" i="2"/>
  <c r="P326" i="2"/>
  <c r="BI322" i="2"/>
  <c r="BH322" i="2"/>
  <c r="BG322" i="2"/>
  <c r="BE322" i="2"/>
  <c r="T322" i="2"/>
  <c r="R322" i="2"/>
  <c r="P322" i="2"/>
  <c r="BI320" i="2"/>
  <c r="BH320" i="2"/>
  <c r="BG320" i="2"/>
  <c r="BE320" i="2"/>
  <c r="T320" i="2"/>
  <c r="R320" i="2"/>
  <c r="P320" i="2"/>
  <c r="BI316" i="2"/>
  <c r="BH316" i="2"/>
  <c r="BG316" i="2"/>
  <c r="BE316" i="2"/>
  <c r="T316" i="2"/>
  <c r="R316" i="2"/>
  <c r="P316" i="2"/>
  <c r="BI311" i="2"/>
  <c r="BH311" i="2"/>
  <c r="BG311" i="2"/>
  <c r="BE311" i="2"/>
  <c r="T311" i="2"/>
  <c r="R311" i="2"/>
  <c r="P311" i="2"/>
  <c r="BI307" i="2"/>
  <c r="BH307" i="2"/>
  <c r="BG307" i="2"/>
  <c r="BE307" i="2"/>
  <c r="T307" i="2"/>
  <c r="R307" i="2"/>
  <c r="P307" i="2"/>
  <c r="BI299" i="2"/>
  <c r="BH299" i="2"/>
  <c r="BG299" i="2"/>
  <c r="BE299" i="2"/>
  <c r="T299" i="2"/>
  <c r="R299" i="2"/>
  <c r="P299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86" i="2"/>
  <c r="BH286" i="2"/>
  <c r="BG286" i="2"/>
  <c r="BE286" i="2"/>
  <c r="T286" i="2"/>
  <c r="R286" i="2"/>
  <c r="P286" i="2"/>
  <c r="BI281" i="2"/>
  <c r="BH281" i="2"/>
  <c r="BG281" i="2"/>
  <c r="BE281" i="2"/>
  <c r="T281" i="2"/>
  <c r="R281" i="2"/>
  <c r="P281" i="2"/>
  <c r="BI277" i="2"/>
  <c r="BH277" i="2"/>
  <c r="BG277" i="2"/>
  <c r="BE277" i="2"/>
  <c r="T277" i="2"/>
  <c r="R277" i="2"/>
  <c r="P277" i="2"/>
  <c r="BI273" i="2"/>
  <c r="BH273" i="2"/>
  <c r="BG273" i="2"/>
  <c r="BE273" i="2"/>
  <c r="T273" i="2"/>
  <c r="R273" i="2"/>
  <c r="P273" i="2"/>
  <c r="BI270" i="2"/>
  <c r="BH270" i="2"/>
  <c r="BG270" i="2"/>
  <c r="BE270" i="2"/>
  <c r="T270" i="2"/>
  <c r="R270" i="2"/>
  <c r="P270" i="2"/>
  <c r="BI267" i="2"/>
  <c r="BH267" i="2"/>
  <c r="BG267" i="2"/>
  <c r="BE267" i="2"/>
  <c r="T267" i="2"/>
  <c r="R267" i="2"/>
  <c r="P267" i="2"/>
  <c r="BI264" i="2"/>
  <c r="BH264" i="2"/>
  <c r="BG264" i="2"/>
  <c r="BE264" i="2"/>
  <c r="T264" i="2"/>
  <c r="R264" i="2"/>
  <c r="P264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4" i="2"/>
  <c r="BH244" i="2"/>
  <c r="BG244" i="2"/>
  <c r="BE244" i="2"/>
  <c r="T244" i="2"/>
  <c r="R244" i="2"/>
  <c r="P244" i="2"/>
  <c r="BI229" i="2"/>
  <c r="BH229" i="2"/>
  <c r="BG229" i="2"/>
  <c r="BE229" i="2"/>
  <c r="T229" i="2"/>
  <c r="R229" i="2"/>
  <c r="P229" i="2"/>
  <c r="BI222" i="2"/>
  <c r="BH222" i="2"/>
  <c r="BG222" i="2"/>
  <c r="BE222" i="2"/>
  <c r="T222" i="2"/>
  <c r="R222" i="2"/>
  <c r="P222" i="2"/>
  <c r="BI207" i="2"/>
  <c r="BH207" i="2"/>
  <c r="BG207" i="2"/>
  <c r="BE207" i="2"/>
  <c r="T207" i="2"/>
  <c r="R207" i="2"/>
  <c r="P207" i="2"/>
  <c r="BI203" i="2"/>
  <c r="BH203" i="2"/>
  <c r="BG203" i="2"/>
  <c r="BE203" i="2"/>
  <c r="T203" i="2"/>
  <c r="R203" i="2"/>
  <c r="P203" i="2"/>
  <c r="BI199" i="2"/>
  <c r="BH199" i="2"/>
  <c r="BG199" i="2"/>
  <c r="BE199" i="2"/>
  <c r="T199" i="2"/>
  <c r="R199" i="2"/>
  <c r="P199" i="2"/>
  <c r="BI193" i="2"/>
  <c r="BH193" i="2"/>
  <c r="BG193" i="2"/>
  <c r="BE193" i="2"/>
  <c r="T193" i="2"/>
  <c r="R193" i="2"/>
  <c r="P193" i="2"/>
  <c r="BI190" i="2"/>
  <c r="BH190" i="2"/>
  <c r="BG190" i="2"/>
  <c r="BE190" i="2"/>
  <c r="T190" i="2"/>
  <c r="R190" i="2"/>
  <c r="P190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68" i="2"/>
  <c r="BH168" i="2"/>
  <c r="BG168" i="2"/>
  <c r="BE168" i="2"/>
  <c r="T168" i="2"/>
  <c r="R168" i="2"/>
  <c r="P168" i="2"/>
  <c r="BI165" i="2"/>
  <c r="BH165" i="2"/>
  <c r="BG165" i="2"/>
  <c r="BE165" i="2"/>
  <c r="T165" i="2"/>
  <c r="R165" i="2"/>
  <c r="P165" i="2"/>
  <c r="BI160" i="2"/>
  <c r="BH160" i="2"/>
  <c r="BG160" i="2"/>
  <c r="BE160" i="2"/>
  <c r="T160" i="2"/>
  <c r="R160" i="2"/>
  <c r="P160" i="2"/>
  <c r="J154" i="2"/>
  <c r="J153" i="2"/>
  <c r="F153" i="2"/>
  <c r="F151" i="2"/>
  <c r="E149" i="2"/>
  <c r="BI134" i="2"/>
  <c r="BH134" i="2"/>
  <c r="BG134" i="2"/>
  <c r="BE134" i="2"/>
  <c r="BI133" i="2"/>
  <c r="BH133" i="2"/>
  <c r="BG133" i="2"/>
  <c r="BF133" i="2"/>
  <c r="BE133" i="2"/>
  <c r="BI132" i="2"/>
  <c r="BH132" i="2"/>
  <c r="BG132" i="2"/>
  <c r="BF132" i="2"/>
  <c r="BE132" i="2"/>
  <c r="BI131" i="2"/>
  <c r="BH131" i="2"/>
  <c r="BG131" i="2"/>
  <c r="BF131" i="2"/>
  <c r="BE131" i="2"/>
  <c r="BI130" i="2"/>
  <c r="BH130" i="2"/>
  <c r="BG130" i="2"/>
  <c r="BF130" i="2"/>
  <c r="BE130" i="2"/>
  <c r="BI129" i="2"/>
  <c r="BH129" i="2"/>
  <c r="BG129" i="2"/>
  <c r="BF129" i="2"/>
  <c r="BE129" i="2"/>
  <c r="J94" i="2"/>
  <c r="J93" i="2"/>
  <c r="F93" i="2"/>
  <c r="F91" i="2"/>
  <c r="E89" i="2"/>
  <c r="J20" i="2"/>
  <c r="E20" i="2"/>
  <c r="F154" i="2" s="1"/>
  <c r="J19" i="2"/>
  <c r="J14" i="2"/>
  <c r="J91" i="2"/>
  <c r="E7" i="2"/>
  <c r="E145" i="2" s="1"/>
  <c r="L90" i="1"/>
  <c r="AM90" i="1"/>
  <c r="AM89" i="1"/>
  <c r="L89" i="1"/>
  <c r="AM87" i="1"/>
  <c r="L87" i="1"/>
  <c r="L85" i="1"/>
  <c r="L84" i="1"/>
  <c r="BK2150" i="2"/>
  <c r="J2063" i="2"/>
  <c r="BK2022" i="2"/>
  <c r="BK1957" i="2"/>
  <c r="J1905" i="2"/>
  <c r="J1827" i="2"/>
  <c r="J1706" i="2"/>
  <c r="BK1639" i="2"/>
  <c r="BK1331" i="2"/>
  <c r="BK1067" i="2"/>
  <c r="J973" i="2"/>
  <c r="BK590" i="2"/>
  <c r="BK474" i="2"/>
  <c r="J335" i="2"/>
  <c r="BK253" i="2"/>
  <c r="J207" i="2"/>
  <c r="BK2142" i="2"/>
  <c r="BK2060" i="2"/>
  <c r="BK1919" i="2"/>
  <c r="BK1721" i="2"/>
  <c r="J1622" i="2"/>
  <c r="BK1472" i="2"/>
  <c r="BK1137" i="2"/>
  <c r="J1016" i="2"/>
  <c r="J863" i="2"/>
  <c r="BK655" i="2"/>
  <c r="J529" i="2"/>
  <c r="J380" i="2"/>
  <c r="BK257" i="2"/>
  <c r="J2277" i="2"/>
  <c r="J1998" i="2"/>
  <c r="BK1885" i="2"/>
  <c r="J1707" i="2"/>
  <c r="BK1488" i="2"/>
  <c r="J1160" i="2"/>
  <c r="BK1048" i="2"/>
  <c r="BK679" i="2"/>
  <c r="BK556" i="2"/>
  <c r="BK386" i="2"/>
  <c r="BK299" i="2"/>
  <c r="J260" i="2"/>
  <c r="J2142" i="2"/>
  <c r="BK2067" i="2"/>
  <c r="BK2039" i="2"/>
  <c r="BK1969" i="2"/>
  <c r="J1841" i="2"/>
  <c r="BK1733" i="2"/>
  <c r="BK1643" i="2"/>
  <c r="BK1310" i="2"/>
  <c r="J1070" i="2"/>
  <c r="J980" i="2"/>
  <c r="J714" i="2"/>
  <c r="BK445" i="2"/>
  <c r="BK335" i="2"/>
  <c r="J1994" i="2"/>
  <c r="J1861" i="2"/>
  <c r="BK1717" i="2"/>
  <c r="J1460" i="2"/>
  <c r="J1183" i="2"/>
  <c r="BK664" i="2"/>
  <c r="BK501" i="2"/>
  <c r="J458" i="2"/>
  <c r="J311" i="2"/>
  <c r="BK249" i="2"/>
  <c r="J2147" i="2"/>
  <c r="BK2057" i="2"/>
  <c r="J1985" i="2"/>
  <c r="J1957" i="2"/>
  <c r="J1828" i="2"/>
  <c r="BK1655" i="2"/>
  <c r="BK1450" i="2"/>
  <c r="BK1076" i="2"/>
  <c r="BK968" i="2"/>
  <c r="BK617" i="2"/>
  <c r="J421" i="2"/>
  <c r="J2140" i="2"/>
  <c r="J2051" i="2"/>
  <c r="BK1929" i="2"/>
  <c r="BK1708" i="2"/>
  <c r="BK1512" i="2"/>
  <c r="BK1188" i="2"/>
  <c r="BK1016" i="2"/>
  <c r="BK659" i="2"/>
  <c r="J445" i="2"/>
  <c r="J316" i="2"/>
  <c r="BK203" i="2"/>
  <c r="BK1965" i="2"/>
  <c r="J1831" i="2"/>
  <c r="BK1666" i="2"/>
  <c r="J1492" i="2"/>
  <c r="BK1055" i="2"/>
  <c r="J655" i="2"/>
  <c r="BK494" i="2"/>
  <c r="J345" i="2"/>
  <c r="J193" i="2"/>
  <c r="J323" i="3"/>
  <c r="BK303" i="3"/>
  <c r="BK267" i="3"/>
  <c r="J234" i="3"/>
  <c r="J200" i="3"/>
  <c r="BK168" i="3"/>
  <c r="BK336" i="3"/>
  <c r="BK306" i="3"/>
  <c r="J267" i="3"/>
  <c r="J232" i="3"/>
  <c r="J193" i="3"/>
  <c r="BK334" i="3"/>
  <c r="J309" i="3"/>
  <c r="J292" i="3"/>
  <c r="J262" i="3"/>
  <c r="BK248" i="3"/>
  <c r="BK208" i="3"/>
  <c r="J186" i="3"/>
  <c r="J146" i="3"/>
  <c r="BK305" i="3"/>
  <c r="J254" i="3"/>
  <c r="BK227" i="3"/>
  <c r="J207" i="3"/>
  <c r="BK167" i="3"/>
  <c r="BK328" i="3"/>
  <c r="BK292" i="3"/>
  <c r="BK256" i="3"/>
  <c r="J163" i="3"/>
  <c r="BK316" i="3"/>
  <c r="BK274" i="3"/>
  <c r="BK262" i="3"/>
  <c r="J241" i="3"/>
  <c r="J203" i="3"/>
  <c r="BK171" i="3"/>
  <c r="BK317" i="3"/>
  <c r="J286" i="3"/>
  <c r="J257" i="3"/>
  <c r="J229" i="3"/>
  <c r="BK198" i="3"/>
  <c r="J157" i="3"/>
  <c r="J282" i="3"/>
  <c r="BK217" i="3"/>
  <c r="BK191" i="3"/>
  <c r="J168" i="3"/>
  <c r="J180" i="4"/>
  <c r="J142" i="4"/>
  <c r="BK168" i="4"/>
  <c r="J160" i="4"/>
  <c r="BK157" i="4"/>
  <c r="BK164" i="4"/>
  <c r="BK175" i="4"/>
  <c r="BK159" i="4"/>
  <c r="BK146" i="4"/>
  <c r="BK170" i="4"/>
  <c r="J139" i="4"/>
  <c r="BK186" i="5"/>
  <c r="J138" i="5"/>
  <c r="J171" i="5"/>
  <c r="BK143" i="5"/>
  <c r="BK178" i="5"/>
  <c r="J158" i="5"/>
  <c r="J146" i="5"/>
  <c r="BK179" i="5"/>
  <c r="J156" i="5"/>
  <c r="J144" i="5"/>
  <c r="BK154" i="5"/>
  <c r="BK185" i="5"/>
  <c r="BK161" i="5"/>
  <c r="J173" i="5"/>
  <c r="BK140" i="5"/>
  <c r="BK191" i="6"/>
  <c r="J164" i="6"/>
  <c r="BK140" i="6"/>
  <c r="BK204" i="6"/>
  <c r="BK179" i="6"/>
  <c r="BK165" i="6"/>
  <c r="J211" i="6"/>
  <c r="J170" i="6"/>
  <c r="J152" i="6"/>
  <c r="J192" i="6"/>
  <c r="J212" i="6"/>
  <c r="BK183" i="6"/>
  <c r="BK149" i="6"/>
  <c r="J176" i="6"/>
  <c r="BK141" i="6"/>
  <c r="J171" i="6"/>
  <c r="BK161" i="6"/>
  <c r="J146" i="7"/>
  <c r="J174" i="7"/>
  <c r="BK161" i="7"/>
  <c r="J172" i="7"/>
  <c r="J145" i="7"/>
  <c r="J149" i="7"/>
  <c r="BK173" i="7"/>
  <c r="J144" i="7"/>
  <c r="BK165" i="7"/>
  <c r="J357" i="8"/>
  <c r="J342" i="8"/>
  <c r="BK335" i="8"/>
  <c r="BK302" i="8"/>
  <c r="J282" i="8"/>
  <c r="J224" i="8"/>
  <c r="BK179" i="8"/>
  <c r="J146" i="8"/>
  <c r="BK334" i="8"/>
  <c r="BK304" i="8"/>
  <c r="BK279" i="8"/>
  <c r="J250" i="8"/>
  <c r="J241" i="8"/>
  <c r="BK222" i="8"/>
  <c r="J192" i="8"/>
  <c r="J161" i="8"/>
  <c r="J145" i="8"/>
  <c r="BK368" i="8"/>
  <c r="BK343" i="8"/>
  <c r="J313" i="8"/>
  <c r="BK305" i="8"/>
  <c r="BK274" i="8"/>
  <c r="J248" i="8"/>
  <c r="J236" i="8"/>
  <c r="BK211" i="8"/>
  <c r="J188" i="8"/>
  <c r="BK166" i="8"/>
  <c r="BK370" i="8"/>
  <c r="BK346" i="8"/>
  <c r="J320" i="8"/>
  <c r="J296" i="8"/>
  <c r="J279" i="8"/>
  <c r="BK268" i="8"/>
  <c r="J225" i="8"/>
  <c r="J199" i="8"/>
  <c r="BK357" i="8"/>
  <c r="J312" i="8"/>
  <c r="J287" i="8"/>
  <c r="BK269" i="8"/>
  <c r="J239" i="8"/>
  <c r="J222" i="8"/>
  <c r="BK199" i="8"/>
  <c r="BK168" i="8"/>
  <c r="BK153" i="8"/>
  <c r="BK147" i="8"/>
  <c r="BK337" i="8"/>
  <c r="BK280" i="8"/>
  <c r="J300" i="8"/>
  <c r="J233" i="8"/>
  <c r="BK209" i="8"/>
  <c r="J171" i="8"/>
  <c r="J231" i="8"/>
  <c r="BK197" i="8"/>
  <c r="J166" i="8"/>
  <c r="BK135" i="9"/>
  <c r="BK155" i="9"/>
  <c r="BK163" i="9"/>
  <c r="J143" i="9"/>
  <c r="J134" i="9"/>
  <c r="BK142" i="9"/>
  <c r="J162" i="9"/>
  <c r="BK139" i="9"/>
  <c r="BK150" i="10"/>
  <c r="BK136" i="10"/>
  <c r="J143" i="10"/>
  <c r="J132" i="10"/>
  <c r="J133" i="10"/>
  <c r="J251" i="11"/>
  <c r="J213" i="11"/>
  <c r="J182" i="11"/>
  <c r="J158" i="11"/>
  <c r="BK249" i="11"/>
  <c r="BK211" i="11"/>
  <c r="BK189" i="11"/>
  <c r="BK157" i="11"/>
  <c r="BK275" i="11"/>
  <c r="J236" i="11"/>
  <c r="J218" i="11"/>
  <c r="BK167" i="11"/>
  <c r="J277" i="11"/>
  <c r="J254" i="11"/>
  <c r="BK218" i="11"/>
  <c r="BK185" i="11"/>
  <c r="J281" i="11"/>
  <c r="J239" i="11"/>
  <c r="J199" i="11"/>
  <c r="BK166" i="11"/>
  <c r="J140" i="11"/>
  <c r="BK258" i="11"/>
  <c r="J246" i="11"/>
  <c r="J208" i="11"/>
  <c r="BK175" i="11"/>
  <c r="BK267" i="11"/>
  <c r="J260" i="11"/>
  <c r="J227" i="11"/>
  <c r="J185" i="11"/>
  <c r="J145" i="11"/>
  <c r="J217" i="11"/>
  <c r="BK191" i="11"/>
  <c r="J141" i="11"/>
  <c r="BK199" i="12"/>
  <c r="BK165" i="12"/>
  <c r="J182" i="12"/>
  <c r="BK215" i="12"/>
  <c r="J196" i="12"/>
  <c r="BK167" i="12"/>
  <c r="BK196" i="12"/>
  <c r="J174" i="12"/>
  <c r="J209" i="12"/>
  <c r="J177" i="12"/>
  <c r="BK149" i="12"/>
  <c r="J193" i="12"/>
  <c r="J139" i="12"/>
  <c r="BK178" i="12"/>
  <c r="BK161" i="12"/>
  <c r="BK194" i="13"/>
  <c r="J177" i="13"/>
  <c r="J146" i="13"/>
  <c r="J170" i="13"/>
  <c r="J190" i="13"/>
  <c r="BK159" i="13"/>
  <c r="BK190" i="13"/>
  <c r="BK172" i="13"/>
  <c r="J178" i="13"/>
  <c r="BK161" i="13"/>
  <c r="BK144" i="13"/>
  <c r="BK187" i="13"/>
  <c r="BK148" i="13"/>
  <c r="BK197" i="13"/>
  <c r="BK177" i="13"/>
  <c r="J159" i="13"/>
  <c r="BK142" i="13"/>
  <c r="BK149" i="13"/>
  <c r="J140" i="14"/>
  <c r="BK140" i="14"/>
  <c r="BK136" i="14"/>
  <c r="J149" i="14"/>
  <c r="BK150" i="14"/>
  <c r="J138" i="14"/>
  <c r="J199" i="15"/>
  <c r="BK181" i="15"/>
  <c r="BK224" i="15"/>
  <c r="J183" i="15"/>
  <c r="J158" i="15"/>
  <c r="BK196" i="15"/>
  <c r="J177" i="15"/>
  <c r="J224" i="15"/>
  <c r="BK201" i="15"/>
  <c r="BK173" i="15"/>
  <c r="BK221" i="15"/>
  <c r="BK190" i="15"/>
  <c r="BK160" i="15"/>
  <c r="J209" i="15"/>
  <c r="BK163" i="15"/>
  <c r="J189" i="15"/>
  <c r="BK161" i="15"/>
  <c r="J152" i="15"/>
  <c r="J181" i="15"/>
  <c r="BK156" i="15"/>
  <c r="BK2108" i="2"/>
  <c r="BK2058" i="2"/>
  <c r="J2010" i="2"/>
  <c r="BK1924" i="2"/>
  <c r="BK1826" i="2"/>
  <c r="J1702" i="2"/>
  <c r="J1520" i="2"/>
  <c r="BK1370" i="2"/>
  <c r="BK1059" i="2"/>
  <c r="BK1008" i="2"/>
  <c r="J934" i="2"/>
  <c r="BK547" i="2"/>
  <c r="J441" i="2"/>
  <c r="J320" i="2"/>
  <c r="BK186" i="2"/>
  <c r="BK2084" i="2"/>
  <c r="J2061" i="2"/>
  <c r="J1965" i="2"/>
  <c r="BK1750" i="2"/>
  <c r="J1659" i="2"/>
  <c r="BK1547" i="2"/>
  <c r="BK1145" i="2"/>
  <c r="BK1056" i="2"/>
  <c r="BK871" i="2"/>
  <c r="BK566" i="2"/>
  <c r="J464" i="2"/>
  <c r="BK294" i="2"/>
  <c r="BK165" i="2"/>
  <c r="J2150" i="2"/>
  <c r="BK1913" i="2"/>
  <c r="BK1864" i="2"/>
  <c r="J1686" i="2"/>
  <c r="BK1480" i="2"/>
  <c r="BK1063" i="2"/>
  <c r="J882" i="2"/>
  <c r="J547" i="2"/>
  <c r="BK1460" i="2"/>
  <c r="BK1012" i="2"/>
  <c r="BK693" i="2"/>
  <c r="J494" i="2"/>
  <c r="J438" i="2"/>
  <c r="J267" i="2"/>
  <c r="BK2273" i="2"/>
  <c r="J1981" i="2"/>
  <c r="BK1810" i="2"/>
  <c r="J1552" i="2"/>
  <c r="BK1350" i="2"/>
  <c r="J1125" i="2"/>
  <c r="J641" i="2"/>
  <c r="BK521" i="2"/>
  <c r="BK438" i="2"/>
  <c r="J259" i="2"/>
  <c r="BK160" i="2"/>
  <c r="J2067" i="2"/>
  <c r="J2018" i="2"/>
  <c r="BK1941" i="2"/>
  <c r="BK1744" i="2"/>
  <c r="BK1524" i="2"/>
  <c r="BK1154" i="2"/>
  <c r="BK956" i="2"/>
  <c r="J537" i="2"/>
  <c r="J386" i="2"/>
  <c r="J247" i="2"/>
  <c r="J2086" i="2"/>
  <c r="J2034" i="2"/>
  <c r="BK1945" i="2"/>
  <c r="BK1803" i="2"/>
  <c r="BK1663" i="2"/>
  <c r="BK1340" i="2"/>
  <c r="BK689" i="2"/>
  <c r="BK330" i="2"/>
  <c r="BK2063" i="2"/>
  <c r="BK2018" i="2"/>
  <c r="J1810" i="2"/>
  <c r="BK1713" i="2"/>
  <c r="J1472" i="2"/>
  <c r="J1310" i="2"/>
  <c r="BK1125" i="2"/>
  <c r="BK706" i="2"/>
  <c r="BK638" i="2"/>
  <c r="J465" i="2"/>
  <c r="J277" i="2"/>
  <c r="J186" i="2"/>
  <c r="J325" i="3"/>
  <c r="J305" i="3"/>
  <c r="BK276" i="3"/>
  <c r="J252" i="3"/>
  <c r="J217" i="3"/>
  <c r="BK176" i="3"/>
  <c r="BK143" i="3"/>
  <c r="J322" i="3"/>
  <c r="J316" i="3"/>
  <c r="J274" i="3"/>
  <c r="BK237" i="3"/>
  <c r="BK199" i="3"/>
  <c r="J333" i="3"/>
  <c r="J297" i="3"/>
  <c r="J269" i="3"/>
  <c r="J251" i="3"/>
  <c r="BK221" i="3"/>
  <c r="J197" i="3"/>
  <c r="BK161" i="3"/>
  <c r="J324" i="3"/>
  <c r="J259" i="3"/>
  <c r="BK232" i="3"/>
  <c r="BK210" i="3"/>
  <c r="J195" i="3"/>
  <c r="BK156" i="3"/>
  <c r="J304" i="3"/>
  <c r="J273" i="3"/>
  <c r="J196" i="3"/>
  <c r="BK159" i="3"/>
  <c r="J326" i="3"/>
  <c r="BK296" i="3"/>
  <c r="J278" i="3"/>
  <c r="J265" i="3"/>
  <c r="J243" i="3"/>
  <c r="BK223" i="3"/>
  <c r="J181" i="3"/>
  <c r="BK152" i="3"/>
  <c r="J300" i="3"/>
  <c r="BK272" i="3"/>
  <c r="J230" i="3"/>
  <c r="J204" i="3"/>
  <c r="BK183" i="3"/>
  <c r="BK150" i="3"/>
  <c r="BK281" i="3"/>
  <c r="BK243" i="3"/>
  <c r="BK192" i="3"/>
  <c r="BK182" i="3"/>
  <c r="BK163" i="3"/>
  <c r="BK177" i="4"/>
  <c r="BK166" i="4"/>
  <c r="J140" i="4"/>
  <c r="J176" i="4"/>
  <c r="BK178" i="4"/>
  <c r="J147" i="4"/>
  <c r="J159" i="4"/>
  <c r="J162" i="4"/>
  <c r="J143" i="4"/>
  <c r="J152" i="4"/>
  <c r="J154" i="4"/>
  <c r="J188" i="5"/>
  <c r="BK164" i="5"/>
  <c r="BK193" i="5"/>
  <c r="BK163" i="5"/>
  <c r="J184" i="5"/>
  <c r="BK171" i="5"/>
  <c r="BK150" i="5"/>
  <c r="BK175" i="5"/>
  <c r="BK158" i="5"/>
  <c r="J168" i="8"/>
  <c r="J345" i="8"/>
  <c r="J318" i="8"/>
  <c r="BK303" i="8"/>
  <c r="BK267" i="8"/>
  <c r="BK255" i="8"/>
  <c r="BK233" i="8"/>
  <c r="J207" i="8"/>
  <c r="J182" i="8"/>
  <c r="BK154" i="8"/>
  <c r="J141" i="8"/>
  <c r="J364" i="8"/>
  <c r="BK349" i="8"/>
  <c r="BK316" i="8"/>
  <c r="BK198" i="8"/>
  <c r="J163" i="8"/>
  <c r="J142" i="8"/>
  <c r="BK366" i="8"/>
  <c r="BK348" i="8"/>
  <c r="J326" i="8"/>
  <c r="BK301" i="8"/>
  <c r="BK292" i="8"/>
  <c r="BK273" i="8"/>
  <c r="BK243" i="8"/>
  <c r="BK210" i="8"/>
  <c r="J191" i="8"/>
  <c r="BK158" i="8"/>
  <c r="J149" i="8"/>
  <c r="BK347" i="8"/>
  <c r="J330" i="8"/>
  <c r="J319" i="8"/>
  <c r="J353" i="8"/>
  <c r="J301" i="8"/>
  <c r="J266" i="8"/>
  <c r="J219" i="8"/>
  <c r="BK178" i="8"/>
  <c r="J254" i="8"/>
  <c r="BK213" i="8"/>
  <c r="J185" i="8"/>
  <c r="J170" i="8"/>
  <c r="BK154" i="9"/>
  <c r="BK161" i="9"/>
  <c r="BK146" i="9"/>
  <c r="J169" i="9"/>
  <c r="J142" i="9"/>
  <c r="BK165" i="9"/>
  <c r="J157" i="9"/>
  <c r="J168" i="9"/>
  <c r="J147" i="9"/>
  <c r="BK149" i="10"/>
  <c r="J141" i="10"/>
  <c r="BK134" i="10"/>
  <c r="BK151" i="10"/>
  <c r="J142" i="10"/>
  <c r="BK131" i="10"/>
  <c r="J267" i="11"/>
  <c r="BK239" i="11"/>
  <c r="BK215" i="11"/>
  <c r="J178" i="11"/>
  <c r="J169" i="11"/>
  <c r="BK271" i="11"/>
  <c r="BK236" i="11"/>
  <c r="J205" i="11"/>
  <c r="J153" i="11"/>
  <c r="BK274" i="11"/>
  <c r="BK233" i="11"/>
  <c r="BK179" i="11"/>
  <c r="J157" i="11"/>
  <c r="J268" i="11"/>
  <c r="J234" i="11"/>
  <c r="J189" i="11"/>
  <c r="J167" i="11"/>
  <c r="J149" i="11"/>
  <c r="J210" i="11"/>
  <c r="J195" i="11"/>
  <c r="BK172" i="11"/>
  <c r="BK148" i="11"/>
  <c r="BK209" i="12"/>
  <c r="J180" i="12"/>
  <c r="BK207" i="12"/>
  <c r="BK191" i="12"/>
  <c r="J169" i="12"/>
  <c r="BK206" i="12"/>
  <c r="J197" i="12"/>
  <c r="J158" i="12"/>
  <c r="J143" i="12"/>
  <c r="J194" i="12"/>
  <c r="J167" i="12"/>
  <c r="J147" i="12"/>
  <c r="J212" i="12"/>
  <c r="BK188" i="12"/>
  <c r="J165" i="12"/>
  <c r="J215" i="12"/>
  <c r="BK184" i="12"/>
  <c r="J161" i="12"/>
  <c r="BK192" i="12"/>
  <c r="BK160" i="12"/>
  <c r="J144" i="12"/>
  <c r="BK153" i="12"/>
  <c r="BK189" i="13"/>
  <c r="J176" i="13"/>
  <c r="J148" i="13"/>
  <c r="BK200" i="13"/>
  <c r="J153" i="13"/>
  <c r="BK136" i="13"/>
  <c r="BK176" i="13"/>
  <c r="BK138" i="13"/>
  <c r="BK164" i="14"/>
  <c r="J151" i="14"/>
  <c r="BK158" i="14"/>
  <c r="BK134" i="14"/>
  <c r="BK155" i="14"/>
  <c r="J161" i="14"/>
  <c r="BK146" i="14"/>
  <c r="BK220" i="15"/>
  <c r="J176" i="15"/>
  <c r="J145" i="15"/>
  <c r="J191" i="15"/>
  <c r="J164" i="15"/>
  <c r="BK218" i="15"/>
  <c r="J208" i="15"/>
  <c r="BK183" i="15"/>
  <c r="BK135" i="15"/>
  <c r="J194" i="15"/>
  <c r="J185" i="15"/>
  <c r="BK151" i="15"/>
  <c r="BK209" i="15"/>
  <c r="BK177" i="15"/>
  <c r="BK213" i="15"/>
  <c r="J173" i="15"/>
  <c r="BK208" i="15"/>
  <c r="BK169" i="15"/>
  <c r="BK158" i="15"/>
  <c r="BK193" i="15"/>
  <c r="BK2277" i="2"/>
  <c r="BK2105" i="2"/>
  <c r="J2060" i="2"/>
  <c r="J2020" i="2"/>
  <c r="J1949" i="2"/>
  <c r="J1878" i="2"/>
  <c r="BK1818" i="2"/>
  <c r="BK1698" i="2"/>
  <c r="J1406" i="2"/>
  <c r="BK1088" i="2"/>
  <c r="J1012" i="2"/>
  <c r="J627" i="2"/>
  <c r="BK505" i="2"/>
  <c r="J407" i="2"/>
  <c r="BK326" i="2"/>
  <c r="BK247" i="2"/>
  <c r="AS95" i="1"/>
  <c r="J1063" i="2"/>
  <c r="J894" i="2"/>
  <c r="BK687" i="2"/>
  <c r="J556" i="2"/>
  <c r="J396" i="2"/>
  <c r="BK258" i="2"/>
  <c r="J2108" i="2"/>
  <c r="J1919" i="2"/>
  <c r="J1838" i="2"/>
  <c r="BK1684" i="2"/>
  <c r="BK1484" i="2"/>
  <c r="J1067" i="2"/>
  <c r="J871" i="2"/>
  <c r="BK627" i="2"/>
  <c r="BK487" i="2"/>
  <c r="BK345" i="2"/>
  <c r="J261" i="2"/>
  <c r="J254" i="2"/>
  <c r="BK2094" i="2"/>
  <c r="J2055" i="2"/>
  <c r="J2026" i="2"/>
  <c r="J1912" i="2"/>
  <c r="BK1831" i="2"/>
  <c r="J1721" i="2"/>
  <c r="BK1468" i="2"/>
  <c r="BK1316" i="2"/>
  <c r="J1059" i="2"/>
  <c r="BK945" i="2"/>
  <c r="J562" i="2"/>
  <c r="J450" i="2"/>
  <c r="BK396" i="2"/>
  <c r="J229" i="2"/>
  <c r="J2066" i="2"/>
  <c r="BK1939" i="2"/>
  <c r="BK1742" i="2"/>
  <c r="BK1496" i="2"/>
  <c r="J1313" i="2"/>
  <c r="BK1069" i="2"/>
  <c r="J667" i="2"/>
  <c r="BK542" i="2"/>
  <c r="J474" i="2"/>
  <c r="BK401" i="2"/>
  <c r="BK260" i="2"/>
  <c r="J203" i="2"/>
  <c r="BK2064" i="2"/>
  <c r="BK2023" i="2"/>
  <c r="BK1998" i="2"/>
  <c r="J1818" i="2"/>
  <c r="J1713" i="2"/>
  <c r="BK1552" i="2"/>
  <c r="J1502" i="2"/>
  <c r="J1068" i="2"/>
  <c r="BK894" i="2"/>
  <c r="BK630" i="2"/>
  <c r="J413" i="2"/>
  <c r="BK273" i="2"/>
  <c r="BK2061" i="2"/>
  <c r="BK1914" i="2"/>
  <c r="BK1789" i="2"/>
  <c r="BK1707" i="2"/>
  <c r="J1496" i="2"/>
  <c r="BK1313" i="2"/>
  <c r="BK1072" i="2"/>
  <c r="J748" i="2"/>
  <c r="BK647" i="2"/>
  <c r="J470" i="2"/>
  <c r="BK264" i="2"/>
  <c r="J331" i="3"/>
  <c r="BK308" i="3"/>
  <c r="BK291" i="3"/>
  <c r="BK258" i="3"/>
  <c r="BK220" i="3"/>
  <c r="J184" i="3"/>
  <c r="BK145" i="3"/>
  <c r="J327" i="3"/>
  <c r="BK298" i="3"/>
  <c r="BK251" i="3"/>
  <c r="BK222" i="3"/>
  <c r="J176" i="3"/>
  <c r="BK324" i="3"/>
  <c r="J285" i="3"/>
  <c r="J260" i="3"/>
  <c r="BK234" i="3"/>
  <c r="J201" i="3"/>
  <c r="J171" i="3"/>
  <c r="J320" i="3"/>
  <c r="J275" i="3"/>
  <c r="BK244" i="3"/>
  <c r="BK219" i="3"/>
  <c r="BK181" i="3"/>
  <c r="BK155" i="3"/>
  <c r="J307" i="3"/>
  <c r="J276" i="3"/>
  <c r="BK229" i="3"/>
  <c r="BK178" i="3"/>
  <c r="BK149" i="3"/>
  <c r="BK327" i="3"/>
  <c r="BK299" i="3"/>
  <c r="J280" i="3"/>
  <c r="J250" i="3"/>
  <c r="BK233" i="3"/>
  <c r="BK180" i="3"/>
  <c r="BK314" i="3"/>
  <c r="BK285" i="3"/>
  <c r="J242" i="3"/>
  <c r="BK224" i="3"/>
  <c r="BK193" i="3"/>
  <c r="BK283" i="3"/>
  <c r="J245" i="3"/>
  <c r="J205" i="3"/>
  <c r="J167" i="3"/>
  <c r="BK147" i="3"/>
  <c r="J168" i="4"/>
  <c r="BK153" i="4"/>
  <c r="J178" i="4"/>
  <c r="BK147" i="4"/>
  <c r="J145" i="4"/>
  <c r="BK143" i="4"/>
  <c r="J163" i="4"/>
  <c r="J164" i="4"/>
  <c r="J156" i="4"/>
  <c r="J172" i="4"/>
  <c r="BK138" i="4"/>
  <c r="J176" i="5"/>
  <c r="J143" i="5"/>
  <c r="J157" i="5"/>
  <c r="J180" i="5"/>
  <c r="BK165" i="5"/>
  <c r="BK189" i="5"/>
  <c r="BK166" i="5"/>
  <c r="BK155" i="5"/>
  <c r="BK184" i="5"/>
  <c r="J174" i="5"/>
  <c r="BK138" i="5"/>
  <c r="J154" i="5"/>
  <c r="J175" i="5"/>
  <c r="J160" i="5"/>
  <c r="BK190" i="6"/>
  <c r="BK172" i="6"/>
  <c r="J147" i="6"/>
  <c r="BK210" i="6"/>
  <c r="J195" i="6"/>
  <c r="BK173" i="6"/>
  <c r="J150" i="6"/>
  <c r="BK176" i="6"/>
  <c r="BK153" i="6"/>
  <c r="J210" i="6"/>
  <c r="BK198" i="6"/>
  <c r="BK148" i="6"/>
  <c r="J204" i="6"/>
  <c r="BK174" i="6"/>
  <c r="BK159" i="6"/>
  <c r="BK211" i="6"/>
  <c r="BK182" i="6"/>
  <c r="J154" i="6"/>
  <c r="J140" i="6"/>
  <c r="J186" i="6"/>
  <c r="BK158" i="6"/>
  <c r="J191" i="6"/>
  <c r="BK152" i="6"/>
  <c r="J141" i="7"/>
  <c r="J166" i="7"/>
  <c r="BK135" i="7"/>
  <c r="J157" i="7"/>
  <c r="BK168" i="7"/>
  <c r="J162" i="7"/>
  <c r="J148" i="7"/>
  <c r="BK147" i="7"/>
  <c r="BK167" i="7"/>
  <c r="BK136" i="7"/>
  <c r="J138" i="7"/>
  <c r="J343" i="8"/>
  <c r="BK320" i="8"/>
  <c r="BK287" i="8"/>
  <c r="J256" i="8"/>
  <c r="BK206" i="8"/>
  <c r="J184" i="8"/>
  <c r="J173" i="8"/>
  <c r="BK160" i="8"/>
  <c r="BK149" i="8"/>
  <c r="BK342" i="8"/>
  <c r="J305" i="8"/>
  <c r="J264" i="8"/>
  <c r="BK254" i="8"/>
  <c r="J243" i="8"/>
  <c r="J230" i="8"/>
  <c r="J202" i="8"/>
  <c r="BK180" i="8"/>
  <c r="BK146" i="8"/>
  <c r="BK374" i="8"/>
  <c r="J359" i="8"/>
  <c r="J332" i="8"/>
  <c r="J302" i="8"/>
  <c r="J285" i="8"/>
  <c r="J258" i="8"/>
  <c r="BK229" i="8"/>
  <c r="J204" i="8"/>
  <c r="J196" i="8"/>
  <c r="BK162" i="8"/>
  <c r="BK139" i="8"/>
  <c r="BK365" i="8"/>
  <c r="BK354" i="8"/>
  <c r="J328" i="8"/>
  <c r="J315" i="8"/>
  <c r="BK295" i="8"/>
  <c r="BK251" i="8"/>
  <c r="BK234" i="8"/>
  <c r="J223" i="8"/>
  <c r="J212" i="8"/>
  <c r="J174" i="8"/>
  <c r="BK156" i="8"/>
  <c r="J363" i="8"/>
  <c r="BK352" i="8"/>
  <c r="J329" i="8"/>
  <c r="J308" i="8"/>
  <c r="J295" i="8"/>
  <c r="BK275" i="8"/>
  <c r="BK264" i="8"/>
  <c r="J238" i="8"/>
  <c r="BK225" i="8"/>
  <c r="J209" i="8"/>
  <c r="BK181" i="8"/>
  <c r="BK141" i="8"/>
  <c r="BK340" i="8"/>
  <c r="BK325" i="8"/>
  <c r="BK284" i="8"/>
  <c r="J348" i="8"/>
  <c r="J270" i="8"/>
  <c r="BK228" i="8"/>
  <c r="BK188" i="8"/>
  <c r="J253" i="8"/>
  <c r="BK212" i="8"/>
  <c r="BK173" i="8"/>
  <c r="BK160" i="9"/>
  <c r="BK168" i="9"/>
  <c r="BK141" i="9"/>
  <c r="BK157" i="9"/>
  <c r="BK140" i="9"/>
  <c r="J161" i="9"/>
  <c r="BK144" i="9"/>
  <c r="BK169" i="9"/>
  <c r="BK159" i="9"/>
  <c r="J137" i="9"/>
  <c r="J139" i="10"/>
  <c r="BK139" i="10"/>
  <c r="J140" i="10"/>
  <c r="J148" i="10"/>
  <c r="J134" i="10"/>
  <c r="J136" i="10"/>
  <c r="BK255" i="11"/>
  <c r="BK219" i="11"/>
  <c r="J181" i="11"/>
  <c r="BK162" i="11"/>
  <c r="BK278" i="11"/>
  <c r="BK251" i="11"/>
  <c r="BK224" i="11"/>
  <c r="J190" i="11"/>
  <c r="BK161" i="11"/>
  <c r="J262" i="11"/>
  <c r="BK227" i="11"/>
  <c r="BK196" i="11"/>
  <c r="BK149" i="11"/>
  <c r="J263" i="11"/>
  <c r="J225" i="11"/>
  <c r="BK182" i="11"/>
  <c r="J275" i="11"/>
  <c r="J198" i="11"/>
  <c r="BK173" i="11"/>
  <c r="J144" i="11"/>
  <c r="BK254" i="11"/>
  <c r="BK212" i="11"/>
  <c r="J183" i="11"/>
  <c r="BK140" i="11"/>
  <c r="J248" i="11"/>
  <c r="BK226" i="11"/>
  <c r="J203" i="11"/>
  <c r="J172" i="11"/>
  <c r="J152" i="11"/>
  <c r="BK225" i="11"/>
  <c r="BK214" i="11"/>
  <c r="BK190" i="11"/>
  <c r="J159" i="11"/>
  <c r="J204" i="12"/>
  <c r="BK176" i="12"/>
  <c r="BK204" i="12"/>
  <c r="J186" i="12"/>
  <c r="J154" i="12"/>
  <c r="BK212" i="12"/>
  <c r="BK194" i="12"/>
  <c r="J159" i="12"/>
  <c r="J142" i="12"/>
  <c r="J179" i="12"/>
  <c r="J153" i="12"/>
  <c r="BK217" i="12"/>
  <c r="J198" i="12"/>
  <c r="J168" i="12"/>
  <c r="J206" i="12"/>
  <c r="J162" i="12"/>
  <c r="J202" i="12"/>
  <c r="BK183" i="12"/>
  <c r="BK158" i="12"/>
  <c r="J156" i="12"/>
  <c r="J188" i="13"/>
  <c r="J137" i="13"/>
  <c r="BK182" i="13"/>
  <c r="J203" i="13"/>
  <c r="J189" i="13"/>
  <c r="BK141" i="13"/>
  <c r="J152" i="13"/>
  <c r="J191" i="13"/>
  <c r="BK162" i="13"/>
  <c r="J142" i="13"/>
  <c r="J165" i="13"/>
  <c r="J182" i="13"/>
  <c r="J175" i="13"/>
  <c r="BK165" i="13"/>
  <c r="BK146" i="13"/>
  <c r="J155" i="13"/>
  <c r="J163" i="14"/>
  <c r="BK149" i="14"/>
  <c r="J135" i="14"/>
  <c r="J145" i="14"/>
  <c r="BK159" i="14"/>
  <c r="J162" i="14"/>
  <c r="J159" i="14"/>
  <c r="J160" i="14"/>
  <c r="J223" i="15"/>
  <c r="BK195" i="15"/>
  <c r="J162" i="15"/>
  <c r="BK215" i="15"/>
  <c r="J172" i="15"/>
  <c r="J153" i="15"/>
  <c r="J188" i="15"/>
  <c r="J217" i="15"/>
  <c r="BK188" i="15"/>
  <c r="BK155" i="15"/>
  <c r="J205" i="15"/>
  <c r="J171" i="15"/>
  <c r="BK217" i="15"/>
  <c r="BK189" i="15"/>
  <c r="J149" i="15"/>
  <c r="BK187" i="15"/>
  <c r="J159" i="15"/>
  <c r="BK147" i="15"/>
  <c r="J179" i="15"/>
  <c r="J135" i="15"/>
  <c r="BK2147" i="2"/>
  <c r="J2098" i="2"/>
  <c r="J2053" i="2"/>
  <c r="BK1985" i="2"/>
  <c r="BK1911" i="2"/>
  <c r="BK1838" i="2"/>
  <c r="J1814" i="2"/>
  <c r="BK1686" i="2"/>
  <c r="J1508" i="2"/>
  <c r="BK252" i="2"/>
  <c r="BK190" i="2"/>
  <c r="BK2140" i="2"/>
  <c r="BK2062" i="2"/>
  <c r="BK2014" i="2"/>
  <c r="BK1899" i="2"/>
  <c r="BK1706" i="2"/>
  <c r="J1649" i="2"/>
  <c r="BK1432" i="2"/>
  <c r="BK1364" i="2"/>
  <c r="J1072" i="2"/>
  <c r="J945" i="2"/>
  <c r="BK724" i="2"/>
  <c r="J521" i="2"/>
  <c r="BK339" i="2"/>
  <c r="J281" i="2"/>
  <c r="BK251" i="2"/>
  <c r="J2279" i="2"/>
  <c r="J2059" i="2"/>
  <c r="BK1892" i="2"/>
  <c r="J1768" i="2"/>
  <c r="BK1659" i="2"/>
  <c r="BK1476" i="2"/>
  <c r="J1088" i="2"/>
  <c r="J1051" i="2"/>
  <c r="BK698" i="2"/>
  <c r="J590" i="2"/>
  <c r="BK537" i="2"/>
  <c r="BK413" i="2"/>
  <c r="BK262" i="2"/>
  <c r="BK244" i="2"/>
  <c r="J2113" i="2"/>
  <c r="J2056" i="2"/>
  <c r="J1977" i="2"/>
  <c r="J1892" i="2"/>
  <c r="J1830" i="2"/>
  <c r="BK1622" i="2"/>
  <c r="J1331" i="2"/>
  <c r="BK1052" i="2"/>
  <c r="J724" i="2"/>
  <c r="BK641" i="2"/>
  <c r="J351" i="2"/>
  <c r="J199" i="2"/>
  <c r="J2064" i="2"/>
  <c r="BK1871" i="2"/>
  <c r="J1796" i="2"/>
  <c r="J1464" i="2"/>
  <c r="J1188" i="2"/>
  <c r="BK748" i="2"/>
  <c r="J533" i="2"/>
  <c r="J264" i="2"/>
  <c r="J222" i="2"/>
  <c r="BK2111" i="2"/>
  <c r="BK2066" i="2"/>
  <c r="J2023" i="2"/>
  <c r="J1973" i="2"/>
  <c r="J1929" i="2"/>
  <c r="J1666" i="2"/>
  <c r="BK1464" i="2"/>
  <c r="J1137" i="2"/>
  <c r="J953" i="2"/>
  <c r="BK533" i="2"/>
  <c r="J330" i="2"/>
  <c r="BK2098" i="2"/>
  <c r="BK2054" i="2"/>
  <c r="BK2002" i="2"/>
  <c r="J1775" i="2"/>
  <c r="J1639" i="2"/>
  <c r="BK1418" i="2"/>
  <c r="BK1103" i="2"/>
  <c r="J687" i="2"/>
  <c r="J339" i="2"/>
  <c r="BK286" i="2"/>
  <c r="J185" i="2"/>
  <c r="J1945" i="2"/>
  <c r="BK1832" i="2"/>
  <c r="BK1775" i="2"/>
  <c r="BK1520" i="2"/>
  <c r="J1364" i="2"/>
  <c r="J1069" i="2"/>
  <c r="BK718" i="2"/>
  <c r="J501" i="2"/>
  <c r="BK261" i="2"/>
  <c r="J329" i="3"/>
  <c r="J321" i="3"/>
  <c r="BK279" i="3"/>
  <c r="BK253" i="3"/>
  <c r="BK228" i="3"/>
  <c r="J210" i="3"/>
  <c r="J178" i="3"/>
  <c r="BK148" i="3"/>
  <c r="BK323" i="3"/>
  <c r="BK301" i="3"/>
  <c r="BK273" i="3"/>
  <c r="J221" i="3"/>
  <c r="BK194" i="3"/>
  <c r="BK160" i="3"/>
  <c r="J310" i="3"/>
  <c r="BK293" i="3"/>
  <c r="J263" i="3"/>
  <c r="J238" i="3"/>
  <c r="J198" i="3"/>
  <c r="J150" i="3"/>
  <c r="BK294" i="3"/>
  <c r="BK252" i="3"/>
  <c r="J220" i="3"/>
  <c r="BK204" i="3"/>
  <c r="J160" i="3"/>
  <c r="J315" i="3"/>
  <c r="J287" i="3"/>
  <c r="J218" i="3"/>
  <c r="J177" i="3"/>
  <c r="BK313" i="3"/>
  <c r="J295" i="3"/>
  <c r="BK270" i="3"/>
  <c r="BK257" i="3"/>
  <c r="J231" i="3"/>
  <c r="J208" i="3"/>
  <c r="J166" i="3"/>
  <c r="BK319" i="3"/>
  <c r="J290" i="3"/>
  <c r="BK245" i="3"/>
  <c r="BK206" i="3"/>
  <c r="J159" i="3"/>
  <c r="J145" i="3"/>
  <c r="BK255" i="3"/>
  <c r="J213" i="3"/>
  <c r="BK189" i="3"/>
  <c r="J162" i="3"/>
  <c r="J167" i="4"/>
  <c r="BK150" i="4"/>
  <c r="BK152" i="4"/>
  <c r="J157" i="4"/>
  <c r="J171" i="4"/>
  <c r="BK145" i="4"/>
  <c r="BK148" i="4"/>
  <c r="J178" i="5"/>
  <c r="J153" i="5"/>
  <c r="BK156" i="5"/>
  <c r="J193" i="5"/>
  <c r="J167" i="5"/>
  <c r="BK151" i="5"/>
  <c r="J190" i="5"/>
  <c r="BK174" i="5"/>
  <c r="J140" i="5"/>
  <c r="J183" i="5"/>
  <c r="BK141" i="5"/>
  <c r="J186" i="5"/>
  <c r="J166" i="5"/>
  <c r="J187" i="5"/>
  <c r="J165" i="5"/>
  <c r="J151" i="5"/>
  <c r="J183" i="6"/>
  <c r="BK156" i="6"/>
  <c r="J142" i="6"/>
  <c r="J198" i="6"/>
  <c r="J178" i="6"/>
  <c r="J158" i="6"/>
  <c r="J208" i="6"/>
  <c r="BK186" i="6"/>
  <c r="BK193" i="6"/>
  <c r="BK144" i="6"/>
  <c r="BK163" i="6"/>
  <c r="BK184" i="6"/>
  <c r="J156" i="6"/>
  <c r="BK157" i="7"/>
  <c r="BK138" i="7"/>
  <c r="BK142" i="7"/>
  <c r="J168" i="7"/>
  <c r="BK151" i="7"/>
  <c r="BK144" i="7"/>
  <c r="J136" i="7"/>
  <c r="BK160" i="7"/>
  <c r="J139" i="7"/>
  <c r="BK153" i="7"/>
  <c r="J159" i="7"/>
  <c r="J374" i="8"/>
  <c r="BK353" i="8"/>
  <c r="J338" i="8"/>
  <c r="BK324" i="8"/>
  <c r="BK286" i="8"/>
  <c r="BK242" i="8"/>
  <c r="J205" i="8"/>
  <c r="J177" i="8"/>
  <c r="BK165" i="8"/>
  <c r="J368" i="8"/>
  <c r="BK338" i="8"/>
  <c r="J294" i="8"/>
  <c r="BK266" i="8"/>
  <c r="J244" i="8"/>
  <c r="J215" i="8"/>
  <c r="BK196" i="8"/>
  <c r="BK170" i="8"/>
  <c r="J139" i="8"/>
  <c r="BK351" i="8"/>
  <c r="J341" i="8"/>
  <c r="BK315" i="8"/>
  <c r="J299" i="8"/>
  <c r="BK282" i="8"/>
  <c r="BK250" i="8"/>
  <c r="BK227" i="8"/>
  <c r="J203" i="8"/>
  <c r="BK190" i="8"/>
  <c r="BK175" i="8"/>
  <c r="J158" i="8"/>
  <c r="J366" i="8"/>
  <c r="BK358" i="8"/>
  <c r="BK330" i="8"/>
  <c r="J304" i="8"/>
  <c r="BK294" i="8"/>
  <c r="BK271" i="8"/>
  <c r="J317" i="8"/>
  <c r="J293" i="8"/>
  <c r="J274" i="8"/>
  <c r="J261" i="8"/>
  <c r="J237" i="8"/>
  <c r="J216" i="8"/>
  <c r="BK183" i="8"/>
  <c r="BK152" i="8"/>
  <c r="BK142" i="8"/>
  <c r="J323" i="8"/>
  <c r="BK367" i="8"/>
  <c r="BK319" i="8"/>
  <c r="BK261" i="8"/>
  <c r="BK223" i="8"/>
  <c r="BK191" i="8"/>
  <c r="J262" i="8"/>
  <c r="BK237" i="8"/>
  <c r="BK200" i="8"/>
  <c r="BK155" i="8"/>
  <c r="BK138" i="9"/>
  <c r="J154" i="9"/>
  <c r="BK137" i="9"/>
  <c r="J156" i="9"/>
  <c r="BK136" i="9"/>
  <c r="J167" i="9"/>
  <c r="J140" i="9"/>
  <c r="J163" i="9"/>
  <c r="BK134" i="9"/>
  <c r="BK144" i="10"/>
  <c r="J138" i="10"/>
  <c r="J151" i="10"/>
  <c r="J131" i="10"/>
  <c r="BK147" i="10"/>
  <c r="BK281" i="11"/>
  <c r="BK259" i="11"/>
  <c r="BK250" i="11"/>
  <c r="BK220" i="11"/>
  <c r="J200" i="11"/>
  <c r="J176" i="11"/>
  <c r="BK141" i="11"/>
  <c r="J253" i="11"/>
  <c r="J226" i="11"/>
  <c r="BK178" i="11"/>
  <c r="J156" i="11"/>
  <c r="BK276" i="11"/>
  <c r="J244" i="11"/>
  <c r="J224" i="11"/>
  <c r="J197" i="11"/>
  <c r="BK169" i="11"/>
  <c r="BK144" i="11"/>
  <c r="BK265" i="11"/>
  <c r="BK247" i="11"/>
  <c r="J215" i="11"/>
  <c r="J179" i="11"/>
  <c r="BK277" i="11"/>
  <c r="J272" i="11"/>
  <c r="BK216" i="11"/>
  <c r="J196" i="11"/>
  <c r="J163" i="11"/>
  <c r="J271" i="11"/>
  <c r="BK253" i="11"/>
  <c r="BK240" i="11"/>
  <c r="J194" i="11"/>
  <c r="BK153" i="11"/>
  <c r="J265" i="11"/>
  <c r="BK246" i="11"/>
  <c r="BK197" i="11"/>
  <c r="BK152" i="11"/>
  <c r="J214" i="12"/>
  <c r="BK175" i="12"/>
  <c r="J200" i="12"/>
  <c r="BK150" i="12"/>
  <c r="BK198" i="12"/>
  <c r="J160" i="12"/>
  <c r="J216" i="12"/>
  <c r="J187" i="12"/>
  <c r="BK142" i="12"/>
  <c r="BK193" i="12"/>
  <c r="BK157" i="12"/>
  <c r="BK197" i="12"/>
  <c r="J166" i="12"/>
  <c r="BK205" i="12"/>
  <c r="BK159" i="12"/>
  <c r="J141" i="12"/>
  <c r="BK139" i="12"/>
  <c r="BK186" i="13"/>
  <c r="BK150" i="13"/>
  <c r="J151" i="13"/>
  <c r="BK184" i="13"/>
  <c r="J147" i="13"/>
  <c r="J196" i="13"/>
  <c r="BK180" i="13"/>
  <c r="J139" i="13"/>
  <c r="J179" i="13"/>
  <c r="BK156" i="13"/>
  <c r="BK195" i="13"/>
  <c r="J140" i="13"/>
  <c r="BK192" i="13"/>
  <c r="BK171" i="13"/>
  <c r="J154" i="13"/>
  <c r="J150" i="14"/>
  <c r="BK137" i="14"/>
  <c r="BK139" i="14"/>
  <c r="BK135" i="14"/>
  <c r="J201" i="15"/>
  <c r="BK154" i="15"/>
  <c r="J219" i="15"/>
  <c r="BK186" i="15"/>
  <c r="BK145" i="15"/>
  <c r="BK205" i="15"/>
  <c r="BK152" i="15"/>
  <c r="BK197" i="15"/>
  <c r="J163" i="15"/>
  <c r="BK198" i="15"/>
  <c r="J165" i="15"/>
  <c r="J218" i="15"/>
  <c r="J180" i="15"/>
  <c r="BK211" i="15"/>
  <c r="J190" i="15"/>
  <c r="BK162" i="15"/>
  <c r="J144" i="15"/>
  <c r="BK172" i="15"/>
  <c r="J2276" i="2"/>
  <c r="J2073" i="2"/>
  <c r="J2047" i="2"/>
  <c r="BK2006" i="2"/>
  <c r="J1914" i="2"/>
  <c r="BK1861" i="2"/>
  <c r="J1712" i="2"/>
  <c r="J1663" i="2"/>
  <c r="J1484" i="2"/>
  <c r="J1053" i="2"/>
  <c r="J930" i="2"/>
  <c r="BK465" i="2"/>
  <c r="J307" i="2"/>
  <c r="BK229" i="2"/>
  <c r="BK2279" i="2"/>
  <c r="BK2051" i="2"/>
  <c r="J1961" i="2"/>
  <c r="J1742" i="2"/>
  <c r="J1655" i="2"/>
  <c r="J1480" i="2"/>
  <c r="J1418" i="2"/>
  <c r="J1076" i="2"/>
  <c r="BK1024" i="2"/>
  <c r="BK753" i="2"/>
  <c r="J578" i="2"/>
  <c r="J466" i="2"/>
  <c r="J299" i="2"/>
  <c r="BK267" i="2"/>
  <c r="BK199" i="2"/>
  <c r="J2111" i="2"/>
  <c r="J1939" i="2"/>
  <c r="J1871" i="2"/>
  <c r="BK1761" i="2"/>
  <c r="J1524" i="2"/>
  <c r="J1425" i="2"/>
  <c r="J1154" i="2"/>
  <c r="J1055" i="2"/>
  <c r="BK739" i="2"/>
  <c r="J566" i="2"/>
  <c r="BK476" i="2"/>
  <c r="BK380" i="2"/>
  <c r="BK295" i="2"/>
  <c r="BK259" i="2"/>
  <c r="BK2274" i="2"/>
  <c r="J2084" i="2"/>
  <c r="BK2052" i="2"/>
  <c r="BK1953" i="2"/>
  <c r="J1864" i="2"/>
  <c r="BK1827" i="2"/>
  <c r="BK1702" i="2"/>
  <c r="J1340" i="2"/>
  <c r="BK1117" i="2"/>
  <c r="J1024" i="2"/>
  <c r="BK918" i="2"/>
  <c r="J647" i="2"/>
  <c r="J434" i="2"/>
  <c r="BK255" i="2"/>
  <c r="BK2053" i="2"/>
  <c r="J1924" i="2"/>
  <c r="BK1814" i="2"/>
  <c r="BK1610" i="2"/>
  <c r="J1400" i="2"/>
  <c r="BK1177" i="2"/>
  <c r="BK980" i="2"/>
  <c r="BK622" i="2"/>
  <c r="BK479" i="2"/>
  <c r="J295" i="2"/>
  <c r="J251" i="2"/>
  <c r="J190" i="2"/>
  <c r="J2105" i="2"/>
  <c r="BK2034" i="2"/>
  <c r="BK1994" i="2"/>
  <c r="BK1940" i="2"/>
  <c r="J1782" i="2"/>
  <c r="BK1614" i="2"/>
  <c r="BK1183" i="2"/>
  <c r="J984" i="2"/>
  <c r="J679" i="2"/>
  <c r="BK466" i="2"/>
  <c r="J258" i="2"/>
  <c r="BK2103" i="2"/>
  <c r="BK2056" i="2"/>
  <c r="BK2010" i="2"/>
  <c r="J1941" i="2"/>
  <c r="J1744" i="2"/>
  <c r="BK1508" i="2"/>
  <c r="BK1167" i="2"/>
  <c r="BK1020" i="2"/>
  <c r="BK592" i="2"/>
  <c r="J401" i="2"/>
  <c r="J248" i="2"/>
  <c r="J2039" i="2"/>
  <c r="BK1912" i="2"/>
  <c r="BK1725" i="2"/>
  <c r="J1512" i="2"/>
  <c r="J1350" i="2"/>
  <c r="J1167" i="2"/>
  <c r="BK1031" i="2"/>
  <c r="J630" i="2"/>
  <c r="BK351" i="2"/>
  <c r="J255" i="2"/>
  <c r="J335" i="3"/>
  <c r="J312" i="3"/>
  <c r="BK289" i="3"/>
  <c r="J244" i="3"/>
  <c r="J224" i="3"/>
  <c r="J185" i="3"/>
  <c r="BK169" i="3"/>
  <c r="J313" i="3"/>
  <c r="J272" i="3"/>
  <c r="BK231" i="3"/>
  <c r="BK195" i="3"/>
  <c r="BK153" i="3"/>
  <c r="BK330" i="3"/>
  <c r="J294" i="3"/>
  <c r="J270" i="3"/>
  <c r="BK249" i="3"/>
  <c r="BK225" i="3"/>
  <c r="J180" i="3"/>
  <c r="J148" i="3"/>
  <c r="J289" i="3"/>
  <c r="J249" i="3"/>
  <c r="J222" i="3"/>
  <c r="BK202" i="3"/>
  <c r="J161" i="3"/>
  <c r="J318" i="3"/>
  <c r="BK278" i="3"/>
  <c r="BK236" i="3"/>
  <c r="BK184" i="3"/>
  <c r="J153" i="3"/>
  <c r="J308" i="3"/>
  <c r="BK282" i="3"/>
  <c r="J266" i="3"/>
  <c r="BK254" i="3"/>
  <c r="J236" i="3"/>
  <c r="BK211" i="3"/>
  <c r="J189" i="3"/>
  <c r="J330" i="3"/>
  <c r="BK295" i="3"/>
  <c r="BK271" i="3"/>
  <c r="BK239" i="3"/>
  <c r="J223" i="3"/>
  <c r="J194" i="3"/>
  <c r="BK288" i="3"/>
  <c r="BK250" i="3"/>
  <c r="J216" i="3"/>
  <c r="BK190" i="3"/>
  <c r="BK166" i="3"/>
  <c r="J170" i="4"/>
  <c r="BK141" i="4"/>
  <c r="BK172" i="4"/>
  <c r="BK171" i="4"/>
  <c r="J141" i="4"/>
  <c r="J153" i="4"/>
  <c r="BK142" i="4"/>
  <c r="J146" i="4"/>
  <c r="BK162" i="4"/>
  <c r="BK173" i="5"/>
  <c r="BK146" i="5"/>
  <c r="BK182" i="5"/>
  <c r="J148" i="5"/>
  <c r="BK176" i="5"/>
  <c r="J161" i="5"/>
  <c r="BK142" i="5"/>
  <c r="J181" i="5"/>
  <c r="BK162" i="5"/>
  <c r="J150" i="5"/>
  <c r="BK188" i="5"/>
  <c r="J164" i="5"/>
  <c r="J139" i="5"/>
  <c r="BK169" i="5"/>
  <c r="J141" i="5"/>
  <c r="BK167" i="5"/>
  <c r="BK208" i="6"/>
  <c r="BK181" i="6"/>
  <c r="BK157" i="6"/>
  <c r="J144" i="6"/>
  <c r="BK200" i="6"/>
  <c r="BK175" i="6"/>
  <c r="BK142" i="6"/>
  <c r="BK192" i="6"/>
  <c r="J175" i="6"/>
  <c r="J160" i="6"/>
  <c r="J143" i="6"/>
  <c r="BK202" i="6"/>
  <c r="BK170" i="6"/>
  <c r="BK143" i="6"/>
  <c r="BK178" i="6"/>
  <c r="BK160" i="6"/>
  <c r="BK213" i="6"/>
  <c r="BK185" i="6"/>
  <c r="J163" i="6"/>
  <c r="J213" i="6"/>
  <c r="BK180" i="6"/>
  <c r="BK209" i="6"/>
  <c r="J189" i="6"/>
  <c r="J141" i="6"/>
  <c r="BK171" i="7"/>
  <c r="J169" i="7"/>
  <c r="BK166" i="7"/>
  <c r="J171" i="7"/>
  <c r="BK156" i="7"/>
  <c r="J156" i="7"/>
  <c r="BK371" i="8"/>
  <c r="J352" i="8"/>
  <c r="BK328" i="8"/>
  <c r="BK288" i="8"/>
  <c r="BK260" i="8"/>
  <c r="J220" i="8"/>
  <c r="BK187" i="8"/>
  <c r="J167" i="8"/>
  <c r="J151" i="8"/>
  <c r="BK373" i="8"/>
  <c r="BK362" i="8"/>
  <c r="BK312" i="8"/>
  <c r="J292" i="8"/>
  <c r="BK262" i="8"/>
  <c r="J245" i="8"/>
  <c r="J221" i="8"/>
  <c r="J197" i="8"/>
  <c r="J172" i="8"/>
  <c r="J152" i="8"/>
  <c r="J370" i="8"/>
  <c r="J350" i="8"/>
  <c r="BK322" i="8"/>
  <c r="BK311" i="8"/>
  <c r="J291" i="8"/>
  <c r="J278" i="8"/>
  <c r="J267" i="8"/>
  <c r="BK245" i="8"/>
  <c r="BK219" i="8"/>
  <c r="BK202" i="8"/>
  <c r="BK182" i="8"/>
  <c r="BK144" i="8"/>
  <c r="BK364" i="8"/>
  <c r="J347" i="8"/>
  <c r="J327" i="8"/>
  <c r="J311" i="8"/>
  <c r="BK293" i="8"/>
  <c r="J276" i="8"/>
  <c r="J255" i="8"/>
  <c r="J232" i="8"/>
  <c r="BK218" i="8"/>
  <c r="J210" i="8"/>
  <c r="J181" i="8"/>
  <c r="J155" i="8"/>
  <c r="J378" i="8"/>
  <c r="BK360" i="8"/>
  <c r="J346" i="8"/>
  <c r="J321" i="8"/>
  <c r="BK300" i="8"/>
  <c r="BK289" i="8"/>
  <c r="BK270" i="8"/>
  <c r="J249" i="8"/>
  <c r="J218" i="8"/>
  <c r="BK201" i="8"/>
  <c r="J175" i="8"/>
  <c r="J156" i="8"/>
  <c r="BK344" i="8"/>
  <c r="BK329" i="8"/>
  <c r="BK285" i="8"/>
  <c r="J349" i="8"/>
  <c r="BK281" i="8"/>
  <c r="J240" i="8"/>
  <c r="J217" i="8"/>
  <c r="J180" i="8"/>
  <c r="J257" i="8"/>
  <c r="J201" i="8"/>
  <c r="BK172" i="8"/>
  <c r="J171" i="9"/>
  <c r="J170" i="9"/>
  <c r="J150" i="9"/>
  <c r="J139" i="9"/>
  <c r="BK148" i="9"/>
  <c r="BK171" i="9"/>
  <c r="J145" i="9"/>
  <c r="J155" i="9"/>
  <c r="J136" i="9"/>
  <c r="BK153" i="9"/>
  <c r="BK273" i="11"/>
  <c r="BK248" i="11"/>
  <c r="BK217" i="11"/>
  <c r="BK194" i="11"/>
  <c r="BK155" i="11"/>
  <c r="J259" i="11"/>
  <c r="BK229" i="11"/>
  <c r="BK188" i="11"/>
  <c r="BK151" i="11"/>
  <c r="BK268" i="11"/>
  <c r="BK221" i="11"/>
  <c r="BK193" i="11"/>
  <c r="J165" i="11"/>
  <c r="J155" i="11"/>
  <c r="J269" i="11"/>
  <c r="J255" i="11"/>
  <c r="J222" i="11"/>
  <c r="J188" i="11"/>
  <c r="BK165" i="11"/>
  <c r="J273" i="11"/>
  <c r="J206" i="11"/>
  <c r="J168" i="11"/>
  <c r="BK279" i="11"/>
  <c r="J264" i="11"/>
  <c r="J249" i="11"/>
  <c r="BK210" i="11"/>
  <c r="BK170" i="11"/>
  <c r="J266" i="11"/>
  <c r="J240" i="11"/>
  <c r="J211" i="11"/>
  <c r="BK201" i="11"/>
  <c r="J175" i="11"/>
  <c r="BK154" i="11"/>
  <c r="BK234" i="11"/>
  <c r="J193" i="11"/>
  <c r="BK168" i="11"/>
  <c r="BK146" i="11"/>
  <c r="BK202" i="12"/>
  <c r="BK181" i="12"/>
  <c r="BK218" i="12"/>
  <c r="J192" i="12"/>
  <c r="J175" i="12"/>
  <c r="J207" i="12"/>
  <c r="BK190" i="12"/>
  <c r="J151" i="12"/>
  <c r="J208" i="12"/>
  <c r="J173" i="12"/>
  <c r="J149" i="12"/>
  <c r="BK213" i="12"/>
  <c r="BK200" i="12"/>
  <c r="J163" i="12"/>
  <c r="BK146" i="12"/>
  <c r="BK185" i="12"/>
  <c r="BK144" i="12"/>
  <c r="BK170" i="12"/>
  <c r="BK140" i="12"/>
  <c r="BK198" i="13"/>
  <c r="BK175" i="13"/>
  <c r="J145" i="13"/>
  <c r="J195" i="13"/>
  <c r="J143" i="13"/>
  <c r="J200" i="13"/>
  <c r="BK157" i="13"/>
  <c r="BK199" i="13"/>
  <c r="J167" i="13"/>
  <c r="J192" i="13"/>
  <c r="BK170" i="13"/>
  <c r="J157" i="13"/>
  <c r="J135" i="13"/>
  <c r="J166" i="13"/>
  <c r="J187" i="13"/>
  <c r="BK178" i="13"/>
  <c r="BK166" i="13"/>
  <c r="BK151" i="13"/>
  <c r="J141" i="13"/>
  <c r="BK160" i="13"/>
  <c r="BK135" i="13"/>
  <c r="BK151" i="14"/>
  <c r="BK138" i="14"/>
  <c r="J158" i="14"/>
  <c r="J139" i="14"/>
  <c r="BK153" i="14"/>
  <c r="BK161" i="14"/>
  <c r="BK142" i="14"/>
  <c r="BK143" i="14"/>
  <c r="BK133" i="14"/>
  <c r="J198" i="15"/>
  <c r="J147" i="15"/>
  <c r="J196" i="15"/>
  <c r="J168" i="15"/>
  <c r="J221" i="15"/>
  <c r="J195" i="15"/>
  <c r="BK175" i="15"/>
  <c r="BK223" i="15"/>
  <c r="J193" i="15"/>
  <c r="J169" i="15"/>
  <c r="BK180" i="15"/>
  <c r="BK214" i="15"/>
  <c r="J182" i="15"/>
  <c r="J161" i="15"/>
  <c r="J170" i="15"/>
  <c r="BK153" i="15"/>
  <c r="J187" i="15"/>
  <c r="BK165" i="15"/>
  <c r="J2273" i="2"/>
  <c r="J2103" i="2"/>
  <c r="BK2055" i="2"/>
  <c r="J2019" i="2"/>
  <c r="BK1934" i="2"/>
  <c r="J1899" i="2"/>
  <c r="J1789" i="2"/>
  <c r="BK1630" i="2"/>
  <c r="BK1390" i="2"/>
  <c r="J1319" i="2"/>
  <c r="J1048" i="2"/>
  <c r="J968" i="2"/>
  <c r="J739" i="2"/>
  <c r="J424" i="2"/>
  <c r="J250" i="2"/>
  <c r="BK168" i="2"/>
  <c r="BK2065" i="2"/>
  <c r="J2030" i="2"/>
  <c r="J1826" i="2"/>
  <c r="J1614" i="2"/>
  <c r="BK1425" i="2"/>
  <c r="BK1051" i="2"/>
  <c r="BK882" i="2"/>
  <c r="BK714" i="2"/>
  <c r="BK434" i="2"/>
  <c r="J270" i="2"/>
  <c r="BK222" i="2"/>
  <c r="BK2276" i="2"/>
  <c r="J2057" i="2"/>
  <c r="J1829" i="2"/>
  <c r="BK1649" i="2"/>
  <c r="BK1406" i="2"/>
  <c r="J1052" i="2"/>
  <c r="J710" i="2"/>
  <c r="BK431" i="2"/>
  <c r="BK311" i="2"/>
  <c r="BK207" i="2"/>
  <c r="J2077" i="2"/>
  <c r="J2022" i="2"/>
  <c r="J1911" i="2"/>
  <c r="BK1796" i="2"/>
  <c r="J1729" i="2"/>
  <c r="J1370" i="2"/>
  <c r="J1091" i="2"/>
  <c r="J1020" i="2"/>
  <c r="J674" i="2"/>
  <c r="BK470" i="2"/>
  <c r="J428" i="2"/>
  <c r="BK185" i="2"/>
  <c r="BK1977" i="2"/>
  <c r="BK1828" i="2"/>
  <c r="J1733" i="2"/>
  <c r="BK1492" i="2"/>
  <c r="J1316" i="2"/>
  <c r="BK934" i="2"/>
  <c r="J614" i="2"/>
  <c r="J476" i="2"/>
  <c r="J431" i="2"/>
  <c r="J262" i="2"/>
  <c r="BK193" i="2"/>
  <c r="BK2077" i="2"/>
  <c r="J2062" i="2"/>
  <c r="BK2021" i="2"/>
  <c r="BK1961" i="2"/>
  <c r="BK1905" i="2"/>
  <c r="BK1729" i="2"/>
  <c r="BK1319" i="2"/>
  <c r="J1056" i="2"/>
  <c r="BK667" i="2"/>
  <c r="BK529" i="2"/>
  <c r="BK316" i="2"/>
  <c r="J2137" i="2"/>
  <c r="J2058" i="2"/>
  <c r="J2014" i="2"/>
  <c r="BK1841" i="2"/>
  <c r="J1717" i="2"/>
  <c r="J1547" i="2"/>
  <c r="J1450" i="2"/>
  <c r="BK1053" i="2"/>
  <c r="BK710" i="2"/>
  <c r="BK458" i="2"/>
  <c r="J326" i="2"/>
  <c r="J249" i="2"/>
  <c r="BK2047" i="2"/>
  <c r="J1885" i="2"/>
  <c r="J1630" i="2"/>
  <c r="BK1400" i="2"/>
  <c r="J1145" i="2"/>
  <c r="J753" i="2"/>
  <c r="BK450" i="2"/>
  <c r="J252" i="2"/>
  <c r="BK326" i="3"/>
  <c r="J317" i="3"/>
  <c r="J283" i="3"/>
  <c r="BK261" i="3"/>
  <c r="BK230" i="3"/>
  <c r="BK215" i="3"/>
  <c r="J183" i="3"/>
  <c r="BK151" i="3"/>
  <c r="BK333" i="3"/>
  <c r="BK318" i="3"/>
  <c r="BK275" i="3"/>
  <c r="BK246" i="3"/>
  <c r="BK214" i="3"/>
  <c r="J182" i="3"/>
  <c r="BK332" i="3"/>
  <c r="J299" i="3"/>
  <c r="BK284" i="3"/>
  <c r="J255" i="3"/>
  <c r="BK226" i="3"/>
  <c r="BK203" i="3"/>
  <c r="BK157" i="3"/>
  <c r="J314" i="3"/>
  <c r="J247" i="3"/>
  <c r="J225" i="3"/>
  <c r="J206" i="3"/>
  <c r="BK165" i="3"/>
  <c r="BK309" i="3"/>
  <c r="J284" i="3"/>
  <c r="J253" i="3"/>
  <c r="J173" i="3"/>
  <c r="BK146" i="3"/>
  <c r="BK312" i="3"/>
  <c r="J291" i="3"/>
  <c r="BK264" i="3"/>
  <c r="BK247" i="3"/>
  <c r="BK216" i="3"/>
  <c r="J199" i="3"/>
  <c r="J156" i="3"/>
  <c r="BK297" i="3"/>
  <c r="BK263" i="3"/>
  <c r="J228" i="3"/>
  <c r="J202" i="3"/>
  <c r="BK186" i="3"/>
  <c r="BK287" i="3"/>
  <c r="J256" i="3"/>
  <c r="BK209" i="3"/>
  <c r="BK185" i="3"/>
  <c r="J164" i="3"/>
  <c r="J143" i="3"/>
  <c r="BK165" i="4"/>
  <c r="J174" i="4"/>
  <c r="BK161" i="4"/>
  <c r="BK167" i="4"/>
  <c r="BK180" i="4"/>
  <c r="J138" i="4"/>
  <c r="J161" i="4"/>
  <c r="BK174" i="4"/>
  <c r="BK156" i="4"/>
  <c r="BK160" i="4"/>
  <c r="J170" i="5"/>
  <c r="BK183" i="5"/>
  <c r="BK181" i="5"/>
  <c r="J169" i="5"/>
  <c r="BK147" i="5"/>
  <c r="J182" i="5"/>
  <c r="J163" i="5"/>
  <c r="J191" i="5"/>
  <c r="J147" i="5"/>
  <c r="BK180" i="5"/>
  <c r="J142" i="5"/>
  <c r="BK157" i="5"/>
  <c r="J185" i="6"/>
  <c r="J149" i="6"/>
  <c r="BK196" i="6"/>
  <c r="BK154" i="6"/>
  <c r="J196" i="6"/>
  <c r="J168" i="6"/>
  <c r="J216" i="6"/>
  <c r="J173" i="6"/>
  <c r="J180" i="6"/>
  <c r="J166" i="6"/>
  <c r="J148" i="6"/>
  <c r="J187" i="6"/>
  <c r="J161" i="6"/>
  <c r="BK147" i="6"/>
  <c r="BK205" i="6"/>
  <c r="J172" i="6"/>
  <c r="J159" i="6"/>
  <c r="J193" i="6"/>
  <c r="J182" i="6"/>
  <c r="J165" i="6"/>
  <c r="BK159" i="7"/>
  <c r="J140" i="7"/>
  <c r="J161" i="7"/>
  <c r="J173" i="7"/>
  <c r="BK158" i="7"/>
  <c r="BK174" i="7"/>
  <c r="J147" i="7"/>
  <c r="J152" i="7"/>
  <c r="BK145" i="7"/>
  <c r="J153" i="7"/>
  <c r="J143" i="7"/>
  <c r="J151" i="7"/>
  <c r="BK137" i="7"/>
  <c r="J142" i="7"/>
  <c r="J376" i="8"/>
  <c r="J354" i="8"/>
  <c r="J337" i="8"/>
  <c r="J290" i="8"/>
  <c r="J265" i="8"/>
  <c r="BK239" i="8"/>
  <c r="J194" i="8"/>
  <c r="BK174" i="8"/>
  <c r="BK164" i="8"/>
  <c r="BK148" i="8"/>
  <c r="BK333" i="8"/>
  <c r="BK310" i="8"/>
  <c r="J280" i="8"/>
  <c r="BK253" i="8"/>
  <c r="J242" i="8"/>
  <c r="J227" i="8"/>
  <c r="BK204" i="8"/>
  <c r="BK185" i="8"/>
  <c r="BK163" i="8"/>
  <c r="BK369" i="8"/>
  <c r="BK345" i="8"/>
  <c r="BK321" i="8"/>
  <c r="BK308" i="8"/>
  <c r="BK290" i="8"/>
  <c r="J272" i="8"/>
  <c r="BK221" i="8"/>
  <c r="J200" i="8"/>
  <c r="BK177" i="8"/>
  <c r="BK375" i="8"/>
  <c r="J360" i="8"/>
  <c r="J344" i="8"/>
  <c r="J307" i="8"/>
  <c r="BK291" i="8"/>
  <c r="J269" i="8"/>
  <c r="BK230" i="8"/>
  <c r="J214" i="8"/>
  <c r="BK189" i="8"/>
  <c r="J169" i="8"/>
  <c r="J148" i="8"/>
  <c r="J372" i="8"/>
  <c r="BK355" i="8"/>
  <c r="BK327" i="8"/>
  <c r="J303" i="8"/>
  <c r="J281" i="8"/>
  <c r="J271" i="8"/>
  <c r="BK240" i="8"/>
  <c r="J229" i="8"/>
  <c r="J187" i="8"/>
  <c r="J165" i="8"/>
  <c r="J143" i="8"/>
  <c r="J371" i="8"/>
  <c r="J324" i="8"/>
  <c r="BK377" i="8"/>
  <c r="BK350" i="8"/>
  <c r="J273" i="8"/>
  <c r="BK235" i="8"/>
  <c r="BK215" i="8"/>
  <c r="J186" i="8"/>
  <c r="BK236" i="8"/>
  <c r="J190" i="8"/>
  <c r="J157" i="8"/>
  <c r="J141" i="9"/>
  <c r="BK156" i="9"/>
  <c r="J132" i="9"/>
  <c r="J149" i="9"/>
  <c r="J133" i="9"/>
  <c r="BK147" i="9"/>
  <c r="J135" i="9"/>
  <c r="J160" i="9"/>
  <c r="BK132" i="9"/>
  <c r="BK148" i="10"/>
  <c r="BK137" i="10"/>
  <c r="BK141" i="10"/>
  <c r="J145" i="10"/>
  <c r="J149" i="10"/>
  <c r="BK280" i="11"/>
  <c r="BK252" i="11"/>
  <c r="J228" i="11"/>
  <c r="BK186" i="11"/>
  <c r="J171" i="11"/>
  <c r="BK145" i="11"/>
  <c r="BK243" i="11"/>
  <c r="BK199" i="11"/>
  <c r="J170" i="11"/>
  <c r="BK142" i="11"/>
  <c r="BK264" i="11"/>
  <c r="BK228" i="11"/>
  <c r="BK203" i="11"/>
  <c r="BK183" i="11"/>
  <c r="J160" i="11"/>
  <c r="J274" i="11"/>
  <c r="BK241" i="11"/>
  <c r="J214" i="11"/>
  <c r="J280" i="11"/>
  <c r="J221" i="11"/>
  <c r="BK180" i="11"/>
  <c r="BK150" i="11"/>
  <c r="J247" i="11"/>
  <c r="BK202" i="11"/>
  <c r="BK158" i="11"/>
  <c r="BK262" i="11"/>
  <c r="J216" i="11"/>
  <c r="J186" i="11"/>
  <c r="J142" i="11"/>
  <c r="J212" i="11"/>
  <c r="BK198" i="11"/>
  <c r="J187" i="11"/>
  <c r="BK160" i="11"/>
  <c r="J217" i="12"/>
  <c r="J190" i="12"/>
  <c r="BK173" i="12"/>
  <c r="BK203" i="12"/>
  <c r="BK180" i="12"/>
  <c r="J146" i="12"/>
  <c r="J199" i="12"/>
  <c r="J170" i="12"/>
  <c r="J150" i="12"/>
  <c r="J181" i="12"/>
  <c r="BK156" i="12"/>
  <c r="J136" i="12"/>
  <c r="J205" i="12"/>
  <c r="BK169" i="12"/>
  <c r="BK214" i="12"/>
  <c r="BK168" i="12"/>
  <c r="BK143" i="12"/>
  <c r="J191" i="12"/>
  <c r="BK162" i="12"/>
  <c r="BK147" i="12"/>
  <c r="J202" i="13"/>
  <c r="BK181" i="13"/>
  <c r="BK153" i="13"/>
  <c r="BK203" i="13"/>
  <c r="BK145" i="13"/>
  <c r="J193" i="13"/>
  <c r="J150" i="13"/>
  <c r="J136" i="13"/>
  <c r="BK155" i="13"/>
  <c r="BK164" i="13"/>
  <c r="BK196" i="13"/>
  <c r="J162" i="13"/>
  <c r="BK193" i="13"/>
  <c r="J180" i="13"/>
  <c r="J158" i="13"/>
  <c r="J164" i="13"/>
  <c r="BK147" i="13"/>
  <c r="BK141" i="14"/>
  <c r="BK163" i="14"/>
  <c r="J157" i="14"/>
  <c r="J136" i="14"/>
  <c r="BK152" i="14"/>
  <c r="BK160" i="14"/>
  <c r="J165" i="14"/>
  <c r="BK157" i="14"/>
  <c r="J215" i="15"/>
  <c r="J186" i="15"/>
  <c r="BK148" i="15"/>
  <c r="BK200" i="15"/>
  <c r="BK170" i="15"/>
  <c r="BK144" i="15"/>
  <c r="BK210" i="15"/>
  <c r="BK191" i="15"/>
  <c r="J151" i="15"/>
  <c r="BK212" i="15"/>
  <c r="J192" i="15"/>
  <c r="BK168" i="15"/>
  <c r="J220" i="15"/>
  <c r="J167" i="15"/>
  <c r="J155" i="15"/>
  <c r="J200" i="15"/>
  <c r="BK166" i="15"/>
  <c r="J204" i="15"/>
  <c r="BK164" i="15"/>
  <c r="BK157" i="15"/>
  <c r="BK192" i="15"/>
  <c r="J166" i="15"/>
  <c r="BK2137" i="2"/>
  <c r="J2094" i="2"/>
  <c r="BK2026" i="2"/>
  <c r="J1969" i="2"/>
  <c r="BK1830" i="2"/>
  <c r="BK1768" i="2"/>
  <c r="J1670" i="2"/>
  <c r="J1488" i="2"/>
  <c r="J1103" i="2"/>
  <c r="J1031" i="2"/>
  <c r="BK953" i="2"/>
  <c r="BK614" i="2"/>
  <c r="J479" i="2"/>
  <c r="BK1670" i="2"/>
  <c r="J1358" i="2"/>
  <c r="J1139" i="2"/>
  <c r="BK984" i="2"/>
  <c r="J706" i="2"/>
  <c r="J505" i="2"/>
  <c r="BK441" i="2"/>
  <c r="J294" i="2"/>
  <c r="BK2024" i="2"/>
  <c r="J1913" i="2"/>
  <c r="J1754" i="2"/>
  <c r="J1456" i="2"/>
  <c r="BK1139" i="2"/>
  <c r="J693" i="2"/>
  <c r="J592" i="2"/>
  <c r="BK464" i="2"/>
  <c r="BK320" i="2"/>
  <c r="J253" i="2"/>
  <c r="J165" i="2"/>
  <c r="BK2073" i="2"/>
  <c r="J2024" i="2"/>
  <c r="BK1981" i="2"/>
  <c r="J1934" i="2"/>
  <c r="J1750" i="2"/>
  <c r="BK1456" i="2"/>
  <c r="BK973" i="2"/>
  <c r="J622" i="2"/>
  <c r="J487" i="2"/>
  <c r="J322" i="2"/>
  <c r="J168" i="2"/>
  <c r="BK2059" i="2"/>
  <c r="BK2019" i="2"/>
  <c r="J1822" i="2"/>
  <c r="J1684" i="2"/>
  <c r="J1516" i="2"/>
  <c r="J1476" i="2"/>
  <c r="BK1070" i="2"/>
  <c r="J1008" i="2"/>
  <c r="J638" i="2"/>
  <c r="BK424" i="2"/>
  <c r="J257" i="2"/>
  <c r="BK2030" i="2"/>
  <c r="BK1822" i="2"/>
  <c r="BK1754" i="2"/>
  <c r="J1468" i="2"/>
  <c r="J1177" i="2"/>
  <c r="BK930" i="2"/>
  <c r="J664" i="2"/>
  <c r="BK454" i="2"/>
  <c r="BK270" i="2"/>
  <c r="J334" i="3"/>
  <c r="BK310" i="3"/>
  <c r="BK300" i="3"/>
  <c r="BK266" i="3"/>
  <c r="J227" i="3"/>
  <c r="BK179" i="3"/>
  <c r="J152" i="3"/>
  <c r="J328" i="3"/>
  <c r="BK320" i="3"/>
  <c r="J296" i="3"/>
  <c r="BK238" i="3"/>
  <c r="J219" i="3"/>
  <c r="J191" i="3"/>
  <c r="J170" i="3"/>
  <c r="BK331" i="3"/>
  <c r="BK307" i="3"/>
  <c r="J264" i="3"/>
  <c r="J246" i="3"/>
  <c r="J215" i="3"/>
  <c r="J192" i="3"/>
  <c r="J155" i="3"/>
  <c r="BK322" i="3"/>
  <c r="BK280" i="3"/>
  <c r="J226" i="3"/>
  <c r="BK218" i="3"/>
  <c r="BK197" i="3"/>
  <c r="J149" i="3"/>
  <c r="J298" i="3"/>
  <c r="BK260" i="3"/>
  <c r="BK188" i="3"/>
  <c r="BK162" i="3"/>
  <c r="J332" i="3"/>
  <c r="J311" i="3"/>
  <c r="J279" i="3"/>
  <c r="J261" i="3"/>
  <c r="BK235" i="3"/>
  <c r="J209" i="3"/>
  <c r="BK164" i="3"/>
  <c r="BK304" i="3"/>
  <c r="BK277" i="3"/>
  <c r="J233" i="3"/>
  <c r="BK200" i="3"/>
  <c r="BK173" i="3"/>
  <c r="BK144" i="3"/>
  <c r="J277" i="3"/>
  <c r="J235" i="3"/>
  <c r="BK177" i="3"/>
  <c r="J151" i="3"/>
  <c r="J169" i="4"/>
  <c r="BK176" i="4"/>
  <c r="J177" i="4"/>
  <c r="BK149" i="4"/>
  <c r="BK158" i="4"/>
  <c r="J175" i="4"/>
  <c r="BK169" i="4"/>
  <c r="BK190" i="5"/>
  <c r="BK187" i="5"/>
  <c r="BK144" i="5"/>
  <c r="J162" i="5"/>
  <c r="BK212" i="6"/>
  <c r="J174" i="6"/>
  <c r="BK207" i="6"/>
  <c r="J184" i="6"/>
  <c r="J157" i="6"/>
  <c r="J209" i="6"/>
  <c r="BK189" i="6"/>
  <c r="J167" i="6"/>
  <c r="J145" i="6"/>
  <c r="J207" i="6"/>
  <c r="J190" i="6"/>
  <c r="BK145" i="6"/>
  <c r="J181" i="6"/>
  <c r="BK155" i="6"/>
  <c r="J205" i="6"/>
  <c r="BK164" i="6"/>
  <c r="J153" i="6"/>
  <c r="J203" i="6"/>
  <c r="BK169" i="6"/>
  <c r="BK195" i="6"/>
  <c r="J179" i="6"/>
  <c r="BK162" i="7"/>
  <c r="J154" i="7"/>
  <c r="J137" i="7"/>
  <c r="BK143" i="7"/>
  <c r="J163" i="7"/>
  <c r="J165" i="7"/>
  <c r="J150" i="7"/>
  <c r="J135" i="7"/>
  <c r="BK149" i="7"/>
  <c r="BK170" i="7"/>
  <c r="BK140" i="7"/>
  <c r="BK141" i="7"/>
  <c r="J358" i="8"/>
  <c r="J351" i="8"/>
  <c r="J331" i="8"/>
  <c r="J297" i="8"/>
  <c r="BK257" i="8"/>
  <c r="BK195" i="8"/>
  <c r="J178" i="8"/>
  <c r="BK161" i="8"/>
  <c r="BK150" i="8"/>
  <c r="J365" i="8"/>
  <c r="J336" i="8"/>
  <c r="BK314" i="8"/>
  <c r="J298" i="8"/>
  <c r="J260" i="8"/>
  <c r="J246" i="8"/>
  <c r="BK238" i="8"/>
  <c r="BK214" i="8"/>
  <c r="BK176" i="8"/>
  <c r="J153" i="8"/>
  <c r="J377" i="8"/>
  <c r="J355" i="8"/>
  <c r="J325" i="8"/>
  <c r="BK309" i="8"/>
  <c r="J289" i="8"/>
  <c r="BK276" i="8"/>
  <c r="BK246" i="8"/>
  <c r="J234" i="8"/>
  <c r="J206" i="8"/>
  <c r="BK192" i="8"/>
  <c r="BK167" i="8"/>
  <c r="BK143" i="8"/>
  <c r="J369" i="8"/>
  <c r="BK332" i="8"/>
  <c r="BK323" i="8"/>
  <c r="BK299" i="8"/>
  <c r="BK277" i="8"/>
  <c r="BK263" i="8"/>
  <c r="BK244" i="8"/>
  <c r="BK224" i="8"/>
  <c r="J213" i="8"/>
  <c r="BK203" i="8"/>
  <c r="BK184" i="8"/>
  <c r="J160" i="8"/>
  <c r="J375" i="8"/>
  <c r="J356" i="8"/>
  <c r="BK339" i="8"/>
  <c r="BK313" i="8"/>
  <c r="BK298" i="8"/>
  <c r="BK278" i="8"/>
  <c r="J263" i="8"/>
  <c r="BK232" i="8"/>
  <c r="BK207" i="8"/>
  <c r="J164" i="8"/>
  <c r="J150" i="8"/>
  <c r="J373" i="8"/>
  <c r="J333" i="8"/>
  <c r="J286" i="8"/>
  <c r="BK359" i="8"/>
  <c r="BK331" i="8"/>
  <c r="BK272" i="8"/>
  <c r="BK220" i="8"/>
  <c r="J195" i="8"/>
  <c r="BK145" i="8"/>
  <c r="BK205" i="8"/>
  <c r="J176" i="8"/>
  <c r="BK152" i="9"/>
  <c r="BK149" i="9"/>
  <c r="BK170" i="9"/>
  <c r="BK158" i="9"/>
  <c r="J144" i="9"/>
  <c r="J148" i="9"/>
  <c r="J146" i="9"/>
  <c r="BK167" i="9"/>
  <c r="BK150" i="9"/>
  <c r="J150" i="10"/>
  <c r="BK142" i="10"/>
  <c r="BK145" i="10"/>
  <c r="J137" i="10"/>
  <c r="J144" i="10"/>
  <c r="J279" i="11"/>
  <c r="BK232" i="11"/>
  <c r="BK208" i="11"/>
  <c r="J173" i="11"/>
  <c r="BK261" i="11"/>
  <c r="BK242" i="11"/>
  <c r="J207" i="11"/>
  <c r="BK171" i="11"/>
  <c r="J147" i="11"/>
  <c r="BK269" i="11"/>
  <c r="J235" i="11"/>
  <c r="BK213" i="11"/>
  <c r="BK164" i="11"/>
  <c r="BK272" i="11"/>
  <c r="BK235" i="11"/>
  <c r="J202" i="11"/>
  <c r="J184" i="11"/>
  <c r="BK156" i="11"/>
  <c r="J232" i="11"/>
  <c r="BK204" i="11"/>
  <c r="J177" i="11"/>
  <c r="J162" i="11"/>
  <c r="J278" i="11"/>
  <c r="J252" i="11"/>
  <c r="J220" i="11"/>
  <c r="BK187" i="11"/>
  <c r="J151" i="11"/>
  <c r="BK263" i="11"/>
  <c r="J229" i="11"/>
  <c r="BK205" i="11"/>
  <c r="J191" i="11"/>
  <c r="J164" i="11"/>
  <c r="BK244" i="11"/>
  <c r="BK222" i="11"/>
  <c r="J204" i="11"/>
  <c r="BK177" i="11"/>
  <c r="J154" i="11"/>
  <c r="BK210" i="12"/>
  <c r="J178" i="12"/>
  <c r="BK137" i="12"/>
  <c r="BK187" i="12"/>
  <c r="BK177" i="12"/>
  <c r="J218" i="12"/>
  <c r="J201" i="12"/>
  <c r="J185" i="12"/>
  <c r="J155" i="12"/>
  <c r="BK136" i="12"/>
  <c r="BK189" i="12"/>
  <c r="J164" i="12"/>
  <c r="BK141" i="12"/>
  <c r="BK208" i="12"/>
  <c r="J183" i="12"/>
  <c r="BK164" i="12"/>
  <c r="BK148" i="12"/>
  <c r="BK174" i="12"/>
  <c r="J137" i="12"/>
  <c r="J188" i="12"/>
  <c r="BK152" i="12"/>
  <c r="J148" i="12"/>
  <c r="BK183" i="13"/>
  <c r="J138" i="13"/>
  <c r="J185" i="13"/>
  <c r="BK202" i="13"/>
  <c r="BK185" i="13"/>
  <c r="BK158" i="13"/>
  <c r="J194" i="13"/>
  <c r="BK173" i="13"/>
  <c r="J197" i="13"/>
  <c r="J172" i="13"/>
  <c r="J160" i="13"/>
  <c r="J199" i="13"/>
  <c r="J186" i="13"/>
  <c r="J163" i="13"/>
  <c r="BK137" i="13"/>
  <c r="J181" i="13"/>
  <c r="BK167" i="13"/>
  <c r="BK134" i="13"/>
  <c r="J156" i="13"/>
  <c r="BK140" i="13"/>
  <c r="BK145" i="14"/>
  <c r="J137" i="14"/>
  <c r="J152" i="14"/>
  <c r="BK165" i="14"/>
  <c r="J133" i="14"/>
  <c r="J147" i="14"/>
  <c r="J146" i="14"/>
  <c r="J141" i="14"/>
  <c r="J213" i="15"/>
  <c r="J160" i="15"/>
  <c r="BK225" i="15"/>
  <c r="BK179" i="15"/>
  <c r="J154" i="15"/>
  <c r="J212" i="15"/>
  <c r="BK207" i="15"/>
  <c r="BK167" i="15"/>
  <c r="BK202" i="15"/>
  <c r="BK178" i="15"/>
  <c r="J225" i="15"/>
  <c r="BK184" i="15"/>
  <c r="BK159" i="15"/>
  <c r="J207" i="15"/>
  <c r="BK171" i="15"/>
  <c r="J197" i="15"/>
  <c r="J956" i="2"/>
  <c r="J689" i="2"/>
  <c r="BK562" i="2"/>
  <c r="BK307" i="2"/>
  <c r="J273" i="2"/>
  <c r="BK248" i="2"/>
  <c r="J2274" i="2"/>
  <c r="J1953" i="2"/>
  <c r="BK1878" i="2"/>
  <c r="J1725" i="2"/>
  <c r="BK1516" i="2"/>
  <c r="BK1376" i="2"/>
  <c r="J1057" i="2"/>
  <c r="BK863" i="2"/>
  <c r="J659" i="2"/>
  <c r="J542" i="2"/>
  <c r="BK322" i="2"/>
  <c r="BK250" i="2"/>
  <c r="BK2086" i="2"/>
  <c r="J2021" i="2"/>
  <c r="J1940" i="2"/>
  <c r="J1832" i="2"/>
  <c r="J1761" i="2"/>
  <c r="J1432" i="2"/>
  <c r="BK1068" i="2"/>
  <c r="J617" i="2"/>
  <c r="J454" i="2"/>
  <c r="BK277" i="2"/>
  <c r="J160" i="2"/>
  <c r="BK1829" i="2"/>
  <c r="BK1712" i="2"/>
  <c r="J1390" i="2"/>
  <c r="BK1091" i="2"/>
  <c r="J698" i="2"/>
  <c r="J516" i="2"/>
  <c r="BK421" i="2"/>
  <c r="J286" i="2"/>
  <c r="BK2113" i="2"/>
  <c r="J2052" i="2"/>
  <c r="J2006" i="2"/>
  <c r="BK1949" i="2"/>
  <c r="J1708" i="2"/>
  <c r="J1610" i="2"/>
  <c r="J1117" i="2"/>
  <c r="J918" i="2"/>
  <c r="BK407" i="2"/>
  <c r="J244" i="2"/>
  <c r="J2065" i="2"/>
  <c r="BK2020" i="2"/>
  <c r="BK1973" i="2"/>
  <c r="BK1782" i="2"/>
  <c r="J1643" i="2"/>
  <c r="J1376" i="2"/>
  <c r="BK1057" i="2"/>
  <c r="J718" i="2"/>
  <c r="BK516" i="2"/>
  <c r="BK281" i="2"/>
  <c r="J2054" i="2"/>
  <c r="J2002" i="2"/>
  <c r="J1803" i="2"/>
  <c r="J1698" i="2"/>
  <c r="BK1502" i="2"/>
  <c r="BK1358" i="2"/>
  <c r="BK1160" i="2"/>
  <c r="BK674" i="2"/>
  <c r="BK578" i="2"/>
  <c r="BK428" i="2"/>
  <c r="BK254" i="2"/>
  <c r="BK311" i="3"/>
  <c r="BK269" i="3"/>
  <c r="J239" i="3"/>
  <c r="J214" i="3"/>
  <c r="BK170" i="3"/>
  <c r="J147" i="3"/>
  <c r="BK325" i="3"/>
  <c r="J319" i="3"/>
  <c r="J293" i="3"/>
  <c r="BK241" i="3"/>
  <c r="J211" i="3"/>
  <c r="J190" i="3"/>
  <c r="J336" i="3"/>
  <c r="BK321" i="3"/>
  <c r="BK290" i="3"/>
  <c r="J258" i="3"/>
  <c r="BK242" i="3"/>
  <c r="BK207" i="3"/>
  <c r="BK187" i="3"/>
  <c r="BK315" i="3"/>
  <c r="J288" i="3"/>
  <c r="J237" i="3"/>
  <c r="BK205" i="3"/>
  <c r="J169" i="3"/>
  <c r="BK335" i="3"/>
  <c r="J301" i="3"/>
  <c r="BK265" i="3"/>
  <c r="J187" i="3"/>
  <c r="BK329" i="3"/>
  <c r="J306" i="3"/>
  <c r="J271" i="3"/>
  <c r="BK259" i="3"/>
  <c r="J240" i="3"/>
  <c r="BK201" i="3"/>
  <c r="J165" i="3"/>
  <c r="J303" i="3"/>
  <c r="J281" i="3"/>
  <c r="BK240" i="3"/>
  <c r="BK213" i="3"/>
  <c r="J188" i="3"/>
  <c r="BK286" i="3"/>
  <c r="J248" i="3"/>
  <c r="BK196" i="3"/>
  <c r="J179" i="3"/>
  <c r="J144" i="3"/>
  <c r="BK154" i="4"/>
  <c r="BK139" i="4"/>
  <c r="J149" i="4"/>
  <c r="J150" i="4"/>
  <c r="J166" i="4"/>
  <c r="BK140" i="4"/>
  <c r="BK163" i="4"/>
  <c r="J148" i="4"/>
  <c r="J158" i="4"/>
  <c r="J165" i="4"/>
  <c r="BK191" i="5"/>
  <c r="J159" i="5"/>
  <c r="J185" i="5"/>
  <c r="BK153" i="5"/>
  <c r="J189" i="5"/>
  <c r="J172" i="5"/>
  <c r="J155" i="5"/>
  <c r="BK139" i="5"/>
  <c r="BK170" i="5"/>
  <c r="BK160" i="5"/>
  <c r="J145" i="5"/>
  <c r="BK148" i="5"/>
  <c r="J179" i="5"/>
  <c r="BK145" i="5"/>
  <c r="BK172" i="5"/>
  <c r="BK159" i="5"/>
  <c r="J200" i="6"/>
  <c r="BK168" i="6"/>
  <c r="BK216" i="6"/>
  <c r="BK188" i="6"/>
  <c r="J169" i="6"/>
  <c r="J202" i="6"/>
  <c r="J188" i="6"/>
  <c r="BK166" i="6"/>
  <c r="BK146" i="6"/>
  <c r="J214" i="6"/>
  <c r="BK201" i="6"/>
  <c r="BK150" i="6"/>
  <c r="BK203" i="6"/>
  <c r="BK171" i="6"/>
  <c r="BK214" i="6"/>
  <c r="J201" i="6"/>
  <c r="J155" i="6"/>
  <c r="J146" i="6"/>
  <c r="BK197" i="6"/>
  <c r="J197" i="6"/>
  <c r="BK187" i="6"/>
  <c r="BK167" i="6"/>
  <c r="J160" i="7"/>
  <c r="BK152" i="7"/>
  <c r="J167" i="7"/>
  <c r="BK146" i="7"/>
  <c r="BK172" i="7"/>
  <c r="BK154" i="7"/>
  <c r="BK148" i="7"/>
  <c r="J158" i="7"/>
  <c r="BK139" i="7"/>
  <c r="J170" i="7"/>
  <c r="BK169" i="7"/>
  <c r="BK150" i="7"/>
  <c r="BK163" i="7"/>
  <c r="J339" i="8"/>
  <c r="J334" i="8"/>
  <c r="J309" i="8"/>
  <c r="J275" i="8"/>
  <c r="BK226" i="8"/>
  <c r="J189" i="8"/>
  <c r="BK169" i="8"/>
  <c r="J154" i="8"/>
  <c r="BK376" i="8"/>
  <c r="J340" i="8"/>
  <c r="BK317" i="8"/>
  <c r="J284" i="8"/>
  <c r="BK256" i="8"/>
  <c r="BK248" i="8"/>
  <c r="BK231" i="8"/>
  <c r="J208" i="8"/>
  <c r="J183" i="8"/>
  <c r="J162" i="8"/>
  <c r="J147" i="8"/>
  <c r="BK372" i="8"/>
  <c r="BK356" i="8"/>
  <c r="BK318" i="8"/>
  <c r="BK307" i="8"/>
  <c r="BK296" i="8"/>
  <c r="J268" i="8"/>
  <c r="BK241" i="8"/>
  <c r="BK216" i="8"/>
  <c r="J198" i="8"/>
  <c r="J179" i="8"/>
  <c r="BK159" i="8"/>
  <c r="J140" i="8"/>
  <c r="J367" i="8"/>
  <c r="BK341" i="8"/>
  <c r="BK326" i="8"/>
  <c r="J310" i="8"/>
  <c r="J288" i="8"/>
  <c r="BK265" i="8"/>
  <c r="BK249" i="8"/>
  <c r="J226" i="8"/>
  <c r="BK217" i="8"/>
  <c r="BK208" i="8"/>
  <c r="BK186" i="8"/>
  <c r="BK157" i="8"/>
  <c r="BK140" i="8"/>
  <c r="J362" i="8"/>
  <c r="BK336" i="8"/>
  <c r="J314" i="8"/>
  <c r="BK297" i="8"/>
  <c r="J277" i="8"/>
  <c r="J251" i="8"/>
  <c r="J235" i="8"/>
  <c r="J211" i="8"/>
  <c r="BK194" i="8"/>
  <c r="J159" i="8"/>
  <c r="BK151" i="8"/>
  <c r="BK378" i="8"/>
  <c r="J335" i="8"/>
  <c r="J322" i="8"/>
  <c r="BK363" i="8"/>
  <c r="J316" i="8"/>
  <c r="BK258" i="8"/>
  <c r="J193" i="8"/>
  <c r="J144" i="8"/>
  <c r="J228" i="8"/>
  <c r="BK193" i="8"/>
  <c r="BK171" i="8"/>
  <c r="J165" i="9"/>
  <c r="J159" i="9"/>
  <c r="BK143" i="9"/>
  <c r="BK162" i="9"/>
  <c r="BK145" i="9"/>
  <c r="J153" i="9"/>
  <c r="J158" i="9"/>
  <c r="J138" i="9"/>
  <c r="J152" i="9"/>
  <c r="BK133" i="9"/>
  <c r="J147" i="10"/>
  <c r="BK140" i="10"/>
  <c r="BK132" i="10"/>
  <c r="BK133" i="10"/>
  <c r="BK143" i="10"/>
  <c r="BK138" i="10"/>
  <c r="J270" i="11"/>
  <c r="J243" i="11"/>
  <c r="BK209" i="11"/>
  <c r="BK174" i="11"/>
  <c r="BK260" i="11"/>
  <c r="J209" i="11"/>
  <c r="BK181" i="11"/>
  <c r="J150" i="11"/>
  <c r="J241" i="11"/>
  <c r="J219" i="11"/>
  <c r="BK184" i="11"/>
  <c r="J161" i="11"/>
  <c r="J276" i="11"/>
  <c r="J258" i="11"/>
  <c r="J223" i="11"/>
  <c r="J201" i="11"/>
  <c r="BK176" i="11"/>
  <c r="BK159" i="11"/>
  <c r="J242" i="11"/>
  <c r="BK200" i="11"/>
  <c r="J174" i="11"/>
  <c r="J146" i="11"/>
  <c r="BK266" i="11"/>
  <c r="J250" i="11"/>
  <c r="J233" i="11"/>
  <c r="BK163" i="11"/>
  <c r="BK270" i="11"/>
  <c r="J261" i="11"/>
  <c r="BK206" i="11"/>
  <c r="BK195" i="11"/>
  <c r="J166" i="11"/>
  <c r="J148" i="11"/>
  <c r="BK223" i="11"/>
  <c r="BK207" i="11"/>
  <c r="J180" i="11"/>
  <c r="BK147" i="11"/>
  <c r="J213" i="12"/>
  <c r="BK182" i="12"/>
  <c r="J152" i="12"/>
  <c r="BK195" i="12"/>
  <c r="BK179" i="12"/>
  <c r="J210" i="12"/>
  <c r="BK186" i="12"/>
  <c r="J157" i="12"/>
  <c r="J140" i="12"/>
  <c r="J184" i="12"/>
  <c r="BK155" i="12"/>
  <c r="BK216" i="12"/>
  <c r="BK201" i="12"/>
  <c r="J176" i="12"/>
  <c r="BK154" i="12"/>
  <c r="J195" i="12"/>
  <c r="BK163" i="12"/>
  <c r="J203" i="12"/>
  <c r="J189" i="12"/>
  <c r="BK151" i="12"/>
  <c r="BK166" i="12"/>
  <c r="BK191" i="13"/>
  <c r="J161" i="13"/>
  <c r="J134" i="13"/>
  <c r="BK179" i="13"/>
  <c r="BK139" i="13"/>
  <c r="J171" i="13"/>
  <c r="J198" i="13"/>
  <c r="BK188" i="13"/>
  <c r="BK143" i="13"/>
  <c r="J183" i="13"/>
  <c r="BK163" i="13"/>
  <c r="J149" i="13"/>
  <c r="J173" i="13"/>
  <c r="J144" i="13"/>
  <c r="J184" i="13"/>
  <c r="J169" i="13"/>
  <c r="BK152" i="13"/>
  <c r="BK169" i="13"/>
  <c r="BK154" i="13"/>
  <c r="J153" i="14"/>
  <c r="J142" i="14"/>
  <c r="BK162" i="14"/>
  <c r="BK147" i="14"/>
  <c r="J155" i="14"/>
  <c r="J164" i="14"/>
  <c r="J143" i="14"/>
  <c r="J134" i="14"/>
  <c r="BK204" i="15"/>
  <c r="J184" i="15"/>
  <c r="J146" i="15"/>
  <c r="BK194" i="15"/>
  <c r="BK146" i="15"/>
  <c r="J211" i="15"/>
  <c r="BK185" i="15"/>
  <c r="BK219" i="15"/>
  <c r="BK199" i="15"/>
  <c r="BK182" i="15"/>
  <c r="J156" i="15"/>
  <c r="J214" i="15"/>
  <c r="J178" i="15"/>
  <c r="J157" i="15"/>
  <c r="J202" i="15"/>
  <c r="J210" i="15"/>
  <c r="BK176" i="15"/>
  <c r="BK149" i="15"/>
  <c r="J175" i="15"/>
  <c r="J148" i="15"/>
  <c r="BK263" i="2" l="1"/>
  <c r="J263" i="2" s="1"/>
  <c r="J102" i="2" s="1"/>
  <c r="BK344" i="2"/>
  <c r="J344" i="2"/>
  <c r="J104" i="2" s="1"/>
  <c r="BK449" i="2"/>
  <c r="J449" i="2"/>
  <c r="J105" i="2" s="1"/>
  <c r="T449" i="2"/>
  <c r="R591" i="2"/>
  <c r="R688" i="2"/>
  <c r="R1054" i="2"/>
  <c r="BK1058" i="2"/>
  <c r="J1058" i="2" s="1"/>
  <c r="J112" i="2" s="1"/>
  <c r="R1058" i="2"/>
  <c r="T1071" i="2"/>
  <c r="P1743" i="2"/>
  <c r="BK2085" i="2"/>
  <c r="J2085" i="2"/>
  <c r="J118" i="2" s="1"/>
  <c r="R2146" i="2"/>
  <c r="BK158" i="3"/>
  <c r="J158" i="3" s="1"/>
  <c r="J102" i="3" s="1"/>
  <c r="BK175" i="3"/>
  <c r="P268" i="3"/>
  <c r="BK144" i="4"/>
  <c r="J144" i="4" s="1"/>
  <c r="J100" i="4" s="1"/>
  <c r="BK151" i="4"/>
  <c r="J151" i="4" s="1"/>
  <c r="J101" i="4" s="1"/>
  <c r="R173" i="4"/>
  <c r="BK152" i="5"/>
  <c r="J152" i="5"/>
  <c r="J101" i="5" s="1"/>
  <c r="R168" i="5"/>
  <c r="R139" i="6"/>
  <c r="P162" i="6"/>
  <c r="P177" i="6"/>
  <c r="T194" i="6"/>
  <c r="P206" i="6"/>
  <c r="T134" i="7"/>
  <c r="R164" i="7"/>
  <c r="BK138" i="8"/>
  <c r="J138" i="8"/>
  <c r="J99" i="8" s="1"/>
  <c r="T259" i="8"/>
  <c r="R283" i="8"/>
  <c r="BK361" i="8"/>
  <c r="J361" i="8"/>
  <c r="J105" i="8" s="1"/>
  <c r="BK151" i="9"/>
  <c r="J151" i="9"/>
  <c r="J98" i="9" s="1"/>
  <c r="P166" i="9"/>
  <c r="BK135" i="10"/>
  <c r="J135" i="10"/>
  <c r="J98" i="10"/>
  <c r="T139" i="11"/>
  <c r="T192" i="11"/>
  <c r="BK238" i="11"/>
  <c r="J238" i="11" s="1"/>
  <c r="J104" i="11" s="1"/>
  <c r="T245" i="11"/>
  <c r="T133" i="13"/>
  <c r="P174" i="13"/>
  <c r="T201" i="13"/>
  <c r="BK132" i="14"/>
  <c r="BK144" i="14"/>
  <c r="J144" i="14" s="1"/>
  <c r="J98" i="14" s="1"/>
  <c r="BK156" i="14"/>
  <c r="J156" i="14"/>
  <c r="J101" i="14"/>
  <c r="T159" i="2"/>
  <c r="T256" i="2"/>
  <c r="P344" i="2"/>
  <c r="R449" i="2"/>
  <c r="R478" i="2"/>
  <c r="T688" i="2"/>
  <c r="P1054" i="2"/>
  <c r="T1054" i="2"/>
  <c r="P1058" i="2"/>
  <c r="T1058" i="2"/>
  <c r="P1071" i="2"/>
  <c r="R1743" i="2"/>
  <c r="R2085" i="2"/>
  <c r="T2146" i="2"/>
  <c r="BK2275" i="2"/>
  <c r="J2275" i="2"/>
  <c r="J124" i="2" s="1"/>
  <c r="T2275" i="2"/>
  <c r="BK154" i="3"/>
  <c r="J154" i="3" s="1"/>
  <c r="J101" i="3" s="1"/>
  <c r="T154" i="3"/>
  <c r="T212" i="3"/>
  <c r="T302" i="3"/>
  <c r="BK137" i="4"/>
  <c r="J137" i="4"/>
  <c r="J99" i="4"/>
  <c r="BK155" i="4"/>
  <c r="J155" i="4" s="1"/>
  <c r="J102" i="4" s="1"/>
  <c r="BK137" i="5"/>
  <c r="J137" i="5"/>
  <c r="J99" i="5" s="1"/>
  <c r="T152" i="5"/>
  <c r="P177" i="5"/>
  <c r="R151" i="6"/>
  <c r="BK177" i="6"/>
  <c r="J177" i="6"/>
  <c r="J102" i="6" s="1"/>
  <c r="BK199" i="6"/>
  <c r="J199" i="6" s="1"/>
  <c r="J104" i="6" s="1"/>
  <c r="T199" i="6"/>
  <c r="T155" i="7"/>
  <c r="R247" i="8"/>
  <c r="BK259" i="8"/>
  <c r="J259" i="8" s="1"/>
  <c r="J102" i="8" s="1"/>
  <c r="P283" i="8"/>
  <c r="P361" i="8"/>
  <c r="T151" i="9"/>
  <c r="T135" i="10"/>
  <c r="R139" i="11"/>
  <c r="T143" i="11"/>
  <c r="T138" i="11" s="1"/>
  <c r="P231" i="11"/>
  <c r="P230" i="11" s="1"/>
  <c r="T238" i="11"/>
  <c r="T237" i="11"/>
  <c r="R257" i="11"/>
  <c r="R256" i="11" s="1"/>
  <c r="P135" i="12"/>
  <c r="BK145" i="12"/>
  <c r="J145" i="12"/>
  <c r="J100" i="12" s="1"/>
  <c r="BK172" i="12"/>
  <c r="J172" i="12"/>
  <c r="J102" i="12" s="1"/>
  <c r="P211" i="12"/>
  <c r="R132" i="14"/>
  <c r="P148" i="14"/>
  <c r="BK1743" i="2"/>
  <c r="J1743" i="2" s="1"/>
  <c r="J116" i="2" s="1"/>
  <c r="R142" i="3"/>
  <c r="P154" i="3"/>
  <c r="BK212" i="3"/>
  <c r="J212" i="3"/>
  <c r="J106" i="3" s="1"/>
  <c r="P302" i="3"/>
  <c r="P144" i="4"/>
  <c r="P151" i="4"/>
  <c r="BK173" i="4"/>
  <c r="J173" i="4" s="1"/>
  <c r="J103" i="4" s="1"/>
  <c r="P152" i="5"/>
  <c r="BK177" i="5"/>
  <c r="J177" i="5"/>
  <c r="J103" i="5" s="1"/>
  <c r="T139" i="6"/>
  <c r="T151" i="6"/>
  <c r="R177" i="6"/>
  <c r="R194" i="6"/>
  <c r="BK206" i="6"/>
  <c r="J206" i="6" s="1"/>
  <c r="J105" i="6" s="1"/>
  <c r="P134" i="7"/>
  <c r="P164" i="7"/>
  <c r="P247" i="8"/>
  <c r="P137" i="8" s="1"/>
  <c r="AU102" i="1" s="1"/>
  <c r="T252" i="8"/>
  <c r="R306" i="8"/>
  <c r="P151" i="9"/>
  <c r="R166" i="9"/>
  <c r="R130" i="10"/>
  <c r="T146" i="10"/>
  <c r="R150" i="15"/>
  <c r="BK159" i="2"/>
  <c r="J159" i="2" s="1"/>
  <c r="J100" i="2" s="1"/>
  <c r="P263" i="2"/>
  <c r="BK321" i="2"/>
  <c r="J321" i="2"/>
  <c r="J103" i="2" s="1"/>
  <c r="R321" i="2"/>
  <c r="BK688" i="2"/>
  <c r="J688" i="2" s="1"/>
  <c r="J110" i="2" s="1"/>
  <c r="BK1138" i="2"/>
  <c r="J1138" i="2" s="1"/>
  <c r="J114" i="2" s="1"/>
  <c r="BK1685" i="2"/>
  <c r="J1685" i="2"/>
  <c r="J115" i="2"/>
  <c r="BK2025" i="2"/>
  <c r="J2025" i="2"/>
  <c r="J117" i="2"/>
  <c r="T2085" i="2"/>
  <c r="BK2146" i="2"/>
  <c r="J2146" i="2" s="1"/>
  <c r="J122" i="2" s="1"/>
  <c r="P2272" i="2"/>
  <c r="R2275" i="2"/>
  <c r="P142" i="3"/>
  <c r="R158" i="3"/>
  <c r="T175" i="3"/>
  <c r="R268" i="3"/>
  <c r="R144" i="4"/>
  <c r="R151" i="4"/>
  <c r="P173" i="4"/>
  <c r="BK149" i="5"/>
  <c r="J149" i="5"/>
  <c r="J100" i="5"/>
  <c r="T149" i="5"/>
  <c r="P168" i="5"/>
  <c r="P151" i="6"/>
  <c r="R162" i="6"/>
  <c r="BK194" i="6"/>
  <c r="J194" i="6" s="1"/>
  <c r="J103" i="6" s="1"/>
  <c r="R206" i="6"/>
  <c r="BK155" i="7"/>
  <c r="J155" i="7"/>
  <c r="J100" i="7" s="1"/>
  <c r="R138" i="8"/>
  <c r="R259" i="8"/>
  <c r="T283" i="8"/>
  <c r="T361" i="8"/>
  <c r="T131" i="9"/>
  <c r="T130" i="10"/>
  <c r="P146" i="10"/>
  <c r="BK134" i="15"/>
  <c r="J134" i="15"/>
  <c r="J97" i="15"/>
  <c r="T134" i="15"/>
  <c r="R174" i="15"/>
  <c r="T203" i="15"/>
  <c r="T206" i="15"/>
  <c r="T216" i="15"/>
  <c r="P159" i="2"/>
  <c r="BK256" i="2"/>
  <c r="J256" i="2"/>
  <c r="J101" i="2" s="1"/>
  <c r="T263" i="2"/>
  <c r="P321" i="2"/>
  <c r="BK478" i="2"/>
  <c r="J478" i="2"/>
  <c r="J108" i="2" s="1"/>
  <c r="BK591" i="2"/>
  <c r="J591" i="2"/>
  <c r="J109" i="2" s="1"/>
  <c r="P688" i="2"/>
  <c r="BK1054" i="2"/>
  <c r="J1054" i="2" s="1"/>
  <c r="J111" i="2" s="1"/>
  <c r="BK1071" i="2"/>
  <c r="J1071" i="2"/>
  <c r="J113" i="2"/>
  <c r="R1071" i="2"/>
  <c r="T1743" i="2"/>
  <c r="P2085" i="2"/>
  <c r="P2146" i="2"/>
  <c r="BK142" i="3"/>
  <c r="T158" i="3"/>
  <c r="P175" i="3"/>
  <c r="P174" i="3" s="1"/>
  <c r="BK268" i="3"/>
  <c r="J268" i="3" s="1"/>
  <c r="J107" i="3" s="1"/>
  <c r="P137" i="4"/>
  <c r="R155" i="4"/>
  <c r="T137" i="5"/>
  <c r="P149" i="5"/>
  <c r="T168" i="5"/>
  <c r="BK139" i="6"/>
  <c r="J139" i="6" s="1"/>
  <c r="J99" i="6" s="1"/>
  <c r="T177" i="6"/>
  <c r="P199" i="6"/>
  <c r="R155" i="7"/>
  <c r="T138" i="8"/>
  <c r="BK252" i="8"/>
  <c r="J252" i="8" s="1"/>
  <c r="J101" i="8" s="1"/>
  <c r="P306" i="8"/>
  <c r="R131" i="9"/>
  <c r="T166" i="9"/>
  <c r="BK130" i="10"/>
  <c r="J130" i="10" s="1"/>
  <c r="J97" i="10" s="1"/>
  <c r="BK146" i="10"/>
  <c r="J146" i="10"/>
  <c r="J99" i="10"/>
  <c r="BK143" i="11"/>
  <c r="J143" i="11"/>
  <c r="J99" i="11" s="1"/>
  <c r="P192" i="11"/>
  <c r="T231" i="11"/>
  <c r="T230" i="11" s="1"/>
  <c r="BK245" i="11"/>
  <c r="J245" i="11"/>
  <c r="J105" i="11" s="1"/>
  <c r="T257" i="11"/>
  <c r="T256" i="11" s="1"/>
  <c r="P145" i="12"/>
  <c r="P172" i="12"/>
  <c r="P171" i="12" s="1"/>
  <c r="T211" i="12"/>
  <c r="P133" i="13"/>
  <c r="BK168" i="13"/>
  <c r="J168" i="13"/>
  <c r="J99" i="13" s="1"/>
  <c r="BK174" i="13"/>
  <c r="J174" i="13"/>
  <c r="J100" i="13" s="1"/>
  <c r="R201" i="13"/>
  <c r="P144" i="14"/>
  <c r="R148" i="14"/>
  <c r="P156" i="14"/>
  <c r="P150" i="15"/>
  <c r="BK174" i="15"/>
  <c r="J174" i="15"/>
  <c r="J99" i="15" s="1"/>
  <c r="P203" i="15"/>
  <c r="P206" i="15"/>
  <c r="P216" i="15"/>
  <c r="P222" i="15"/>
  <c r="R263" i="2"/>
  <c r="T321" i="2"/>
  <c r="P591" i="2"/>
  <c r="T1138" i="2"/>
  <c r="T1685" i="2"/>
  <c r="R2025" i="2"/>
  <c r="BK2112" i="2"/>
  <c r="J2112" i="2"/>
  <c r="J120" i="2" s="1"/>
  <c r="R2112" i="2"/>
  <c r="T2272" i="2"/>
  <c r="T142" i="3"/>
  <c r="T141" i="3" s="1"/>
  <c r="P212" i="3"/>
  <c r="BK302" i="3"/>
  <c r="J302" i="3" s="1"/>
  <c r="J108" i="3" s="1"/>
  <c r="R137" i="4"/>
  <c r="R136" i="4" s="1"/>
  <c r="P155" i="4"/>
  <c r="P137" i="5"/>
  <c r="P136" i="5" s="1"/>
  <c r="AU99" i="1" s="1"/>
  <c r="R152" i="5"/>
  <c r="T177" i="5"/>
  <c r="P139" i="6"/>
  <c r="T206" i="6"/>
  <c r="R134" i="7"/>
  <c r="R133" i="7"/>
  <c r="T164" i="7"/>
  <c r="BK247" i="8"/>
  <c r="J247" i="8" s="1"/>
  <c r="J100" i="8" s="1"/>
  <c r="P252" i="8"/>
  <c r="T306" i="8"/>
  <c r="BK131" i="9"/>
  <c r="J131" i="9"/>
  <c r="J97" i="9" s="1"/>
  <c r="P130" i="10"/>
  <c r="P129" i="10" s="1"/>
  <c r="AU104" i="1" s="1"/>
  <c r="R146" i="10"/>
  <c r="BK139" i="11"/>
  <c r="J139" i="11"/>
  <c r="J98" i="11" s="1"/>
  <c r="R192" i="11"/>
  <c r="R238" i="11"/>
  <c r="R237" i="11" s="1"/>
  <c r="R245" i="11"/>
  <c r="BK138" i="12"/>
  <c r="J138" i="12" s="1"/>
  <c r="J99" i="12" s="1"/>
  <c r="T138" i="12"/>
  <c r="T145" i="12"/>
  <c r="BK211" i="12"/>
  <c r="J211" i="12" s="1"/>
  <c r="J103" i="12" s="1"/>
  <c r="T174" i="13"/>
  <c r="T144" i="14"/>
  <c r="T156" i="14"/>
  <c r="P134" i="15"/>
  <c r="P174" i="15"/>
  <c r="BK206" i="15"/>
  <c r="J206" i="15" s="1"/>
  <c r="J101" i="15" s="1"/>
  <c r="BK216" i="15"/>
  <c r="J216" i="15" s="1"/>
  <c r="J102" i="15" s="1"/>
  <c r="R222" i="15"/>
  <c r="R159" i="2"/>
  <c r="R256" i="2"/>
  <c r="T344" i="2"/>
  <c r="P449" i="2"/>
  <c r="T478" i="2"/>
  <c r="R1138" i="2"/>
  <c r="R1685" i="2"/>
  <c r="P2025" i="2"/>
  <c r="BK2104" i="2"/>
  <c r="J2104" i="2"/>
  <c r="J119" i="2" s="1"/>
  <c r="R2104" i="2"/>
  <c r="P2112" i="2"/>
  <c r="BK2272" i="2"/>
  <c r="J2272" i="2" s="1"/>
  <c r="J123" i="2" s="1"/>
  <c r="P158" i="3"/>
  <c r="R175" i="3"/>
  <c r="T268" i="3"/>
  <c r="T137" i="4"/>
  <c r="T155" i="4"/>
  <c r="R177" i="5"/>
  <c r="BK162" i="6"/>
  <c r="J162" i="6" s="1"/>
  <c r="J101" i="6" s="1"/>
  <c r="P155" i="7"/>
  <c r="P138" i="8"/>
  <c r="P259" i="8"/>
  <c r="BK283" i="8"/>
  <c r="J283" i="8" s="1"/>
  <c r="J103" i="8" s="1"/>
  <c r="R361" i="8"/>
  <c r="R151" i="9"/>
  <c r="P135" i="10"/>
  <c r="P139" i="11"/>
  <c r="R143" i="11"/>
  <c r="R231" i="11"/>
  <c r="R230" i="11"/>
  <c r="P245" i="11"/>
  <c r="P257" i="11"/>
  <c r="P256" i="11" s="1"/>
  <c r="BK135" i="12"/>
  <c r="BK134" i="12" s="1"/>
  <c r="J134" i="12" s="1"/>
  <c r="J97" i="12" s="1"/>
  <c r="T135" i="12"/>
  <c r="T134" i="12" s="1"/>
  <c r="P138" i="12"/>
  <c r="R138" i="12"/>
  <c r="R172" i="12"/>
  <c r="R171" i="12" s="1"/>
  <c r="R211" i="12"/>
  <c r="R133" i="13"/>
  <c r="R168" i="13"/>
  <c r="T168" i="13"/>
  <c r="BK201" i="13"/>
  <c r="J201" i="13" s="1"/>
  <c r="J101" i="13" s="1"/>
  <c r="T132" i="14"/>
  <c r="T131" i="14" s="1"/>
  <c r="T148" i="14"/>
  <c r="BK150" i="15"/>
  <c r="J150" i="15" s="1"/>
  <c r="J98" i="15" s="1"/>
  <c r="T174" i="15"/>
  <c r="R206" i="15"/>
  <c r="T222" i="15"/>
  <c r="P256" i="2"/>
  <c r="R344" i="2"/>
  <c r="P478" i="2"/>
  <c r="T591" i="2"/>
  <c r="P1138" i="2"/>
  <c r="P1685" i="2"/>
  <c r="T2025" i="2"/>
  <c r="P2104" i="2"/>
  <c r="T2104" i="2"/>
  <c r="T2112" i="2"/>
  <c r="R2272" i="2"/>
  <c r="P2275" i="2"/>
  <c r="R154" i="3"/>
  <c r="R212" i="3"/>
  <c r="R302" i="3"/>
  <c r="T144" i="4"/>
  <c r="T151" i="4"/>
  <c r="T173" i="4"/>
  <c r="R137" i="5"/>
  <c r="R136" i="5" s="1"/>
  <c r="R149" i="5"/>
  <c r="BK168" i="5"/>
  <c r="J168" i="5"/>
  <c r="J102" i="5" s="1"/>
  <c r="BK151" i="6"/>
  <c r="J151" i="6"/>
  <c r="J100" i="6" s="1"/>
  <c r="T162" i="6"/>
  <c r="P194" i="6"/>
  <c r="R199" i="6"/>
  <c r="BK134" i="7"/>
  <c r="J134" i="7" s="1"/>
  <c r="J99" i="7" s="1"/>
  <c r="BK164" i="7"/>
  <c r="J164" i="7" s="1"/>
  <c r="J101" i="7" s="1"/>
  <c r="T247" i="8"/>
  <c r="R252" i="8"/>
  <c r="BK306" i="8"/>
  <c r="J306" i="8" s="1"/>
  <c r="J104" i="8" s="1"/>
  <c r="P131" i="9"/>
  <c r="P130" i="9" s="1"/>
  <c r="AU103" i="1" s="1"/>
  <c r="BK166" i="9"/>
  <c r="J166" i="9" s="1"/>
  <c r="J100" i="9" s="1"/>
  <c r="R135" i="10"/>
  <c r="R129" i="10" s="1"/>
  <c r="P143" i="11"/>
  <c r="BK192" i="11"/>
  <c r="J192" i="11" s="1"/>
  <c r="J100" i="11" s="1"/>
  <c r="BK231" i="11"/>
  <c r="J231" i="11"/>
  <c r="J102" i="11" s="1"/>
  <c r="P238" i="11"/>
  <c r="P237" i="11"/>
  <c r="BK257" i="11"/>
  <c r="BK256" i="11" s="1"/>
  <c r="J256" i="11" s="1"/>
  <c r="J106" i="11" s="1"/>
  <c r="R135" i="12"/>
  <c r="R145" i="12"/>
  <c r="T172" i="12"/>
  <c r="T171" i="12"/>
  <c r="BK133" i="13"/>
  <c r="BK132" i="13" s="1"/>
  <c r="P168" i="13"/>
  <c r="R174" i="13"/>
  <c r="P201" i="13"/>
  <c r="P132" i="14"/>
  <c r="P131" i="14" s="1"/>
  <c r="AU108" i="1" s="1"/>
  <c r="R144" i="14"/>
  <c r="BK148" i="14"/>
  <c r="J148" i="14"/>
  <c r="J99" i="14" s="1"/>
  <c r="R156" i="14"/>
  <c r="R134" i="15"/>
  <c r="R133" i="15" s="1"/>
  <c r="T150" i="15"/>
  <c r="BK203" i="15"/>
  <c r="J203" i="15" s="1"/>
  <c r="J100" i="15" s="1"/>
  <c r="R203" i="15"/>
  <c r="R216" i="15"/>
  <c r="BK222" i="15"/>
  <c r="J222" i="15" s="1"/>
  <c r="J103" i="15" s="1"/>
  <c r="BK475" i="2"/>
  <c r="J475" i="2" s="1"/>
  <c r="J106" i="2" s="1"/>
  <c r="BK2278" i="2"/>
  <c r="J2278" i="2"/>
  <c r="J125" i="2"/>
  <c r="BK172" i="3"/>
  <c r="J172" i="3" s="1"/>
  <c r="J103" i="3" s="1"/>
  <c r="BK154" i="14"/>
  <c r="J154" i="14"/>
  <c r="J100" i="14" s="1"/>
  <c r="BK164" i="9"/>
  <c r="J164" i="9"/>
  <c r="J99" i="9" s="1"/>
  <c r="BK179" i="4"/>
  <c r="J179" i="4"/>
  <c r="J104" i="4" s="1"/>
  <c r="BK192" i="5"/>
  <c r="J192" i="5" s="1"/>
  <c r="J104" i="5" s="1"/>
  <c r="BK215" i="6"/>
  <c r="J215" i="6" s="1"/>
  <c r="J106" i="6" s="1"/>
  <c r="BK2141" i="2"/>
  <c r="J2141" i="2" s="1"/>
  <c r="J121" i="2" s="1"/>
  <c r="E123" i="15"/>
  <c r="BF144" i="15"/>
  <c r="BF145" i="15"/>
  <c r="BF157" i="15"/>
  <c r="BF159" i="15"/>
  <c r="BF160" i="15"/>
  <c r="BF162" i="15"/>
  <c r="BF183" i="15"/>
  <c r="BF154" i="15"/>
  <c r="BF155" i="15"/>
  <c r="BF167" i="15"/>
  <c r="BF180" i="15"/>
  <c r="BF182" i="15"/>
  <c r="BF192" i="15"/>
  <c r="BF194" i="15"/>
  <c r="BF198" i="15"/>
  <c r="BF214" i="15"/>
  <c r="BF215" i="15"/>
  <c r="J127" i="15"/>
  <c r="BF166" i="15"/>
  <c r="BF168" i="15"/>
  <c r="BF170" i="15"/>
  <c r="BF177" i="15"/>
  <c r="BF184" i="15"/>
  <c r="BF187" i="15"/>
  <c r="BF191" i="15"/>
  <c r="BF195" i="15"/>
  <c r="BF220" i="15"/>
  <c r="J132" i="14"/>
  <c r="J97" i="14"/>
  <c r="BF148" i="15"/>
  <c r="BF151" i="15"/>
  <c r="BF152" i="15"/>
  <c r="BF153" i="15"/>
  <c r="BF161" i="15"/>
  <c r="BF173" i="15"/>
  <c r="BF185" i="15"/>
  <c r="BF188" i="15"/>
  <c r="BF193" i="15"/>
  <c r="BF196" i="15"/>
  <c r="BF199" i="15"/>
  <c r="BF201" i="15"/>
  <c r="BF207" i="15"/>
  <c r="BF208" i="15"/>
  <c r="BF210" i="15"/>
  <c r="BF217" i="15"/>
  <c r="BF218" i="15"/>
  <c r="BF147" i="15"/>
  <c r="BF175" i="15"/>
  <c r="BF176" i="15"/>
  <c r="BF189" i="15"/>
  <c r="BF190" i="15"/>
  <c r="BF200" i="15"/>
  <c r="BF205" i="15"/>
  <c r="BF211" i="15"/>
  <c r="BF224" i="15"/>
  <c r="F92" i="15"/>
  <c r="BF146" i="15"/>
  <c r="BF156" i="15"/>
  <c r="BF164" i="15"/>
  <c r="BF172" i="15"/>
  <c r="BF186" i="15"/>
  <c r="BF212" i="15"/>
  <c r="BF213" i="15"/>
  <c r="BF135" i="15"/>
  <c r="BF165" i="15"/>
  <c r="BF181" i="15"/>
  <c r="BF197" i="15"/>
  <c r="BF204" i="15"/>
  <c r="BF221" i="15"/>
  <c r="BF223" i="15"/>
  <c r="BF225" i="15"/>
  <c r="BF149" i="15"/>
  <c r="BF158" i="15"/>
  <c r="BF163" i="15"/>
  <c r="BF169" i="15"/>
  <c r="BF171" i="15"/>
  <c r="BF178" i="15"/>
  <c r="BF179" i="15"/>
  <c r="BF202" i="15"/>
  <c r="BF209" i="15"/>
  <c r="BF219" i="15"/>
  <c r="F128" i="14"/>
  <c r="BF145" i="14"/>
  <c r="BF146" i="14"/>
  <c r="BF149" i="14"/>
  <c r="BF151" i="14"/>
  <c r="BF155" i="14"/>
  <c r="BF163" i="14"/>
  <c r="E121" i="14"/>
  <c r="BF141" i="14"/>
  <c r="BF142" i="14"/>
  <c r="BF147" i="14"/>
  <c r="BF157" i="14"/>
  <c r="J133" i="13"/>
  <c r="J98" i="13" s="1"/>
  <c r="J125" i="14"/>
  <c r="BF133" i="14"/>
  <c r="BF136" i="14"/>
  <c r="BF137" i="14"/>
  <c r="BF138" i="14"/>
  <c r="BF152" i="14"/>
  <c r="BF153" i="14"/>
  <c r="BF159" i="14"/>
  <c r="BF165" i="14"/>
  <c r="BF139" i="14"/>
  <c r="BF140" i="14"/>
  <c r="BF161" i="14"/>
  <c r="BF164" i="14"/>
  <c r="BF134" i="14"/>
  <c r="BF135" i="14"/>
  <c r="BF143" i="14"/>
  <c r="BF160" i="14"/>
  <c r="BF150" i="14"/>
  <c r="BF158" i="14"/>
  <c r="BF162" i="14"/>
  <c r="BF137" i="13"/>
  <c r="BF138" i="13"/>
  <c r="BF143" i="13"/>
  <c r="BF146" i="13"/>
  <c r="BF158" i="13"/>
  <c r="BF166" i="13"/>
  <c r="BF170" i="13"/>
  <c r="BF171" i="13"/>
  <c r="J125" i="13"/>
  <c r="BF144" i="13"/>
  <c r="BF172" i="13"/>
  <c r="BF188" i="13"/>
  <c r="BF190" i="13"/>
  <c r="BF196" i="13"/>
  <c r="F128" i="13"/>
  <c r="BF135" i="13"/>
  <c r="BF145" i="13"/>
  <c r="BF149" i="13"/>
  <c r="BF152" i="13"/>
  <c r="BF154" i="13"/>
  <c r="BF155" i="13"/>
  <c r="BF169" i="13"/>
  <c r="BF178" i="13"/>
  <c r="BF181" i="13"/>
  <c r="BF183" i="13"/>
  <c r="BF184" i="13"/>
  <c r="BF191" i="13"/>
  <c r="J135" i="12"/>
  <c r="J98" i="12" s="1"/>
  <c r="E85" i="13"/>
  <c r="BF140" i="13"/>
  <c r="BF147" i="13"/>
  <c r="BF151" i="13"/>
  <c r="BF157" i="13"/>
  <c r="BF176" i="13"/>
  <c r="BF186" i="13"/>
  <c r="BF193" i="13"/>
  <c r="BF195" i="13"/>
  <c r="BF203" i="13"/>
  <c r="BF136" i="13"/>
  <c r="BF150" i="13"/>
  <c r="BF153" i="13"/>
  <c r="BF163" i="13"/>
  <c r="BF142" i="13"/>
  <c r="BF160" i="13"/>
  <c r="BF162" i="13"/>
  <c r="BF175" i="13"/>
  <c r="BF177" i="13"/>
  <c r="BF179" i="13"/>
  <c r="BF180" i="13"/>
  <c r="BF182" i="13"/>
  <c r="BF187" i="13"/>
  <c r="BF194" i="13"/>
  <c r="BF197" i="13"/>
  <c r="BF134" i="13"/>
  <c r="BF141" i="13"/>
  <c r="BF148" i="13"/>
  <c r="BF161" i="13"/>
  <c r="BF167" i="13"/>
  <c r="BF173" i="13"/>
  <c r="BF185" i="13"/>
  <c r="BF189" i="13"/>
  <c r="BF198" i="13"/>
  <c r="BF199" i="13"/>
  <c r="BF202" i="13"/>
  <c r="BF139" i="13"/>
  <c r="BF156" i="13"/>
  <c r="BF159" i="13"/>
  <c r="BF164" i="13"/>
  <c r="BF165" i="13"/>
  <c r="BF192" i="13"/>
  <c r="BF200" i="13"/>
  <c r="BF149" i="12"/>
  <c r="BF167" i="12"/>
  <c r="BF216" i="12"/>
  <c r="BK230" i="11"/>
  <c r="J230" i="11" s="1"/>
  <c r="J101" i="11" s="1"/>
  <c r="F130" i="12"/>
  <c r="BF141" i="12"/>
  <c r="BF148" i="12"/>
  <c r="BF154" i="12"/>
  <c r="BF176" i="12"/>
  <c r="BF181" i="12"/>
  <c r="BF186" i="12"/>
  <c r="BF196" i="12"/>
  <c r="BF198" i="12"/>
  <c r="BF210" i="12"/>
  <c r="BF212" i="12"/>
  <c r="BF140" i="12"/>
  <c r="BF146" i="12"/>
  <c r="BF147" i="12"/>
  <c r="BF159" i="12"/>
  <c r="BF175" i="12"/>
  <c r="BF178" i="12"/>
  <c r="BF188" i="12"/>
  <c r="BF189" i="12"/>
  <c r="BF202" i="12"/>
  <c r="BF207" i="12"/>
  <c r="J257" i="11"/>
  <c r="J107" i="11" s="1"/>
  <c r="BF136" i="12"/>
  <c r="BF151" i="12"/>
  <c r="BF152" i="12"/>
  <c r="BF170" i="12"/>
  <c r="BF180" i="12"/>
  <c r="BF184" i="12"/>
  <c r="BF185" i="12"/>
  <c r="BF195" i="12"/>
  <c r="BF214" i="12"/>
  <c r="J89" i="12"/>
  <c r="BF150" i="12"/>
  <c r="BF160" i="12"/>
  <c r="BF169" i="12"/>
  <c r="BF177" i="12"/>
  <c r="BF190" i="12"/>
  <c r="BF199" i="12"/>
  <c r="BF201" i="12"/>
  <c r="BF203" i="12"/>
  <c r="BF204" i="12"/>
  <c r="BF209" i="12"/>
  <c r="BF217" i="12"/>
  <c r="E123" i="12"/>
  <c r="BF143" i="12"/>
  <c r="BF144" i="12"/>
  <c r="BF163" i="12"/>
  <c r="BF164" i="12"/>
  <c r="BF165" i="12"/>
  <c r="BF168" i="12"/>
  <c r="BF174" i="12"/>
  <c r="BF179" i="12"/>
  <c r="BF182" i="12"/>
  <c r="BF183" i="12"/>
  <c r="BF187" i="12"/>
  <c r="BF191" i="12"/>
  <c r="BF192" i="12"/>
  <c r="BF193" i="12"/>
  <c r="BF208" i="12"/>
  <c r="BF213" i="12"/>
  <c r="BF218" i="12"/>
  <c r="BF137" i="12"/>
  <c r="BF139" i="12"/>
  <c r="BF155" i="12"/>
  <c r="BF156" i="12"/>
  <c r="BF157" i="12"/>
  <c r="BF166" i="12"/>
  <c r="BF173" i="12"/>
  <c r="BF197" i="12"/>
  <c r="BF215" i="12"/>
  <c r="BF142" i="12"/>
  <c r="BF153" i="12"/>
  <c r="BF158" i="12"/>
  <c r="BF161" i="12"/>
  <c r="BF162" i="12"/>
  <c r="BF194" i="12"/>
  <c r="BF200" i="12"/>
  <c r="BF205" i="12"/>
  <c r="BF206" i="12"/>
  <c r="J89" i="11"/>
  <c r="BF155" i="11"/>
  <c r="BF157" i="11"/>
  <c r="BF165" i="11"/>
  <c r="BF174" i="11"/>
  <c r="BF199" i="11"/>
  <c r="BF236" i="11"/>
  <c r="BF242" i="11"/>
  <c r="BF146" i="11"/>
  <c r="BF162" i="11"/>
  <c r="BF169" i="11"/>
  <c r="BF173" i="11"/>
  <c r="BF176" i="11"/>
  <c r="BF181" i="11"/>
  <c r="BF182" i="11"/>
  <c r="BF187" i="11"/>
  <c r="BF193" i="11"/>
  <c r="BF198" i="11"/>
  <c r="BF217" i="11"/>
  <c r="BF218" i="11"/>
  <c r="BF224" i="11"/>
  <c r="BF243" i="11"/>
  <c r="BF253" i="11"/>
  <c r="BF276" i="11"/>
  <c r="BF142" i="11"/>
  <c r="BF149" i="11"/>
  <c r="BF154" i="11"/>
  <c r="BF177" i="11"/>
  <c r="BF178" i="11"/>
  <c r="BF185" i="11"/>
  <c r="BF204" i="11"/>
  <c r="BF241" i="11"/>
  <c r="BF259" i="11"/>
  <c r="BF260" i="11"/>
  <c r="BF261" i="11"/>
  <c r="BF262" i="11"/>
  <c r="BF267" i="11"/>
  <c r="BF268" i="11"/>
  <c r="BF269" i="11"/>
  <c r="F92" i="11"/>
  <c r="BF151" i="11"/>
  <c r="BF153" i="11"/>
  <c r="BF156" i="11"/>
  <c r="BF175" i="11"/>
  <c r="BF183" i="11"/>
  <c r="BF184" i="11"/>
  <c r="BF188" i="11"/>
  <c r="BF194" i="11"/>
  <c r="BF207" i="11"/>
  <c r="BF209" i="11"/>
  <c r="BF213" i="11"/>
  <c r="BF219" i="11"/>
  <c r="BF222" i="11"/>
  <c r="BF225" i="11"/>
  <c r="BF228" i="11"/>
  <c r="BF240" i="11"/>
  <c r="BF263" i="11"/>
  <c r="BF147" i="11"/>
  <c r="BF148" i="11"/>
  <c r="BF161" i="11"/>
  <c r="BF168" i="11"/>
  <c r="BF170" i="11"/>
  <c r="BF171" i="11"/>
  <c r="BF172" i="11"/>
  <c r="BF195" i="11"/>
  <c r="BF196" i="11"/>
  <c r="BF203" i="11"/>
  <c r="BF205" i="11"/>
  <c r="BF206" i="11"/>
  <c r="BF210" i="11"/>
  <c r="BF211" i="11"/>
  <c r="BF212" i="11"/>
  <c r="BF220" i="11"/>
  <c r="BF229" i="11"/>
  <c r="BF248" i="11"/>
  <c r="BF250" i="11"/>
  <c r="BF251" i="11"/>
  <c r="BF270" i="11"/>
  <c r="BF275" i="11"/>
  <c r="BF280" i="11"/>
  <c r="BF140" i="11"/>
  <c r="BF141" i="11"/>
  <c r="BF145" i="11"/>
  <c r="BF150" i="11"/>
  <c r="BF158" i="11"/>
  <c r="BF189" i="11"/>
  <c r="BF202" i="11"/>
  <c r="BF208" i="11"/>
  <c r="BF226" i="11"/>
  <c r="BF239" i="11"/>
  <c r="BF246" i="11"/>
  <c r="BF249" i="11"/>
  <c r="BF258" i="11"/>
  <c r="BF265" i="11"/>
  <c r="BF266" i="11"/>
  <c r="BF271" i="11"/>
  <c r="BF272" i="11"/>
  <c r="BF273" i="11"/>
  <c r="BF277" i="11"/>
  <c r="BF278" i="11"/>
  <c r="E85" i="11"/>
  <c r="BF144" i="11"/>
  <c r="BF163" i="11"/>
  <c r="BF180" i="11"/>
  <c r="BF186" i="11"/>
  <c r="BF197" i="11"/>
  <c r="BF200" i="11"/>
  <c r="BF201" i="11"/>
  <c r="BF214" i="11"/>
  <c r="BF215" i="11"/>
  <c r="BF216" i="11"/>
  <c r="BF221" i="11"/>
  <c r="BF227" i="11"/>
  <c r="BF232" i="11"/>
  <c r="BF233" i="11"/>
  <c r="BF244" i="11"/>
  <c r="BF247" i="11"/>
  <c r="BF252" i="11"/>
  <c r="BF254" i="11"/>
  <c r="BF255" i="11"/>
  <c r="BF274" i="11"/>
  <c r="BF152" i="11"/>
  <c r="BF159" i="11"/>
  <c r="BF160" i="11"/>
  <c r="BF164" i="11"/>
  <c r="BF166" i="11"/>
  <c r="BF167" i="11"/>
  <c r="BF179" i="11"/>
  <c r="BF190" i="11"/>
  <c r="BF191" i="11"/>
  <c r="BF223" i="11"/>
  <c r="BF234" i="11"/>
  <c r="BF235" i="11"/>
  <c r="BF264" i="11"/>
  <c r="BF279" i="11"/>
  <c r="BF281" i="11"/>
  <c r="J89" i="10"/>
  <c r="BF137" i="10"/>
  <c r="BF142" i="10"/>
  <c r="BF150" i="10"/>
  <c r="BF151" i="10"/>
  <c r="BF133" i="10"/>
  <c r="BF139" i="10"/>
  <c r="E85" i="10"/>
  <c r="F92" i="10"/>
  <c r="BF131" i="10"/>
  <c r="BF132" i="10"/>
  <c r="BF141" i="10"/>
  <c r="BF144" i="10"/>
  <c r="BF145" i="10"/>
  <c r="BF147" i="10"/>
  <c r="BF149" i="10"/>
  <c r="BF134" i="10"/>
  <c r="BF136" i="10"/>
  <c r="BF138" i="10"/>
  <c r="BF140" i="10"/>
  <c r="BF143" i="10"/>
  <c r="BF148" i="10"/>
  <c r="J89" i="9"/>
  <c r="BF134" i="9"/>
  <c r="BF138" i="9"/>
  <c r="BF141" i="9"/>
  <c r="BF145" i="9"/>
  <c r="BF146" i="9"/>
  <c r="BF160" i="9"/>
  <c r="BF165" i="9"/>
  <c r="BK137" i="8"/>
  <c r="J137" i="8"/>
  <c r="J98" i="8" s="1"/>
  <c r="BF132" i="9"/>
  <c r="BF143" i="9"/>
  <c r="BF148" i="9"/>
  <c r="BF149" i="9"/>
  <c r="BF150" i="9"/>
  <c r="BF157" i="9"/>
  <c r="BF159" i="9"/>
  <c r="BF161" i="9"/>
  <c r="BF163" i="9"/>
  <c r="BF142" i="9"/>
  <c r="BF154" i="9"/>
  <c r="BF155" i="9"/>
  <c r="BF169" i="9"/>
  <c r="BF170" i="9"/>
  <c r="E85" i="9"/>
  <c r="F127" i="9"/>
  <c r="BF133" i="9"/>
  <c r="BF139" i="9"/>
  <c r="BF147" i="9"/>
  <c r="BF152" i="9"/>
  <c r="BF168" i="9"/>
  <c r="BF171" i="9"/>
  <c r="BF135" i="9"/>
  <c r="BF136" i="9"/>
  <c r="BF137" i="9"/>
  <c r="BF140" i="9"/>
  <c r="BF153" i="9"/>
  <c r="BF144" i="9"/>
  <c r="BF156" i="9"/>
  <c r="BF158" i="9"/>
  <c r="BF162" i="9"/>
  <c r="BF167" i="9"/>
  <c r="E125" i="8"/>
  <c r="BF139" i="8"/>
  <c r="BF143" i="8"/>
  <c r="BF148" i="8"/>
  <c r="BF149" i="8"/>
  <c r="BF154" i="8"/>
  <c r="BF167" i="8"/>
  <c r="BF174" i="8"/>
  <c r="BF180" i="8"/>
  <c r="BF186" i="8"/>
  <c r="BF198" i="8"/>
  <c r="BF203" i="8"/>
  <c r="BF206" i="8"/>
  <c r="BF208" i="8"/>
  <c r="BF218" i="8"/>
  <c r="BF223" i="8"/>
  <c r="BF233" i="8"/>
  <c r="BF240" i="8"/>
  <c r="BF243" i="8"/>
  <c r="BF244" i="8"/>
  <c r="BF255" i="8"/>
  <c r="BF258" i="8"/>
  <c r="BF268" i="8"/>
  <c r="BF269" i="8"/>
  <c r="BF273" i="8"/>
  <c r="J131" i="8"/>
  <c r="BF161" i="8"/>
  <c r="BF162" i="8"/>
  <c r="BF165" i="8"/>
  <c r="BF176" i="8"/>
  <c r="BF189" i="8"/>
  <c r="BF191" i="8"/>
  <c r="BF221" i="8"/>
  <c r="BF225" i="8"/>
  <c r="BF231" i="8"/>
  <c r="BF263" i="8"/>
  <c r="BF271" i="8"/>
  <c r="BF275" i="8"/>
  <c r="BF278" i="8"/>
  <c r="BF284" i="8"/>
  <c r="BF287" i="8"/>
  <c r="BF292" i="8"/>
  <c r="BF293" i="8"/>
  <c r="BF297" i="8"/>
  <c r="BF298" i="8"/>
  <c r="BF312" i="8"/>
  <c r="BF322" i="8"/>
  <c r="BF324" i="8"/>
  <c r="BF326" i="8"/>
  <c r="BF335" i="8"/>
  <c r="BF342" i="8"/>
  <c r="BF346" i="8"/>
  <c r="BF375" i="8"/>
  <c r="BK133" i="7"/>
  <c r="J133" i="7" s="1"/>
  <c r="J98" i="7" s="1"/>
  <c r="J32" i="7" s="1"/>
  <c r="J110" i="7" s="1"/>
  <c r="BF110" i="7" s="1"/>
  <c r="J38" i="7" s="1"/>
  <c r="AW101" i="1" s="1"/>
  <c r="BF328" i="8"/>
  <c r="BF333" i="8"/>
  <c r="BF348" i="8"/>
  <c r="BF351" i="8"/>
  <c r="BF357" i="8"/>
  <c r="BF374" i="8"/>
  <c r="F134" i="8"/>
  <c r="BF140" i="8"/>
  <c r="BF144" i="8"/>
  <c r="BF150" i="8"/>
  <c r="BF157" i="8"/>
  <c r="BF178" i="8"/>
  <c r="BF179" i="8"/>
  <c r="BF184" i="8"/>
  <c r="BF188" i="8"/>
  <c r="BF193" i="8"/>
  <c r="BF220" i="8"/>
  <c r="BF222" i="8"/>
  <c r="BF226" i="8"/>
  <c r="BF230" i="8"/>
  <c r="BF241" i="8"/>
  <c r="BF248" i="8"/>
  <c r="BF254" i="8"/>
  <c r="BF267" i="8"/>
  <c r="BF274" i="8"/>
  <c r="BF276" i="8"/>
  <c r="BF277" i="8"/>
  <c r="BF279" i="8"/>
  <c r="BF289" i="8"/>
  <c r="BF291" i="8"/>
  <c r="BF294" i="8"/>
  <c r="BF296" i="8"/>
  <c r="BF299" i="8"/>
  <c r="BF301" i="8"/>
  <c r="BF307" i="8"/>
  <c r="BF308" i="8"/>
  <c r="BF318" i="8"/>
  <c r="BF323" i="8"/>
  <c r="BF332" i="8"/>
  <c r="BF341" i="8"/>
  <c r="BF343" i="8"/>
  <c r="BF347" i="8"/>
  <c r="BF350" i="8"/>
  <c r="BF353" i="8"/>
  <c r="BF356" i="8"/>
  <c r="BF358" i="8"/>
  <c r="BF359" i="8"/>
  <c r="BF360" i="8"/>
  <c r="BF378" i="8"/>
  <c r="BF145" i="8"/>
  <c r="BF146" i="8"/>
  <c r="BF166" i="8"/>
  <c r="BF170" i="8"/>
  <c r="BF182" i="8"/>
  <c r="BF187" i="8"/>
  <c r="BF197" i="8"/>
  <c r="BF205" i="8"/>
  <c r="BF215" i="8"/>
  <c r="BF219" i="8"/>
  <c r="BF227" i="8"/>
  <c r="BF235" i="8"/>
  <c r="BF246" i="8"/>
  <c r="BF256" i="8"/>
  <c r="BF270" i="8"/>
  <c r="BF272" i="8"/>
  <c r="BF280" i="8"/>
  <c r="BF282" i="8"/>
  <c r="BF317" i="8"/>
  <c r="BF319" i="8"/>
  <c r="BF321" i="8"/>
  <c r="BF334" i="8"/>
  <c r="BF337" i="8"/>
  <c r="BF338" i="8"/>
  <c r="BF339" i="8"/>
  <c r="BF349" i="8"/>
  <c r="BF355" i="8"/>
  <c r="BF368" i="8"/>
  <c r="BF369" i="8"/>
  <c r="BF371" i="8"/>
  <c r="BF376" i="8"/>
  <c r="BF377" i="8"/>
  <c r="BF141" i="8"/>
  <c r="BF142" i="8"/>
  <c r="BF151" i="8"/>
  <c r="BF155" i="8"/>
  <c r="BF160" i="8"/>
  <c r="BF169" i="8"/>
  <c r="BF171" i="8"/>
  <c r="BF173" i="8"/>
  <c r="BF183" i="8"/>
  <c r="BF194" i="8"/>
  <c r="BF200" i="8"/>
  <c r="BF201" i="8"/>
  <c r="BF204" i="8"/>
  <c r="BF207" i="8"/>
  <c r="BF214" i="8"/>
  <c r="BF217" i="8"/>
  <c r="BF224" i="8"/>
  <c r="BF228" i="8"/>
  <c r="BF232" i="8"/>
  <c r="BF250" i="8"/>
  <c r="BF262" i="8"/>
  <c r="BF264" i="8"/>
  <c r="BF265" i="8"/>
  <c r="BF281" i="8"/>
  <c r="BF286" i="8"/>
  <c r="BF288" i="8"/>
  <c r="BF309" i="8"/>
  <c r="BF310" i="8"/>
  <c r="BF314" i="8"/>
  <c r="BF325" i="8"/>
  <c r="BF330" i="8"/>
  <c r="BF336" i="8"/>
  <c r="BF344" i="8"/>
  <c r="BF352" i="8"/>
  <c r="BF362" i="8"/>
  <c r="BF153" i="8"/>
  <c r="BF156" i="8"/>
  <c r="BF159" i="8"/>
  <c r="BF164" i="8"/>
  <c r="BF168" i="8"/>
  <c r="BF177" i="8"/>
  <c r="BF190" i="8"/>
  <c r="BF195" i="8"/>
  <c r="BF196" i="8"/>
  <c r="BF209" i="8"/>
  <c r="BF210" i="8"/>
  <c r="BF212" i="8"/>
  <c r="BF213" i="8"/>
  <c r="BF216" i="8"/>
  <c r="BF234" i="8"/>
  <c r="BF239" i="8"/>
  <c r="BF242" i="8"/>
  <c r="BF251" i="8"/>
  <c r="BF257" i="8"/>
  <c r="BF260" i="8"/>
  <c r="BF285" i="8"/>
  <c r="BF290" i="8"/>
  <c r="BF302" i="8"/>
  <c r="BF303" i="8"/>
  <c r="BF305" i="8"/>
  <c r="BF311" i="8"/>
  <c r="BF313" i="8"/>
  <c r="BF320" i="8"/>
  <c r="BF327" i="8"/>
  <c r="BF329" i="8"/>
  <c r="BF354" i="8"/>
  <c r="BF363" i="8"/>
  <c r="BF364" i="8"/>
  <c r="BF367" i="8"/>
  <c r="BF370" i="8"/>
  <c r="BF373" i="8"/>
  <c r="BF147" i="8"/>
  <c r="BF152" i="8"/>
  <c r="BF158" i="8"/>
  <c r="BF163" i="8"/>
  <c r="BF172" i="8"/>
  <c r="BF175" i="8"/>
  <c r="BF181" i="8"/>
  <c r="BF185" i="8"/>
  <c r="BF192" i="8"/>
  <c r="BF199" i="8"/>
  <c r="BF202" i="8"/>
  <c r="BF211" i="8"/>
  <c r="BF229" i="8"/>
  <c r="BF236" i="8"/>
  <c r="BF237" i="8"/>
  <c r="BF238" i="8"/>
  <c r="BF245" i="8"/>
  <c r="BF249" i="8"/>
  <c r="BF253" i="8"/>
  <c r="BF261" i="8"/>
  <c r="BF266" i="8"/>
  <c r="BF295" i="8"/>
  <c r="BF300" i="8"/>
  <c r="BF304" i="8"/>
  <c r="BF315" i="8"/>
  <c r="BF316" i="8"/>
  <c r="BF331" i="8"/>
  <c r="BF340" i="8"/>
  <c r="BF345" i="8"/>
  <c r="BF365" i="8"/>
  <c r="BF366" i="8"/>
  <c r="BF372" i="8"/>
  <c r="BF135" i="7"/>
  <c r="BF138" i="7"/>
  <c r="BF139" i="7"/>
  <c r="BF142" i="7"/>
  <c r="BF144" i="7"/>
  <c r="BF145" i="7"/>
  <c r="BF153" i="7"/>
  <c r="BF161" i="7"/>
  <c r="E121" i="7"/>
  <c r="BF154" i="7"/>
  <c r="BF158" i="7"/>
  <c r="BF160" i="7"/>
  <c r="BF162" i="7"/>
  <c r="BF163" i="7"/>
  <c r="J91" i="7"/>
  <c r="BF137" i="7"/>
  <c r="BF152" i="7"/>
  <c r="BF165" i="7"/>
  <c r="BF172" i="7"/>
  <c r="BF167" i="7"/>
  <c r="F130" i="7"/>
  <c r="BF140" i="7"/>
  <c r="BF141" i="7"/>
  <c r="BF150" i="7"/>
  <c r="BF148" i="7"/>
  <c r="BF156" i="7"/>
  <c r="BF159" i="7"/>
  <c r="BF166" i="7"/>
  <c r="BF170" i="7"/>
  <c r="BF171" i="7"/>
  <c r="BF174" i="7"/>
  <c r="BF136" i="7"/>
  <c r="BF149" i="7"/>
  <c r="BF157" i="7"/>
  <c r="BF173" i="7"/>
  <c r="BF143" i="7"/>
  <c r="BF146" i="7"/>
  <c r="BF147" i="7"/>
  <c r="BF151" i="7"/>
  <c r="BF168" i="7"/>
  <c r="BF169" i="7"/>
  <c r="F135" i="6"/>
  <c r="BF147" i="6"/>
  <c r="BF148" i="6"/>
  <c r="BF149" i="6"/>
  <c r="BF166" i="6"/>
  <c r="BF168" i="6"/>
  <c r="BF170" i="6"/>
  <c r="BF171" i="6"/>
  <c r="BF173" i="6"/>
  <c r="BF186" i="6"/>
  <c r="BF160" i="6"/>
  <c r="BF165" i="6"/>
  <c r="BF167" i="6"/>
  <c r="BF176" i="6"/>
  <c r="BF182" i="6"/>
  <c r="BF188" i="6"/>
  <c r="BF189" i="6"/>
  <c r="BF192" i="6"/>
  <c r="BF198" i="6"/>
  <c r="BF200" i="6"/>
  <c r="BF203" i="6"/>
  <c r="BF209" i="6"/>
  <c r="BF214" i="6"/>
  <c r="BK136" i="5"/>
  <c r="J136" i="5" s="1"/>
  <c r="J98" i="5" s="1"/>
  <c r="J32" i="5" s="1"/>
  <c r="BF174" i="6"/>
  <c r="BF178" i="6"/>
  <c r="BF190" i="6"/>
  <c r="BF191" i="6"/>
  <c r="J91" i="6"/>
  <c r="BF141" i="6"/>
  <c r="BF142" i="6"/>
  <c r="BF150" i="6"/>
  <c r="BF153" i="6"/>
  <c r="BF156" i="6"/>
  <c r="BF163" i="6"/>
  <c r="BF169" i="6"/>
  <c r="BF187" i="6"/>
  <c r="BF196" i="6"/>
  <c r="BF201" i="6"/>
  <c r="BF207" i="6"/>
  <c r="BF210" i="6"/>
  <c r="E126" i="6"/>
  <c r="BF146" i="6"/>
  <c r="BF154" i="6"/>
  <c r="BF157" i="6"/>
  <c r="BF158" i="6"/>
  <c r="BF164" i="6"/>
  <c r="BF175" i="6"/>
  <c r="BF180" i="6"/>
  <c r="BF183" i="6"/>
  <c r="BF195" i="6"/>
  <c r="BF140" i="6"/>
  <c r="BF172" i="6"/>
  <c r="BF181" i="6"/>
  <c r="BF197" i="6"/>
  <c r="BF202" i="6"/>
  <c r="BF204" i="6"/>
  <c r="BF205" i="6"/>
  <c r="BF211" i="6"/>
  <c r="BF212" i="6"/>
  <c r="BF143" i="6"/>
  <c r="BF144" i="6"/>
  <c r="BF145" i="6"/>
  <c r="BF155" i="6"/>
  <c r="BF184" i="6"/>
  <c r="BF185" i="6"/>
  <c r="BF208" i="6"/>
  <c r="BF152" i="6"/>
  <c r="BF159" i="6"/>
  <c r="BF161" i="6"/>
  <c r="BF179" i="6"/>
  <c r="BF193" i="6"/>
  <c r="BF213" i="6"/>
  <c r="BF216" i="6"/>
  <c r="J91" i="5"/>
  <c r="BF138" i="5"/>
  <c r="BF142" i="5"/>
  <c r="BF143" i="5"/>
  <c r="BF146" i="5"/>
  <c r="BF147" i="5"/>
  <c r="BF155" i="5"/>
  <c r="BF163" i="5"/>
  <c r="BF170" i="5"/>
  <c r="BF171" i="5"/>
  <c r="BF178" i="5"/>
  <c r="BF179" i="5"/>
  <c r="BF182" i="5"/>
  <c r="BF185" i="5"/>
  <c r="E85" i="5"/>
  <c r="BF150" i="5"/>
  <c r="BF172" i="5"/>
  <c r="BF176" i="5"/>
  <c r="BF189" i="5"/>
  <c r="BF144" i="5"/>
  <c r="BF145" i="5"/>
  <c r="BF157" i="5"/>
  <c r="BF159" i="5"/>
  <c r="BF160" i="5"/>
  <c r="BF162" i="5"/>
  <c r="BF165" i="5"/>
  <c r="BF167" i="5"/>
  <c r="BF187" i="5"/>
  <c r="BF139" i="5"/>
  <c r="BF141" i="5"/>
  <c r="BF151" i="5"/>
  <c r="BF184" i="5"/>
  <c r="F94" i="5"/>
  <c r="BF148" i="5"/>
  <c r="BF153" i="5"/>
  <c r="BF175" i="5"/>
  <c r="BF140" i="5"/>
  <c r="BF158" i="5"/>
  <c r="BF161" i="5"/>
  <c r="BF164" i="5"/>
  <c r="BF166" i="5"/>
  <c r="BF169" i="5"/>
  <c r="BF173" i="5"/>
  <c r="BF186" i="5"/>
  <c r="BF190" i="5"/>
  <c r="BF191" i="5"/>
  <c r="BF154" i="5"/>
  <c r="BF156" i="5"/>
  <c r="BF174" i="5"/>
  <c r="BF180" i="5"/>
  <c r="BF181" i="5"/>
  <c r="BF183" i="5"/>
  <c r="BF188" i="5"/>
  <c r="BF193" i="5"/>
  <c r="F133" i="4"/>
  <c r="BF147" i="4"/>
  <c r="BF157" i="4"/>
  <c r="BF158" i="4"/>
  <c r="BF152" i="4"/>
  <c r="BF153" i="4"/>
  <c r="BF159" i="4"/>
  <c r="BF164" i="4"/>
  <c r="BF168" i="4"/>
  <c r="J142" i="3"/>
  <c r="J100" i="3"/>
  <c r="J175" i="3"/>
  <c r="J105" i="3" s="1"/>
  <c r="E85" i="4"/>
  <c r="BF140" i="4"/>
  <c r="BF141" i="4"/>
  <c r="BF150" i="4"/>
  <c r="BF165" i="4"/>
  <c r="BF177" i="4"/>
  <c r="BF180" i="4"/>
  <c r="BF166" i="4"/>
  <c r="BF138" i="4"/>
  <c r="BF139" i="4"/>
  <c r="BF149" i="4"/>
  <c r="BF169" i="4"/>
  <c r="BF170" i="4"/>
  <c r="BF172" i="4"/>
  <c r="BF175" i="4"/>
  <c r="BF176" i="4"/>
  <c r="J130" i="4"/>
  <c r="BF156" i="4"/>
  <c r="BF163" i="4"/>
  <c r="BF167" i="4"/>
  <c r="BF178" i="4"/>
  <c r="BF142" i="4"/>
  <c r="BF143" i="4"/>
  <c r="BF145" i="4"/>
  <c r="BF154" i="4"/>
  <c r="BF160" i="4"/>
  <c r="BF146" i="4"/>
  <c r="BF148" i="4"/>
  <c r="BF161" i="4"/>
  <c r="BF162" i="4"/>
  <c r="BF171" i="4"/>
  <c r="BF174" i="4"/>
  <c r="E128" i="3"/>
  <c r="F137" i="3"/>
  <c r="BF152" i="3"/>
  <c r="BF170" i="3"/>
  <c r="BF173" i="3"/>
  <c r="BF201" i="3"/>
  <c r="BF214" i="3"/>
  <c r="BF221" i="3"/>
  <c r="BF223" i="3"/>
  <c r="BF279" i="3"/>
  <c r="BF288" i="3"/>
  <c r="BF290" i="3"/>
  <c r="BF147" i="3"/>
  <c r="BF148" i="3"/>
  <c r="BF153" i="3"/>
  <c r="BF155" i="3"/>
  <c r="BF161" i="3"/>
  <c r="BF163" i="3"/>
  <c r="BF178" i="3"/>
  <c r="BF181" i="3"/>
  <c r="BF190" i="3"/>
  <c r="BF191" i="3"/>
  <c r="BF196" i="3"/>
  <c r="BF198" i="3"/>
  <c r="BF208" i="3"/>
  <c r="BF210" i="3"/>
  <c r="BF218" i="3"/>
  <c r="BF237" i="3"/>
  <c r="BF238" i="3"/>
  <c r="BF242" i="3"/>
  <c r="BF246" i="3"/>
  <c r="BF252" i="3"/>
  <c r="BF267" i="3"/>
  <c r="BF269" i="3"/>
  <c r="BF282" i="3"/>
  <c r="BF287" i="3"/>
  <c r="BF291" i="3"/>
  <c r="BF293" i="3"/>
  <c r="BF298" i="3"/>
  <c r="BF309" i="3"/>
  <c r="BF314" i="3"/>
  <c r="BF315" i="3"/>
  <c r="BF316" i="3"/>
  <c r="BF144" i="3"/>
  <c r="BF146" i="3"/>
  <c r="BF160" i="3"/>
  <c r="BF167" i="3"/>
  <c r="BF168" i="3"/>
  <c r="BF183" i="3"/>
  <c r="BF195" i="3"/>
  <c r="BF197" i="3"/>
  <c r="BF199" i="3"/>
  <c r="BF204" i="3"/>
  <c r="BF219" i="3"/>
  <c r="BF220" i="3"/>
  <c r="BF228" i="3"/>
  <c r="BF229" i="3"/>
  <c r="BF241" i="3"/>
  <c r="BF244" i="3"/>
  <c r="BF255" i="3"/>
  <c r="BF275" i="3"/>
  <c r="BF284" i="3"/>
  <c r="BF285" i="3"/>
  <c r="BF303" i="3"/>
  <c r="BF320" i="3"/>
  <c r="BF321" i="3"/>
  <c r="BF335" i="3"/>
  <c r="J91" i="3"/>
  <c r="BF169" i="3"/>
  <c r="BF179" i="3"/>
  <c r="BF182" i="3"/>
  <c r="BF192" i="3"/>
  <c r="BF193" i="3"/>
  <c r="BF209" i="3"/>
  <c r="BF211" i="3"/>
  <c r="BF222" i="3"/>
  <c r="BF224" i="3"/>
  <c r="BF227" i="3"/>
  <c r="BF231" i="3"/>
  <c r="BF232" i="3"/>
  <c r="BF233" i="3"/>
  <c r="BF234" i="3"/>
  <c r="BF262" i="3"/>
  <c r="BF263" i="3"/>
  <c r="BF270" i="3"/>
  <c r="BF273" i="3"/>
  <c r="BF305" i="3"/>
  <c r="BF307" i="3"/>
  <c r="BF322" i="3"/>
  <c r="BF323" i="3"/>
  <c r="BF324" i="3"/>
  <c r="BF329" i="3"/>
  <c r="BF334" i="3"/>
  <c r="BF145" i="3"/>
  <c r="BF150" i="3"/>
  <c r="BF157" i="3"/>
  <c r="BF171" i="3"/>
  <c r="BF177" i="3"/>
  <c r="BF185" i="3"/>
  <c r="BF189" i="3"/>
  <c r="BF213" i="3"/>
  <c r="BF230" i="3"/>
  <c r="BF235" i="3"/>
  <c r="BF250" i="3"/>
  <c r="BF256" i="3"/>
  <c r="BF257" i="3"/>
  <c r="BF260" i="3"/>
  <c r="BF261" i="3"/>
  <c r="BF264" i="3"/>
  <c r="BF266" i="3"/>
  <c r="BF276" i="3"/>
  <c r="BF278" i="3"/>
  <c r="BF296" i="3"/>
  <c r="BF301" i="3"/>
  <c r="BF308" i="3"/>
  <c r="BF311" i="3"/>
  <c r="BF318" i="3"/>
  <c r="BF325" i="3"/>
  <c r="BF327" i="3"/>
  <c r="BF143" i="3"/>
  <c r="BF151" i="3"/>
  <c r="BF162" i="3"/>
  <c r="BF176" i="3"/>
  <c r="BF205" i="3"/>
  <c r="BF216" i="3"/>
  <c r="BF243" i="3"/>
  <c r="BF251" i="3"/>
  <c r="BF253" i="3"/>
  <c r="BF265" i="3"/>
  <c r="BF271" i="3"/>
  <c r="BF277" i="3"/>
  <c r="BF280" i="3"/>
  <c r="BF281" i="3"/>
  <c r="BF286" i="3"/>
  <c r="BF289" i="3"/>
  <c r="BF294" i="3"/>
  <c r="BF295" i="3"/>
  <c r="BF300" i="3"/>
  <c r="BF304" i="3"/>
  <c r="BF312" i="3"/>
  <c r="BF319" i="3"/>
  <c r="BF326" i="3"/>
  <c r="BF328" i="3"/>
  <c r="BF156" i="3"/>
  <c r="BF180" i="3"/>
  <c r="BF184" i="3"/>
  <c r="BF186" i="3"/>
  <c r="BF187" i="3"/>
  <c r="BF200" i="3"/>
  <c r="BF202" i="3"/>
  <c r="BF203" i="3"/>
  <c r="BF206" i="3"/>
  <c r="BF215" i="3"/>
  <c r="BF217" i="3"/>
  <c r="BF225" i="3"/>
  <c r="BF226" i="3"/>
  <c r="BF239" i="3"/>
  <c r="BF240" i="3"/>
  <c r="BF247" i="3"/>
  <c r="BF249" i="3"/>
  <c r="BF254" i="3"/>
  <c r="BF258" i="3"/>
  <c r="BF283" i="3"/>
  <c r="BF299" i="3"/>
  <c r="BF310" i="3"/>
  <c r="BF317" i="3"/>
  <c r="BF332" i="3"/>
  <c r="BF336" i="3"/>
  <c r="BF149" i="3"/>
  <c r="BF159" i="3"/>
  <c r="BF164" i="3"/>
  <c r="BF165" i="3"/>
  <c r="BF166" i="3"/>
  <c r="BF188" i="3"/>
  <c r="BF194" i="3"/>
  <c r="BF207" i="3"/>
  <c r="BF236" i="3"/>
  <c r="BF245" i="3"/>
  <c r="BF248" i="3"/>
  <c r="BF259" i="3"/>
  <c r="BF272" i="3"/>
  <c r="BF274" i="3"/>
  <c r="BF292" i="3"/>
  <c r="BF297" i="3"/>
  <c r="BF306" i="3"/>
  <c r="BF313" i="3"/>
  <c r="BF330" i="3"/>
  <c r="BF331" i="3"/>
  <c r="BF333" i="3"/>
  <c r="BF190" i="2"/>
  <c r="BF248" i="2"/>
  <c r="BF281" i="2"/>
  <c r="BF295" i="2"/>
  <c r="BF307" i="2"/>
  <c r="BF311" i="2"/>
  <c r="BF322" i="2"/>
  <c r="BF330" i="2"/>
  <c r="BF335" i="2"/>
  <c r="BF386" i="2"/>
  <c r="BF401" i="2"/>
  <c r="BF413" i="2"/>
  <c r="BF441" i="2"/>
  <c r="BF479" i="2"/>
  <c r="BF505" i="2"/>
  <c r="BF521" i="2"/>
  <c r="BF614" i="2"/>
  <c r="BF863" i="2"/>
  <c r="BF973" i="2"/>
  <c r="BF1008" i="2"/>
  <c r="BF1059" i="2"/>
  <c r="BF1183" i="2"/>
  <c r="BF1331" i="2"/>
  <c r="BF1425" i="2"/>
  <c r="BF1456" i="2"/>
  <c r="BF1484" i="2"/>
  <c r="BF1639" i="2"/>
  <c r="BF1670" i="2"/>
  <c r="BF1708" i="2"/>
  <c r="BF1861" i="2"/>
  <c r="BF1940" i="2"/>
  <c r="BF1957" i="2"/>
  <c r="BF1969" i="2"/>
  <c r="BF1977" i="2"/>
  <c r="BF1981" i="2"/>
  <c r="BF2019" i="2"/>
  <c r="BF2021" i="2"/>
  <c r="J151" i="2"/>
  <c r="BF165" i="2"/>
  <c r="BF229" i="2"/>
  <c r="BF250" i="2"/>
  <c r="BF251" i="2"/>
  <c r="BF380" i="2"/>
  <c r="BF431" i="2"/>
  <c r="BF438" i="2"/>
  <c r="BF464" i="2"/>
  <c r="BF501" i="2"/>
  <c r="BF529" i="2"/>
  <c r="BF537" i="2"/>
  <c r="BF562" i="2"/>
  <c r="BF566" i="2"/>
  <c r="BF617" i="2"/>
  <c r="BF667" i="2"/>
  <c r="BF710" i="2"/>
  <c r="BF753" i="2"/>
  <c r="BF871" i="2"/>
  <c r="BF918" i="2"/>
  <c r="BF968" i="2"/>
  <c r="BF980" i="2"/>
  <c r="BF1031" i="2"/>
  <c r="BF1055" i="2"/>
  <c r="BF1088" i="2"/>
  <c r="BF1145" i="2"/>
  <c r="BF1177" i="2"/>
  <c r="BF1480" i="2"/>
  <c r="BF1622" i="2"/>
  <c r="BF1649" i="2"/>
  <c r="BF1659" i="2"/>
  <c r="BF1698" i="2"/>
  <c r="BF1706" i="2"/>
  <c r="BF1733" i="2"/>
  <c r="BF1827" i="2"/>
  <c r="BF1828" i="2"/>
  <c r="BF1829" i="2"/>
  <c r="BF1830" i="2"/>
  <c r="BF1892" i="2"/>
  <c r="BF1913" i="2"/>
  <c r="BF1924" i="2"/>
  <c r="BF1934" i="2"/>
  <c r="BF1939" i="2"/>
  <c r="BF2018" i="2"/>
  <c r="BF2024" i="2"/>
  <c r="BF2026" i="2"/>
  <c r="BF2094" i="2"/>
  <c r="BF2140" i="2"/>
  <c r="BF2142" i="2"/>
  <c r="BF2147" i="2"/>
  <c r="E85" i="2"/>
  <c r="BF186" i="2"/>
  <c r="BF222" i="2"/>
  <c r="BF264" i="2"/>
  <c r="BF286" i="2"/>
  <c r="BF299" i="2"/>
  <c r="BF339" i="2"/>
  <c r="BF345" i="2"/>
  <c r="BF445" i="2"/>
  <c r="BF450" i="2"/>
  <c r="BF454" i="2"/>
  <c r="BF542" i="2"/>
  <c r="BF556" i="2"/>
  <c r="BF578" i="2"/>
  <c r="BF590" i="2"/>
  <c r="BF659" i="2"/>
  <c r="BF693" i="2"/>
  <c r="BF698" i="2"/>
  <c r="BF714" i="2"/>
  <c r="BF724" i="2"/>
  <c r="BF739" i="2"/>
  <c r="BF1051" i="2"/>
  <c r="BF1072" i="2"/>
  <c r="BF1188" i="2"/>
  <c r="BF1310" i="2"/>
  <c r="BF1350" i="2"/>
  <c r="BF1376" i="2"/>
  <c r="BF1406" i="2"/>
  <c r="BF1418" i="2"/>
  <c r="BF1468" i="2"/>
  <c r="BF1472" i="2"/>
  <c r="BF1643" i="2"/>
  <c r="BF1721" i="2"/>
  <c r="BF1838" i="2"/>
  <c r="BF1878" i="2"/>
  <c r="BF1899" i="2"/>
  <c r="BF1914" i="2"/>
  <c r="BF1994" i="2"/>
  <c r="BF2059" i="2"/>
  <c r="BF2103" i="2"/>
  <c r="BF2108" i="2"/>
  <c r="BF2111" i="2"/>
  <c r="BF2137" i="2"/>
  <c r="BF2150" i="2"/>
  <c r="BF168" i="2"/>
  <c r="BF199" i="2"/>
  <c r="BF244" i="2"/>
  <c r="BF247" i="2"/>
  <c r="BF257" i="2"/>
  <c r="BF273" i="2"/>
  <c r="BF277" i="2"/>
  <c r="BF407" i="2"/>
  <c r="BF476" i="2"/>
  <c r="BF627" i="2"/>
  <c r="BF706" i="2"/>
  <c r="BF945" i="2"/>
  <c r="BF953" i="2"/>
  <c r="BF956" i="2"/>
  <c r="BF1024" i="2"/>
  <c r="BF1048" i="2"/>
  <c r="BF1053" i="2"/>
  <c r="BF1067" i="2"/>
  <c r="BF1137" i="2"/>
  <c r="BF1370" i="2"/>
  <c r="BF1524" i="2"/>
  <c r="BF1686" i="2"/>
  <c r="BF1725" i="2"/>
  <c r="BF1761" i="2"/>
  <c r="BF1782" i="2"/>
  <c r="BF1885" i="2"/>
  <c r="BF1905" i="2"/>
  <c r="BF1929" i="2"/>
  <c r="BF1941" i="2"/>
  <c r="BF1945" i="2"/>
  <c r="BF1998" i="2"/>
  <c r="BF2022" i="2"/>
  <c r="BF2055" i="2"/>
  <c r="BF2066" i="2"/>
  <c r="BF2073" i="2"/>
  <c r="BF2077" i="2"/>
  <c r="F94" i="2"/>
  <c r="BF207" i="2"/>
  <c r="BF252" i="2"/>
  <c r="BF259" i="2"/>
  <c r="BF262" i="2"/>
  <c r="BF326" i="2"/>
  <c r="BF421" i="2"/>
  <c r="BF474" i="2"/>
  <c r="BF547" i="2"/>
  <c r="BF592" i="2"/>
  <c r="BF622" i="2"/>
  <c r="BF687" i="2"/>
  <c r="BF882" i="2"/>
  <c r="BF934" i="2"/>
  <c r="BF1063" i="2"/>
  <c r="BF1076" i="2"/>
  <c r="BF1103" i="2"/>
  <c r="BF1390" i="2"/>
  <c r="BF1492" i="2"/>
  <c r="BF1512" i="2"/>
  <c r="BF1516" i="2"/>
  <c r="BF1547" i="2"/>
  <c r="BF1552" i="2"/>
  <c r="BF1630" i="2"/>
  <c r="BF1684" i="2"/>
  <c r="BF1707" i="2"/>
  <c r="BF1744" i="2"/>
  <c r="BF1768" i="2"/>
  <c r="BF1985" i="2"/>
  <c r="BF2023" i="2"/>
  <c r="BF2047" i="2"/>
  <c r="BF2053" i="2"/>
  <c r="BF2061" i="2"/>
  <c r="BF2062" i="2"/>
  <c r="BF2065" i="2"/>
  <c r="BF2277" i="2"/>
  <c r="BF2279" i="2"/>
  <c r="BF160" i="2"/>
  <c r="BF185" i="2"/>
  <c r="BF203" i="2"/>
  <c r="BF267" i="2"/>
  <c r="BF270" i="2"/>
  <c r="BF316" i="2"/>
  <c r="BF396" i="2"/>
  <c r="BF458" i="2"/>
  <c r="BF465" i="2"/>
  <c r="BF466" i="2"/>
  <c r="BF630" i="2"/>
  <c r="BF638" i="2"/>
  <c r="BF664" i="2"/>
  <c r="BF748" i="2"/>
  <c r="BF894" i="2"/>
  <c r="BF1012" i="2"/>
  <c r="BF1020" i="2"/>
  <c r="BF1091" i="2"/>
  <c r="BF1125" i="2"/>
  <c r="BF1316" i="2"/>
  <c r="BF1319" i="2"/>
  <c r="BF1364" i="2"/>
  <c r="BF1496" i="2"/>
  <c r="BF1610" i="2"/>
  <c r="BF1614" i="2"/>
  <c r="BF1663" i="2"/>
  <c r="BF1666" i="2"/>
  <c r="BF1712" i="2"/>
  <c r="BF1717" i="2"/>
  <c r="BF1796" i="2"/>
  <c r="BF1803" i="2"/>
  <c r="BF1822" i="2"/>
  <c r="BF1826" i="2"/>
  <c r="BF1912" i="2"/>
  <c r="BF1919" i="2"/>
  <c r="BF1961" i="2"/>
  <c r="BF1965" i="2"/>
  <c r="BF2039" i="2"/>
  <c r="BF2051" i="2"/>
  <c r="BF2054" i="2"/>
  <c r="BF2057" i="2"/>
  <c r="BF2060" i="2"/>
  <c r="BF2063" i="2"/>
  <c r="BF2067" i="2"/>
  <c r="BF2084" i="2"/>
  <c r="BF2105" i="2"/>
  <c r="BF2273" i="2"/>
  <c r="BF249" i="2"/>
  <c r="BF253" i="2"/>
  <c r="BF254" i="2"/>
  <c r="BF260" i="2"/>
  <c r="BF320" i="2"/>
  <c r="BF424" i="2"/>
  <c r="BF428" i="2"/>
  <c r="BF470" i="2"/>
  <c r="BF930" i="2"/>
  <c r="BF984" i="2"/>
  <c r="BF1052" i="2"/>
  <c r="BF1057" i="2"/>
  <c r="BF1160" i="2"/>
  <c r="BF1400" i="2"/>
  <c r="BF1460" i="2"/>
  <c r="BF1464" i="2"/>
  <c r="BF1488" i="2"/>
  <c r="BF1502" i="2"/>
  <c r="BF1520" i="2"/>
  <c r="BF1702" i="2"/>
  <c r="BF1713" i="2"/>
  <c r="BF1729" i="2"/>
  <c r="BF1750" i="2"/>
  <c r="BF1754" i="2"/>
  <c r="BF1775" i="2"/>
  <c r="BF1789" i="2"/>
  <c r="BF1810" i="2"/>
  <c r="BF1814" i="2"/>
  <c r="BF1818" i="2"/>
  <c r="BF1831" i="2"/>
  <c r="BF1832" i="2"/>
  <c r="BF1841" i="2"/>
  <c r="BF1864" i="2"/>
  <c r="BF1871" i="2"/>
  <c r="BF1911" i="2"/>
  <c r="BF1949" i="2"/>
  <c r="BF1973" i="2"/>
  <c r="BF2002" i="2"/>
  <c r="BF2006" i="2"/>
  <c r="BF2020" i="2"/>
  <c r="BF2034" i="2"/>
  <c r="BF2052" i="2"/>
  <c r="BF2056" i="2"/>
  <c r="BF2058" i="2"/>
  <c r="BF2086" i="2"/>
  <c r="BF2274" i="2"/>
  <c r="BF2276" i="2"/>
  <c r="BF193" i="2"/>
  <c r="BF255" i="2"/>
  <c r="BF258" i="2"/>
  <c r="BF261" i="2"/>
  <c r="BF294" i="2"/>
  <c r="BF351" i="2"/>
  <c r="BF434" i="2"/>
  <c r="BF487" i="2"/>
  <c r="BF494" i="2"/>
  <c r="BF516" i="2"/>
  <c r="BF533" i="2"/>
  <c r="BF641" i="2"/>
  <c r="BF647" i="2"/>
  <c r="BF655" i="2"/>
  <c r="BF674" i="2"/>
  <c r="BF679" i="2"/>
  <c r="BF689" i="2"/>
  <c r="BF718" i="2"/>
  <c r="BF1016" i="2"/>
  <c r="BF1056" i="2"/>
  <c r="BF1068" i="2"/>
  <c r="BF1069" i="2"/>
  <c r="BF1070" i="2"/>
  <c r="BF1117" i="2"/>
  <c r="BF1139" i="2"/>
  <c r="BF1154" i="2"/>
  <c r="BF1167" i="2"/>
  <c r="BF1313" i="2"/>
  <c r="BF1340" i="2"/>
  <c r="BF1358" i="2"/>
  <c r="BF1432" i="2"/>
  <c r="BF1450" i="2"/>
  <c r="BF1476" i="2"/>
  <c r="BF1508" i="2"/>
  <c r="BF1655" i="2"/>
  <c r="BF1742" i="2"/>
  <c r="BF1953" i="2"/>
  <c r="BF2010" i="2"/>
  <c r="BF2014" i="2"/>
  <c r="BF2030" i="2"/>
  <c r="BF2064" i="2"/>
  <c r="BF2098" i="2"/>
  <c r="BF2113" i="2"/>
  <c r="F39" i="2"/>
  <c r="BB96" i="1" s="1"/>
  <c r="F35" i="13"/>
  <c r="AZ107" i="1"/>
  <c r="J35" i="15"/>
  <c r="AV109" i="1" s="1"/>
  <c r="AS94" i="1"/>
  <c r="F37" i="3"/>
  <c r="AZ97" i="1"/>
  <c r="F41" i="3"/>
  <c r="BD97" i="1" s="1"/>
  <c r="F40" i="4"/>
  <c r="BC98" i="1" s="1"/>
  <c r="J37" i="5"/>
  <c r="AV99" i="1"/>
  <c r="F41" i="5"/>
  <c r="BD99" i="1" s="1"/>
  <c r="F40" i="6"/>
  <c r="BC100" i="1" s="1"/>
  <c r="F39" i="6"/>
  <c r="BB100" i="1" s="1"/>
  <c r="F39" i="7"/>
  <c r="BB101" i="1"/>
  <c r="F41" i="7"/>
  <c r="BD101" i="1" s="1"/>
  <c r="F37" i="8"/>
  <c r="AZ102" i="1"/>
  <c r="J37" i="8"/>
  <c r="AV102" i="1"/>
  <c r="F37" i="9"/>
  <c r="BB103" i="1" s="1"/>
  <c r="F35" i="9"/>
  <c r="AZ103" i="1" s="1"/>
  <c r="F39" i="9"/>
  <c r="BD103" i="1"/>
  <c r="F38" i="9"/>
  <c r="BC103" i="1"/>
  <c r="J35" i="9"/>
  <c r="AV103" i="1" s="1"/>
  <c r="J35" i="10"/>
  <c r="AV104" i="1" s="1"/>
  <c r="F35" i="10"/>
  <c r="AZ104" i="1"/>
  <c r="F38" i="10"/>
  <c r="BC104" i="1"/>
  <c r="F37" i="11"/>
  <c r="BB105" i="1" s="1"/>
  <c r="F39" i="11"/>
  <c r="BD105" i="1" s="1"/>
  <c r="F38" i="12"/>
  <c r="BC106" i="1"/>
  <c r="F35" i="15"/>
  <c r="AZ109" i="1"/>
  <c r="J37" i="2"/>
  <c r="AV96" i="1" s="1"/>
  <c r="F39" i="13"/>
  <c r="BD107" i="1" s="1"/>
  <c r="F37" i="14"/>
  <c r="BB108" i="1"/>
  <c r="F40" i="2"/>
  <c r="BC96" i="1"/>
  <c r="F38" i="13"/>
  <c r="BC107" i="1"/>
  <c r="F37" i="15"/>
  <c r="BB109" i="1"/>
  <c r="F39" i="3"/>
  <c r="BB97" i="1" s="1"/>
  <c r="F40" i="3"/>
  <c r="BC97" i="1" s="1"/>
  <c r="F39" i="5"/>
  <c r="BB99" i="1" s="1"/>
  <c r="F37" i="5"/>
  <c r="AZ99" i="1"/>
  <c r="J37" i="6"/>
  <c r="AV100" i="1" s="1"/>
  <c r="F37" i="6"/>
  <c r="AZ100" i="1" s="1"/>
  <c r="F41" i="6"/>
  <c r="BD100" i="1" s="1"/>
  <c r="J37" i="7"/>
  <c r="AV101" i="1"/>
  <c r="F37" i="7"/>
  <c r="AZ101" i="1" s="1"/>
  <c r="F40" i="7"/>
  <c r="BC101" i="1" s="1"/>
  <c r="F39" i="8"/>
  <c r="BB102" i="1" s="1"/>
  <c r="F41" i="8"/>
  <c r="BD102" i="1"/>
  <c r="F37" i="10"/>
  <c r="BB104" i="1" s="1"/>
  <c r="F39" i="10"/>
  <c r="BD104" i="1" s="1"/>
  <c r="F35" i="11"/>
  <c r="AZ105" i="1" s="1"/>
  <c r="J35" i="11"/>
  <c r="AV105" i="1"/>
  <c r="J35" i="12"/>
  <c r="AV106" i="1" s="1"/>
  <c r="F37" i="12"/>
  <c r="BB106" i="1" s="1"/>
  <c r="F39" i="14"/>
  <c r="BD108" i="1" s="1"/>
  <c r="F39" i="15"/>
  <c r="BD109" i="1"/>
  <c r="F37" i="2"/>
  <c r="AZ96" i="1" s="1"/>
  <c r="F37" i="13"/>
  <c r="BB107" i="1" s="1"/>
  <c r="J35" i="14"/>
  <c r="AV108" i="1" s="1"/>
  <c r="J37" i="3"/>
  <c r="AV97" i="1" s="1"/>
  <c r="F37" i="4"/>
  <c r="AZ98" i="1" s="1"/>
  <c r="F41" i="4"/>
  <c r="BD98" i="1" s="1"/>
  <c r="F39" i="4"/>
  <c r="BB98" i="1" s="1"/>
  <c r="J37" i="4"/>
  <c r="AV98" i="1" s="1"/>
  <c r="F40" i="5"/>
  <c r="BC99" i="1" s="1"/>
  <c r="F40" i="8"/>
  <c r="BC102" i="1" s="1"/>
  <c r="F38" i="11"/>
  <c r="BC105" i="1" s="1"/>
  <c r="F35" i="12"/>
  <c r="AZ106" i="1" s="1"/>
  <c r="F39" i="12"/>
  <c r="BD106" i="1" s="1"/>
  <c r="F38" i="14"/>
  <c r="BC108" i="1" s="1"/>
  <c r="F35" i="14"/>
  <c r="AZ108" i="1" s="1"/>
  <c r="F41" i="2"/>
  <c r="BD96" i="1" s="1"/>
  <c r="J35" i="13"/>
  <c r="AV107" i="1" s="1"/>
  <c r="F38" i="15"/>
  <c r="BC109" i="1" s="1"/>
  <c r="J113" i="5" l="1"/>
  <c r="J107" i="5" s="1"/>
  <c r="J33" i="5" s="1"/>
  <c r="J34" i="5"/>
  <c r="AG99" i="1" s="1"/>
  <c r="BK131" i="13"/>
  <c r="J131" i="13" s="1"/>
  <c r="J96" i="13" s="1"/>
  <c r="J30" i="13" s="1"/>
  <c r="J110" i="13" s="1"/>
  <c r="BF110" i="13" s="1"/>
  <c r="J36" i="13" s="1"/>
  <c r="AW107" i="1" s="1"/>
  <c r="J132" i="13"/>
  <c r="J97" i="13" s="1"/>
  <c r="J32" i="8"/>
  <c r="J114" i="8" s="1"/>
  <c r="J108" i="8" s="1"/>
  <c r="J116" i="8" s="1"/>
  <c r="BK158" i="2"/>
  <c r="BK157" i="2" s="1"/>
  <c r="J157" i="2" s="1"/>
  <c r="J98" i="2" s="1"/>
  <c r="BK477" i="2"/>
  <c r="J477" i="2" s="1"/>
  <c r="J107" i="2" s="1"/>
  <c r="BK171" i="12"/>
  <c r="J171" i="12" s="1"/>
  <c r="J101" i="12" s="1"/>
  <c r="BK136" i="4"/>
  <c r="J136" i="4" s="1"/>
  <c r="J98" i="4" s="1"/>
  <c r="J32" i="4" s="1"/>
  <c r="J113" i="4" s="1"/>
  <c r="BF113" i="4" s="1"/>
  <c r="J38" i="4" s="1"/>
  <c r="AW98" i="1" s="1"/>
  <c r="P477" i="2"/>
  <c r="R130" i="9"/>
  <c r="BK138" i="6"/>
  <c r="J138" i="6" s="1"/>
  <c r="J98" i="6" s="1"/>
  <c r="R134" i="12"/>
  <c r="R133" i="12"/>
  <c r="P133" i="15"/>
  <c r="AU109" i="1" s="1"/>
  <c r="R141" i="3"/>
  <c r="R132" i="13"/>
  <c r="R131" i="13"/>
  <c r="P138" i="11"/>
  <c r="P137" i="11" s="1"/>
  <c r="AU105" i="1" s="1"/>
  <c r="R174" i="3"/>
  <c r="T477" i="2"/>
  <c r="P132" i="13"/>
  <c r="P131" i="13" s="1"/>
  <c r="AU107" i="1" s="1"/>
  <c r="R137" i="8"/>
  <c r="T174" i="3"/>
  <c r="T140" i="3"/>
  <c r="T133" i="12"/>
  <c r="T137" i="8"/>
  <c r="P158" i="2"/>
  <c r="P157" i="2" s="1"/>
  <c r="AU96" i="1" s="1"/>
  <c r="P134" i="12"/>
  <c r="P133" i="12" s="1"/>
  <c r="AU106" i="1" s="1"/>
  <c r="T158" i="2"/>
  <c r="T157" i="2" s="1"/>
  <c r="BK131" i="14"/>
  <c r="J131" i="14" s="1"/>
  <c r="J96" i="14" s="1"/>
  <c r="J30" i="14" s="1"/>
  <c r="J110" i="14" s="1"/>
  <c r="BF110" i="14" s="1"/>
  <c r="J36" i="14" s="1"/>
  <c r="AW108" i="1" s="1"/>
  <c r="AT108" i="1" s="1"/>
  <c r="R158" i="2"/>
  <c r="P141" i="3"/>
  <c r="P140" i="3"/>
  <c r="AU97" i="1" s="1"/>
  <c r="R131" i="14"/>
  <c r="T129" i="10"/>
  <c r="T132" i="13"/>
  <c r="T131" i="13" s="1"/>
  <c r="T136" i="4"/>
  <c r="T136" i="5"/>
  <c r="P136" i="4"/>
  <c r="AU98" i="1" s="1"/>
  <c r="BK141" i="3"/>
  <c r="J141" i="3" s="1"/>
  <c r="J99" i="3" s="1"/>
  <c r="T130" i="9"/>
  <c r="R138" i="6"/>
  <c r="P138" i="6"/>
  <c r="AU100" i="1"/>
  <c r="P133" i="7"/>
  <c r="AU101" i="1"/>
  <c r="T138" i="6"/>
  <c r="T137" i="11"/>
  <c r="R138" i="11"/>
  <c r="R137" i="11" s="1"/>
  <c r="R477" i="2"/>
  <c r="T133" i="7"/>
  <c r="BK174" i="3"/>
  <c r="J174" i="3"/>
  <c r="J104" i="3" s="1"/>
  <c r="T133" i="15"/>
  <c r="BK129" i="10"/>
  <c r="J129" i="10" s="1"/>
  <c r="J96" i="10" s="1"/>
  <c r="J30" i="10" s="1"/>
  <c r="BK130" i="9"/>
  <c r="J130" i="9"/>
  <c r="J96" i="9" s="1"/>
  <c r="J30" i="9" s="1"/>
  <c r="J109" i="9" s="1"/>
  <c r="BF109" i="9" s="1"/>
  <c r="J36" i="9" s="1"/>
  <c r="AW103" i="1" s="1"/>
  <c r="AT103" i="1" s="1"/>
  <c r="BK237" i="11"/>
  <c r="J237" i="11" s="1"/>
  <c r="J103" i="11" s="1"/>
  <c r="BK133" i="15"/>
  <c r="J133" i="15" s="1"/>
  <c r="J96" i="15" s="1"/>
  <c r="J30" i="15" s="1"/>
  <c r="J112" i="15" s="1"/>
  <c r="BF112" i="15" s="1"/>
  <c r="F36" i="15" s="1"/>
  <c r="BA109" i="1" s="1"/>
  <c r="BK138" i="11"/>
  <c r="BK137" i="11" s="1"/>
  <c r="J137" i="11" s="1"/>
  <c r="J96" i="11" s="1"/>
  <c r="J30" i="11" s="1"/>
  <c r="J116" i="11" s="1"/>
  <c r="BF116" i="11" s="1"/>
  <c r="J36" i="11" s="1"/>
  <c r="AW105" i="1" s="1"/>
  <c r="AT105" i="1" s="1"/>
  <c r="J138" i="11"/>
  <c r="J97" i="11" s="1"/>
  <c r="BK133" i="12"/>
  <c r="J133" i="12"/>
  <c r="J96" i="12" s="1"/>
  <c r="BF114" i="8"/>
  <c r="F38" i="8" s="1"/>
  <c r="BA102" i="1" s="1"/>
  <c r="J33" i="8"/>
  <c r="BF113" i="5"/>
  <c r="J38" i="5" s="1"/>
  <c r="AW99" i="1" s="1"/>
  <c r="AT99" i="1" s="1"/>
  <c r="AZ95" i="1"/>
  <c r="J104" i="13"/>
  <c r="J112" i="13"/>
  <c r="AT98" i="1"/>
  <c r="AT101" i="1"/>
  <c r="BC95" i="1"/>
  <c r="F36" i="13"/>
  <c r="BA107" i="1"/>
  <c r="J107" i="4"/>
  <c r="J115" i="4"/>
  <c r="J104" i="7"/>
  <c r="J112" i="7" s="1"/>
  <c r="BD95" i="1"/>
  <c r="AT107" i="1"/>
  <c r="F38" i="4"/>
  <c r="BA98" i="1"/>
  <c r="BB95" i="1"/>
  <c r="J34" i="8"/>
  <c r="AG102" i="1"/>
  <c r="J115" i="5"/>
  <c r="F38" i="7"/>
  <c r="BA101" i="1" s="1"/>
  <c r="J108" i="10" l="1"/>
  <c r="J102" i="10" s="1"/>
  <c r="J31" i="10" s="1"/>
  <c r="J32" i="10" s="1"/>
  <c r="AG104" i="1" s="1"/>
  <c r="J32" i="6"/>
  <c r="J115" i="6" s="1"/>
  <c r="J109" i="6" s="1"/>
  <c r="J117" i="6" s="1"/>
  <c r="J30" i="12"/>
  <c r="J112" i="12" s="1"/>
  <c r="J106" i="12" s="1"/>
  <c r="J31" i="12" s="1"/>
  <c r="J32" i="12" s="1"/>
  <c r="AG106" i="1" s="1"/>
  <c r="J32" i="2"/>
  <c r="J158" i="2"/>
  <c r="J99" i="2" s="1"/>
  <c r="R140" i="3"/>
  <c r="R157" i="2"/>
  <c r="BF108" i="10"/>
  <c r="BK140" i="3"/>
  <c r="J140" i="3"/>
  <c r="J98" i="3" s="1"/>
  <c r="J32" i="3" s="1"/>
  <c r="BF115" i="6"/>
  <c r="J33" i="6"/>
  <c r="J31" i="13"/>
  <c r="J33" i="7"/>
  <c r="J43" i="5"/>
  <c r="J33" i="4"/>
  <c r="J34" i="4" s="1"/>
  <c r="AG98" i="1" s="1"/>
  <c r="AN98" i="1" s="1"/>
  <c r="AN99" i="1"/>
  <c r="AU95" i="1"/>
  <c r="AU94" i="1" s="1"/>
  <c r="J36" i="15"/>
  <c r="AW109" i="1" s="1"/>
  <c r="AT109" i="1" s="1"/>
  <c r="BD94" i="1"/>
  <c r="W33" i="1"/>
  <c r="J106" i="15"/>
  <c r="J31" i="15" s="1"/>
  <c r="J32" i="15" s="1"/>
  <c r="AG109" i="1" s="1"/>
  <c r="AN109" i="1" s="1"/>
  <c r="F36" i="9"/>
  <c r="BA103" i="1"/>
  <c r="F38" i="6"/>
  <c r="BA100" i="1"/>
  <c r="AZ94" i="1"/>
  <c r="W29" i="1"/>
  <c r="J36" i="10"/>
  <c r="AW104" i="1" s="1"/>
  <c r="AT104" i="1" s="1"/>
  <c r="BC94" i="1"/>
  <c r="W32" i="1" s="1"/>
  <c r="J104" i="14"/>
  <c r="J112" i="14"/>
  <c r="F36" i="14"/>
  <c r="BA108" i="1"/>
  <c r="J34" i="7"/>
  <c r="AG101" i="1"/>
  <c r="AN101" i="1" s="1"/>
  <c r="AY95" i="1"/>
  <c r="F36" i="11"/>
  <c r="BA105" i="1" s="1"/>
  <c r="J103" i="9"/>
  <c r="J31" i="9"/>
  <c r="J32" i="9" s="1"/>
  <c r="AG103" i="1" s="1"/>
  <c r="AN103" i="1" s="1"/>
  <c r="J110" i="10"/>
  <c r="BB94" i="1"/>
  <c r="W31" i="1"/>
  <c r="F38" i="5"/>
  <c r="BA99" i="1"/>
  <c r="J38" i="8"/>
  <c r="AW102" i="1" s="1"/>
  <c r="AT102" i="1" s="1"/>
  <c r="AV95" i="1"/>
  <c r="J110" i="11"/>
  <c r="J118" i="11"/>
  <c r="J32" i="13"/>
  <c r="AG107" i="1"/>
  <c r="AN107" i="1" s="1"/>
  <c r="AX95" i="1"/>
  <c r="F36" i="10"/>
  <c r="BA104" i="1" s="1"/>
  <c r="J34" i="6"/>
  <c r="AG100" i="1"/>
  <c r="J117" i="3" l="1"/>
  <c r="J111" i="3" s="1"/>
  <c r="J33" i="3" s="1"/>
  <c r="J34" i="3" s="1"/>
  <c r="AG97" i="1" s="1"/>
  <c r="AN104" i="1"/>
  <c r="J134" i="2"/>
  <c r="J114" i="12"/>
  <c r="BF112" i="12"/>
  <c r="J41" i="15"/>
  <c r="J41" i="9"/>
  <c r="J31" i="14"/>
  <c r="J32" i="14" s="1"/>
  <c r="AG108" i="1" s="1"/>
  <c r="AN108" i="1" s="1"/>
  <c r="J41" i="10"/>
  <c r="BF117" i="3"/>
  <c r="J41" i="13"/>
  <c r="J31" i="11"/>
  <c r="J43" i="8"/>
  <c r="J43" i="7"/>
  <c r="J43" i="4"/>
  <c r="AN102" i="1"/>
  <c r="AY94" i="1"/>
  <c r="J38" i="3"/>
  <c r="AW97" i="1" s="1"/>
  <c r="AT97" i="1" s="1"/>
  <c r="AV94" i="1"/>
  <c r="AK29" i="1" s="1"/>
  <c r="J114" i="15"/>
  <c r="AX94" i="1"/>
  <c r="J119" i="3"/>
  <c r="J32" i="11"/>
  <c r="AG105" i="1" s="1"/>
  <c r="AN105" i="1" s="1"/>
  <c r="J111" i="9"/>
  <c r="J38" i="6"/>
  <c r="AW100" i="1" s="1"/>
  <c r="AT100" i="1" s="1"/>
  <c r="J36" i="12" l="1"/>
  <c r="F36" i="12"/>
  <c r="BA106" i="1" s="1"/>
  <c r="J128" i="2"/>
  <c r="BF134" i="2"/>
  <c r="J41" i="14"/>
  <c r="J43" i="6"/>
  <c r="J43" i="3"/>
  <c r="J41" i="11"/>
  <c r="AN97" i="1"/>
  <c r="AN100" i="1"/>
  <c r="F38" i="3"/>
  <c r="BA97" i="1" s="1"/>
  <c r="F38" i="2" l="1"/>
  <c r="BA96" i="1" s="1"/>
  <c r="BA95" i="1" s="1"/>
  <c r="BA94" i="1" s="1"/>
  <c r="W30" i="1" s="1"/>
  <c r="J38" i="2"/>
  <c r="AW96" i="1" s="1"/>
  <c r="AT96" i="1" s="1"/>
  <c r="J33" i="2"/>
  <c r="J34" i="2" s="1"/>
  <c r="J136" i="2"/>
  <c r="AW106" i="1"/>
  <c r="AT106" i="1" s="1"/>
  <c r="AN106" i="1" s="1"/>
  <c r="J41" i="12"/>
  <c r="AW94" i="1" l="1"/>
  <c r="AK30" i="1" s="1"/>
  <c r="AW95" i="1"/>
  <c r="AT95" i="1" s="1"/>
  <c r="AG96" i="1"/>
  <c r="J43" i="2"/>
  <c r="AT94" i="1"/>
  <c r="AN96" i="1" l="1"/>
  <c r="AG95" i="1"/>
  <c r="AG94" i="1" l="1"/>
  <c r="AN95" i="1"/>
  <c r="AK26" i="1" l="1"/>
  <c r="AK35" i="1" s="1"/>
  <c r="AN94" i="1"/>
</calcChain>
</file>

<file path=xl/sharedStrings.xml><?xml version="1.0" encoding="utf-8"?>
<sst xmlns="http://schemas.openxmlformats.org/spreadsheetml/2006/main" count="42768" uniqueCount="5552">
  <si>
    <t>Export Komplet</t>
  </si>
  <si>
    <t/>
  </si>
  <si>
    <t>2.0</t>
  </si>
  <si>
    <t>False</t>
  </si>
  <si>
    <t>{41acb9b8-99f0-450e-81a3-2d163a60c63f}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</si>
  <si>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</si>
  <si>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</si>
  <si>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</si>
  <si>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</si>
  <si>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</si>
  <si>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</si>
  <si>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</si>
  <si>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</si>
  <si>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03x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</si>
  <si>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</si>
  <si>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</si>
  <si>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NOVOSTAVBA MŠ TRAMÍN - rozpočet 1</t>
  </si>
  <si>
    <t>JKSO:</t>
  </si>
  <si>
    <t>KS:</t>
  </si>
  <si>
    <t>Miesto:</t>
  </si>
  <si>
    <t>Kadnárova 2521/69,Bratislava</t>
  </si>
  <si>
    <t>Dátum:</t>
  </si>
  <si>
    <t>5. 12. 2022</t>
  </si>
  <si>
    <t>Objednávateľ:</t>
  </si>
  <si>
    <t>IČO:</t>
  </si>
  <si>
    <t xml:space="preserve">Mestská časť Bratislava - Rača </t>
  </si>
  <si>
    <t>IČ DPH:</t>
  </si>
  <si>
    <t>Zhotoviteľ:</t>
  </si>
  <si>
    <t>Vyplň údaj</t>
  </si>
  <si>
    <t>Projektant:</t>
  </si>
  <si>
    <t xml:space="preserve">Ing.arch.Peter Kožuško </t>
  </si>
  <si>
    <t>True</t>
  </si>
  <si>
    <t>Spracovateľ:</t>
  </si>
  <si>
    <t>Rosoft,s.r.o.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</si>
  <si>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</si>
  <si>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</si>
  <si>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</si>
  <si>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</si>
  <si>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</si>
  <si>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</si>
  <si>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</si>
  <si>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</si>
  <si>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</si>
  <si>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</si>
  <si>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</si>
  <si>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</si>
  <si>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</si>
  <si>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</si>
  <si>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</si>
  <si>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</si>
  <si>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</si>
  <si>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</si>
  <si>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</si>
  <si>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</si>
  <si>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</si>
  <si>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</si>
  <si>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</si>
  <si>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</si>
  <si>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</si>
  <si>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</si>
  <si>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</si>
  <si>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</si>
  <si>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</si>
  <si>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</si>
  <si>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</si>
  <si>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</si>
  <si>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</si>
  <si>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</si>
  <si>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</si>
  <si>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</si>
  <si>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</si>
  <si>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</si>
  <si>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</si>
  <si>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</si>
  <si>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</si>
  <si>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</si>
  <si>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</si>
  <si>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</si>
  <si>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</si>
  <si>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01</t>
  </si>
  <si>
    <t>SO01 - Materská škola</t>
  </si>
  <si>
    <t>STA</t>
  </si>
  <si>
    <t>1</t>
  </si>
  <si>
    <t>{ea198456-f3a7-4c70-8bbd-abb324300009}</t>
  </si>
  <si>
    <t>/</t>
  </si>
  <si>
    <t>SO01.1 - Stavebná časť</t>
  </si>
  <si>
    <t>Časť</t>
  </si>
  <si>
    <t>2</t>
  </si>
  <si>
    <t>{1bc0cb2f-5b9e-4253-a4ac-7b798047c826}</t>
  </si>
  <si>
    <t>02</t>
  </si>
  <si>
    <t>SO01.2 - Zdravotechnika</t>
  </si>
  <si>
    <t>{5a1b3115-6cb4-47a3-802e-eac9de4e3c3c}</t>
  </si>
  <si>
    <t>03</t>
  </si>
  <si>
    <t>SO01.3 - Vykurovanie</t>
  </si>
  <si>
    <t>{7ac4444b-0fbb-47b4-8ba9-451499a6e837}</t>
  </si>
  <si>
    <t>04.1</t>
  </si>
  <si>
    <t>SO01.4.1 - Vzduchotechnika</t>
  </si>
  <si>
    <t>{025c363b-aaba-4a6a-9a3f-bb5e8b83ff36}</t>
  </si>
  <si>
    <t>04.2</t>
  </si>
  <si>
    <t xml:space="preserve">SO01.4.2 -  CHladenie </t>
  </si>
  <si>
    <t>{49e3a83f-f204-4180-a476-eaa3761da6f8}</t>
  </si>
  <si>
    <t>05</t>
  </si>
  <si>
    <t>SO01.5 - EPS</t>
  </si>
  <si>
    <t>{711f1288-7fa5-4d44-bf9d-556e7390ee42}</t>
  </si>
  <si>
    <t>06</t>
  </si>
  <si>
    <t xml:space="preserve">SO01.6 - Elektroinštalácie </t>
  </si>
  <si>
    <t>{cf48acca-7f30-41ed-9a7d-6d29065132ca}</t>
  </si>
  <si>
    <t>08x</t>
  </si>
  <si>
    <t>SO06 - ELEKTRICKÁ PRÍPOJKA A AREÁLOVÉ ROZVODY</t>
  </si>
  <si>
    <t>{1d85de6e-f63e-4cc1-a601-e6ba9c54c365}</t>
  </si>
  <si>
    <t>09x</t>
  </si>
  <si>
    <t>SO07 - SLABOPRÚDOVÉ PRÍPOJKY A AREÁLOVÉ ROZVODY</t>
  </si>
  <si>
    <t>{d03b5c9e-9ead-43bc-8296-a66bcec55c8e}</t>
  </si>
  <si>
    <t>10x</t>
  </si>
  <si>
    <t>SO08 - VODOVODNÁ PRÍPOJKA A AREÁLOVÉ ROZVODY VODY</t>
  </si>
  <si>
    <t>{a42edaa9-cb5f-4442-b046-b79afbbad373}</t>
  </si>
  <si>
    <t>11x</t>
  </si>
  <si>
    <t>SO09.1 -KANALIZAČNÁ PRÍPOJKA A AREÁLOVÉ ROZVODY KANALIZÁCIE</t>
  </si>
  <si>
    <t>{da23678b-fa6b-4493-8823-3ab695871923}</t>
  </si>
  <si>
    <t>12x</t>
  </si>
  <si>
    <t>SO09.2 - DAŽĎOVÉ AREÁLOVÉ ROZVODY A VSAKOVANIE</t>
  </si>
  <si>
    <t>{88f0c910-62b0-4c7f-a850-0b6e4921db0e}</t>
  </si>
  <si>
    <t>13x</t>
  </si>
  <si>
    <t>SO10 - PRÍPOJKA TEPLOVODU</t>
  </si>
  <si>
    <t>{6b5c2ee8-cfa0-4d38-aefd-97095e2337a4}</t>
  </si>
  <si>
    <t>14x</t>
  </si>
  <si>
    <t>PS01- ODOVZDÁVACIA STANICA TEPLA</t>
  </si>
  <si>
    <t>{04c6f6b8-4814-42a3-9d5d-b62dae71b0ab}</t>
  </si>
  <si>
    <t>DF_fasáda</t>
  </si>
  <si>
    <t>345,409</t>
  </si>
  <si>
    <t>HI_vod</t>
  </si>
  <si>
    <t>630,92</t>
  </si>
  <si>
    <t>KRYCÍ LIST ROZPOČTU</t>
  </si>
  <si>
    <t>HI_vod_S</t>
  </si>
  <si>
    <t>614,25</t>
  </si>
  <si>
    <t>HI_zv</t>
  </si>
  <si>
    <t>118,821</t>
  </si>
  <si>
    <t>HI_zv_S</t>
  </si>
  <si>
    <t>62,447</t>
  </si>
  <si>
    <t>jama</t>
  </si>
  <si>
    <t>524,34</t>
  </si>
  <si>
    <t>Objekt:</t>
  </si>
  <si>
    <t>jama_1</t>
  </si>
  <si>
    <t>805,435</t>
  </si>
  <si>
    <t>01 - SO01 - Materská škola</t>
  </si>
  <si>
    <t>KO</t>
  </si>
  <si>
    <t>133,732</t>
  </si>
  <si>
    <t>Časť:</t>
  </si>
  <si>
    <t>KS</t>
  </si>
  <si>
    <t>17,17</t>
  </si>
  <si>
    <t>01 - SO01.1 - Stavebná časť</t>
  </si>
  <si>
    <t>maľba</t>
  </si>
  <si>
    <t>850,755</t>
  </si>
  <si>
    <t>MDF_oklad_int</t>
  </si>
  <si>
    <t>65,824</t>
  </si>
  <si>
    <t>NOPOVKA</t>
  </si>
  <si>
    <t>41,724</t>
  </si>
  <si>
    <t>OBK_biodoska</t>
  </si>
  <si>
    <t>79,624</t>
  </si>
  <si>
    <t>odpočet_Ste01</t>
  </si>
  <si>
    <t>-20,071</t>
  </si>
  <si>
    <t>odpočet_Ste01_NR</t>
  </si>
  <si>
    <t>-49,56</t>
  </si>
  <si>
    <t>odpočet_Ste06</t>
  </si>
  <si>
    <t>-4,002</t>
  </si>
  <si>
    <t>odpočet_Ste06_NR</t>
  </si>
  <si>
    <t>-4,41</t>
  </si>
  <si>
    <t>ochranná_rohož_stre</t>
  </si>
  <si>
    <t>Parozábrana_strecha</t>
  </si>
  <si>
    <t>697,024</t>
  </si>
  <si>
    <t>OSB_zákl_Ste05</t>
  </si>
  <si>
    <t>85,806</t>
  </si>
  <si>
    <t>OSb_zákl_Ste06</t>
  </si>
  <si>
    <t>99,722</t>
  </si>
  <si>
    <t>OSB_zákl_Ste07</t>
  </si>
  <si>
    <t>48,18</t>
  </si>
  <si>
    <t>P01</t>
  </si>
  <si>
    <t>548,11</t>
  </si>
  <si>
    <t>P02</t>
  </si>
  <si>
    <t>31,85</t>
  </si>
  <si>
    <t>pe6</t>
  </si>
  <si>
    <t>146,83</t>
  </si>
  <si>
    <t>pe7</t>
  </si>
  <si>
    <t>1,19</t>
  </si>
  <si>
    <t>PH1</t>
  </si>
  <si>
    <t>29,79</t>
  </si>
  <si>
    <t>PH2</t>
  </si>
  <si>
    <t>6,41</t>
  </si>
  <si>
    <t>PH3</t>
  </si>
  <si>
    <t>25,94</t>
  </si>
  <si>
    <t>PH4</t>
  </si>
  <si>
    <t>Náklady z rozpočtu</t>
  </si>
  <si>
    <t>PH4_zv</t>
  </si>
  <si>
    <t>6,061</t>
  </si>
  <si>
    <t>Ostatné náklady</t>
  </si>
  <si>
    <t>PH5</t>
  </si>
  <si>
    <t>1,385</t>
  </si>
  <si>
    <t>podkl_rošt_OS</t>
  </si>
  <si>
    <t>1,345</t>
  </si>
  <si>
    <t>ryha</t>
  </si>
  <si>
    <t>10,95</t>
  </si>
  <si>
    <t>SDK_Ste</t>
  </si>
  <si>
    <t>24,534</t>
  </si>
  <si>
    <t>SDK_Sti</t>
  </si>
  <si>
    <t>825,435</t>
  </si>
  <si>
    <t>SDK_Sti_imp</t>
  </si>
  <si>
    <t>305,756</t>
  </si>
  <si>
    <t>sep_geotextilia_stre</t>
  </si>
  <si>
    <t>Sep_vrstva_strecha</t>
  </si>
  <si>
    <t>676,697</t>
  </si>
  <si>
    <t>Ste01</t>
  </si>
  <si>
    <t>217,438</t>
  </si>
  <si>
    <t>Ste01_NR</t>
  </si>
  <si>
    <t>302,808</t>
  </si>
  <si>
    <t>STe02</t>
  </si>
  <si>
    <t>17,55</t>
  </si>
  <si>
    <t>STe03</t>
  </si>
  <si>
    <t>26,28</t>
  </si>
  <si>
    <t>Ste04_XPS_120mm</t>
  </si>
  <si>
    <t>59,601</t>
  </si>
  <si>
    <t>Ste05</t>
  </si>
  <si>
    <t>37,307</t>
  </si>
  <si>
    <t>Ste06</t>
  </si>
  <si>
    <t>43,357</t>
  </si>
  <si>
    <t>Ste06_NR</t>
  </si>
  <si>
    <t>Ste07_cetris_obk</t>
  </si>
  <si>
    <t>34,221</t>
  </si>
  <si>
    <t>Ste07_TI_100mm</t>
  </si>
  <si>
    <t>13,01</t>
  </si>
  <si>
    <t>Ste07_TI_100mm_2</t>
  </si>
  <si>
    <t>13,23</t>
  </si>
  <si>
    <t>Ste08_TI_140mm</t>
  </si>
  <si>
    <t>6,813</t>
  </si>
  <si>
    <t>Ste08_TI_50mm</t>
  </si>
  <si>
    <t>9,966</t>
  </si>
  <si>
    <t>Ste09_TI_140mm</t>
  </si>
  <si>
    <t>0,805</t>
  </si>
  <si>
    <t>Ste12_XPS_140mm</t>
  </si>
  <si>
    <t>32,062</t>
  </si>
  <si>
    <t>Sti01_TI_100mm</t>
  </si>
  <si>
    <t>98,601</t>
  </si>
  <si>
    <t>Sti02_TI_100mm</t>
  </si>
  <si>
    <t>26,661</t>
  </si>
  <si>
    <t>Sti03_TI_100mm</t>
  </si>
  <si>
    <t>19,367</t>
  </si>
  <si>
    <t>STI05_TI_100mm</t>
  </si>
  <si>
    <t>16,95</t>
  </si>
  <si>
    <t>Sti06_TI_100mm</t>
  </si>
  <si>
    <t>2,865</t>
  </si>
  <si>
    <t>STI07_TI_0_90mm</t>
  </si>
  <si>
    <t>STI07_TI_100mm</t>
  </si>
  <si>
    <t>55,645</t>
  </si>
  <si>
    <t>STI08_TI_100mm</t>
  </si>
  <si>
    <t>20,29</t>
  </si>
  <si>
    <t>STI09_TI_100mm</t>
  </si>
  <si>
    <t>10,732</t>
  </si>
  <si>
    <t>Sti10_TI_100mm</t>
  </si>
  <si>
    <t>47,144</t>
  </si>
  <si>
    <t>Sti11_TI_100mm</t>
  </si>
  <si>
    <t>13,899</t>
  </si>
  <si>
    <t>STI14_TI_100mm</t>
  </si>
  <si>
    <t>9,35</t>
  </si>
  <si>
    <t>vnút_zákl_OS</t>
  </si>
  <si>
    <t>284,344</t>
  </si>
  <si>
    <t>vonk_zákl_OS</t>
  </si>
  <si>
    <t>245,131</t>
  </si>
  <si>
    <t>XPS_60mm</t>
  </si>
  <si>
    <t>10,389</t>
  </si>
  <si>
    <t>XPS_80mm</t>
  </si>
  <si>
    <t>9,662</t>
  </si>
  <si>
    <t>zásyp</t>
  </si>
  <si>
    <t>862,978</t>
  </si>
  <si>
    <t>zásyp1</t>
  </si>
  <si>
    <t>498,583</t>
  </si>
  <si>
    <t>zásyp2</t>
  </si>
  <si>
    <t>398,283</t>
  </si>
  <si>
    <t>zásyp2_2</t>
  </si>
  <si>
    <t>9,136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</si>
  <si>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</si>
  <si>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</si>
  <si>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</si>
  <si>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</si>
  <si>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</si>
  <si>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</si>
  <si>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 01_ČISTÉ TERÉNNE ÚPRAVY</t>
  </si>
  <si>
    <t xml:space="preserve">    1.6 - Zemné práce-06_EXTENZÍVNA STRECHA - ROZCHODNÍKOVÝ KOBEREC</t>
  </si>
  <si>
    <t xml:space="preserve">    2 - Zakladanie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</si>
  <si>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</si>
  <si>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</si>
  <si>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</si>
  <si>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</si>
  <si>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</si>
  <si>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</si>
  <si>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</si>
  <si>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</si>
  <si>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722 - Zdravotechnika - vnútorný vodovod</t>
  </si>
  <si>
    <t xml:space="preserve">    725 - Zdravotechnika - zariaďovacie predmety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</si>
  <si>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</si>
  <si>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</si>
  <si>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</si>
  <si>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</si>
  <si>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</si>
  <si>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</si>
  <si>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</si>
  <si>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</si>
  <si>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</si>
  <si>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</si>
  <si>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    787 - Zasklievanie</t>
  </si>
  <si>
    <t>HZS - Hodinové zúčtovacie sadzby</t>
  </si>
  <si>
    <t>OST - Ostatné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</si>
  <si>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</si>
  <si>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</si>
  <si>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</si>
  <si>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</si>
  <si>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</si>
  <si>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</si>
  <si>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</si>
  <si>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</si>
  <si>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</si>
  <si>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</si>
  <si>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</si>
  <si>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</si>
  <si>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</si>
  <si>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</si>
  <si>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</si>
  <si>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</si>
  <si>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</si>
  <si>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</si>
  <si>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</si>
  <si>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</si>
  <si>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</si>
  <si>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</si>
  <si>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</si>
  <si>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</si>
  <si>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</si>
  <si>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 01_ČISTÉ TERÉNNE ÚPRAVY</t>
  </si>
  <si>
    <t>K</t>
  </si>
  <si>
    <t>113307231.S</t>
  </si>
  <si>
    <t>Odstránenie podkladu v ploche nad 200 m2 z betónu prostého, hr. vrstvy do 150 mm,  -0,22500t</t>
  </si>
  <si>
    <t>m2</t>
  </si>
  <si>
    <t>4</t>
  </si>
  <si>
    <t>-2067936959</t>
  </si>
  <si>
    <t>VV</t>
  </si>
  <si>
    <t xml:space="preserve">"dobúranie spevnených ploch </t>
  </si>
  <si>
    <t>"betónová plocha hr.120mm</t>
  </si>
  <si>
    <t>39,3+19,1</t>
  </si>
  <si>
    <t>Súčet</t>
  </si>
  <si>
    <t>121101112.S</t>
  </si>
  <si>
    <t>Odstránenie ornice s premiestn. na hromady, so zložením na vzdialenosť do 100 m a do 1000 m3</t>
  </si>
  <si>
    <t>m3</t>
  </si>
  <si>
    <t>-1895463675</t>
  </si>
  <si>
    <t>0,3*400</t>
  </si>
  <si>
    <t>3</t>
  </si>
  <si>
    <t>131201102.S</t>
  </si>
  <si>
    <t>Výkop nezapaženej jamy v hornine 3, nad 100 do 1000 m3</t>
  </si>
  <si>
    <t>-329576653</t>
  </si>
  <si>
    <t xml:space="preserve">"výkop jamy pre objekt SO01 </t>
  </si>
  <si>
    <t xml:space="preserve">"výkop po úroveň -1,42metra  po odstránení spevnených ploch okolo povodnej vinárne </t>
  </si>
  <si>
    <t>(0,85+2,1)/2*(324,95)</t>
  </si>
  <si>
    <t>(1,07+0,57)/2*25,6</t>
  </si>
  <si>
    <t xml:space="preserve">(0,88+0,66)/2*145,15" v strede </t>
  </si>
  <si>
    <t xml:space="preserve">"odkop sikmý -0,33 po -1,42m povodný objekt </t>
  </si>
  <si>
    <t xml:space="preserve">0,37*29,2 "polyline </t>
  </si>
  <si>
    <t xml:space="preserve">(1,835*3,68)/2 "polyline </t>
  </si>
  <si>
    <t>"odkop sikmý -0,33 po -1,42m po odstr.SP</t>
  </si>
  <si>
    <t xml:space="preserve">0,37*13,99 "polyline </t>
  </si>
  <si>
    <t xml:space="preserve">"premenlivá výška odkop šikmý </t>
  </si>
  <si>
    <t>0,59*12,81/2</t>
  </si>
  <si>
    <t>0,605*3,11/2</t>
  </si>
  <si>
    <t xml:space="preserve">"odkop </t>
  </si>
  <si>
    <t>(0,36+0,35)/2*476,9</t>
  </si>
  <si>
    <t>131201109.S</t>
  </si>
  <si>
    <t>Hĺbenie nezapažených jám a zárezov. Príplatok za lepivosť horniny 3</t>
  </si>
  <si>
    <t>-10318572</t>
  </si>
  <si>
    <t>5</t>
  </si>
  <si>
    <t>132201101.S</t>
  </si>
  <si>
    <t>Výkop ryhy do šírky 600 mm v horn.3 do 100 m3</t>
  </si>
  <si>
    <t>-145190191</t>
  </si>
  <si>
    <t xml:space="preserve">"výkop základové pásy </t>
  </si>
  <si>
    <t>0,25*0,3*146</t>
  </si>
  <si>
    <t>6</t>
  </si>
  <si>
    <t>132201109.S</t>
  </si>
  <si>
    <t>Príplatok k cene za lepivosť pri hĺbení rýh šírky do 600 mm zapažených i nezapažených s urovnaním dna v hornine 3</t>
  </si>
  <si>
    <t>-1814778282</t>
  </si>
  <si>
    <t>7</t>
  </si>
  <si>
    <t>162201102.S</t>
  </si>
  <si>
    <t>Vodorovné premiestnenie výkopku z horniny 1-4 nad 20-50m</t>
  </si>
  <si>
    <t>1778720614</t>
  </si>
  <si>
    <t xml:space="preserve">"vykopaná zemina v novom stave  na zásyp na deponiu </t>
  </si>
  <si>
    <t>(jama_1+ryha)</t>
  </si>
  <si>
    <t>"zemina na spätný zásyp na úroveň nového objektu</t>
  </si>
  <si>
    <t>zásyp1+zásyp2-zásyp2_2</t>
  </si>
  <si>
    <t>8</t>
  </si>
  <si>
    <t>167101102.S</t>
  </si>
  <si>
    <t>Nakladanie neuľahnutého výkopku z hornín tr.1-4 nad 100 do 1000 m3</t>
  </si>
  <si>
    <t>-1654134385</t>
  </si>
  <si>
    <t>9</t>
  </si>
  <si>
    <t>171201202.S</t>
  </si>
  <si>
    <t>Uloženie sypaniny na skládky nad 100 do 1000 m3</t>
  </si>
  <si>
    <t>-1579369604</t>
  </si>
  <si>
    <t>10</t>
  </si>
  <si>
    <t>174101002.S</t>
  </si>
  <si>
    <t>Zásyp sypaninou so zhutnením jám, šachiet, rýh, zárezov alebo okolo objektov nad 100 do 1000 m3</t>
  </si>
  <si>
    <t>563794759</t>
  </si>
  <si>
    <t xml:space="preserve">"zásyp povodnej jamy drvinou </t>
  </si>
  <si>
    <t xml:space="preserve">"457,656-448,52=9,136m3 dosype sa v novom stave </t>
  </si>
  <si>
    <t>Medzisúčet</t>
  </si>
  <si>
    <t xml:space="preserve">"zásyp zeminou na pozadovanú úroven </t>
  </si>
  <si>
    <t>"zásyp -0,33 po -1,47m nad povodnym podpiv.objektom</t>
  </si>
  <si>
    <t>1,09*161,27</t>
  </si>
  <si>
    <t>"zásyp -0,33 (-0,6)m po -2,3 m nad povodnym podpiv.objektom</t>
  </si>
  <si>
    <t xml:space="preserve">(1,835*3,68) "polyline </t>
  </si>
  <si>
    <t xml:space="preserve">"zasyp okolo objektu </t>
  </si>
  <si>
    <t>0,9*(99,8-28,9)</t>
  </si>
  <si>
    <t>0,3*476,0 "zásyp_1 okolo objektu priem.hodnota</t>
  </si>
  <si>
    <t>11</t>
  </si>
  <si>
    <t>174101102.S</t>
  </si>
  <si>
    <t>Zásyp sypaninou v uzavretých priestoroch s urovnaním povrchu zásypu</t>
  </si>
  <si>
    <t>-751774072</t>
  </si>
  <si>
    <t xml:space="preserve">"zásyp pod základovú dosku ZD od -1,42m po - 0,77m </t>
  </si>
  <si>
    <t>0,65*(754,001-166,42)</t>
  </si>
  <si>
    <t>"zásyp od - 1,42m po -0,675m</t>
  </si>
  <si>
    <t>0,745*152,96</t>
  </si>
  <si>
    <t>0,675*2,0*2,0</t>
  </si>
  <si>
    <t>12</t>
  </si>
  <si>
    <t>M</t>
  </si>
  <si>
    <t>583310002700.S</t>
  </si>
  <si>
    <t xml:space="preserve">Dovoz zeminy  vhodnej  na zásyp vrátane obstarania so složením bez zásypu   </t>
  </si>
  <si>
    <t>t</t>
  </si>
  <si>
    <t>744682202</t>
  </si>
  <si>
    <t xml:space="preserve">"odvoz nepotrebnej zeminy </t>
  </si>
  <si>
    <t>"-(jama+ ryha )</t>
  </si>
  <si>
    <t>"(zásyp1+zásyp2-zásyp2_2)</t>
  </si>
  <si>
    <t xml:space="preserve">"pre zasypanie povodnej jamy - vybur spevn.plocha nebola dostacujuca </t>
  </si>
  <si>
    <t xml:space="preserve">"17,36-13,14=4,22t=6,752 m3 zeminy na dosypanie povodnej jamy </t>
  </si>
  <si>
    <t>6,752</t>
  </si>
  <si>
    <t xml:space="preserve">"potrebná zemina na zásyp nový stav - rozdiel výkop /zásyp </t>
  </si>
  <si>
    <t>71,345</t>
  </si>
  <si>
    <t>78,097*1,5 'Prepočítané koeficientom množstva</t>
  </si>
  <si>
    <t>13</t>
  </si>
  <si>
    <t>181301105.S</t>
  </si>
  <si>
    <t>Rozprestretie ornice v rovine, plocha do 500 m2, hr. do 300 mm</t>
  </si>
  <si>
    <t>1819973242</t>
  </si>
  <si>
    <t>400,0</t>
  </si>
  <si>
    <t>14</t>
  </si>
  <si>
    <t>16110700</t>
  </si>
  <si>
    <t xml:space="preserve">Zvislé premiestnenie strešného substrátu (61,28m3 x koef.hmotnosti 1,35),vrátane uloženia do násypu na streche </t>
  </si>
  <si>
    <t>-65446310</t>
  </si>
  <si>
    <t>15</t>
  </si>
  <si>
    <t>0265103402</t>
  </si>
  <si>
    <t>Extenzívny strešný substrát, max. vodná kapacita  min. 35 obj.%, organ.súčasti max 65g/l, celkový objem pórov min 60-70 obj.%, koef. zhutnenia 1,3, hmotnosť pri zhutnení -suchý: min. 750kg/m³, nasýtený vodou: max. 1450kg/m³, vrátane dopravy</t>
  </si>
  <si>
    <t>928025342</t>
  </si>
  <si>
    <t>16</t>
  </si>
  <si>
    <t>184921305</t>
  </si>
  <si>
    <t>Položenie hydroakumulačného panelu so zabudovanou filtračnou vrstvou - strecha</t>
  </si>
  <si>
    <t>-81017482</t>
  </si>
  <si>
    <t>17</t>
  </si>
  <si>
    <t>0529501706</t>
  </si>
  <si>
    <t>Hydroakumulačný nop. panel so zabud.filtr. vrstvou, hr.min13,5mm, hm.cca 1,01kg/m2, sila v tlaku cca 700 kPa, materiál-recyk. polyst. a polyprop,vodozádržná kapacita cca 3,6l/m2, perforácie - cca 1540/m2 s Ø6,3mm, vrátane vytiahnutia na okraj+30cm po obv.</t>
  </si>
  <si>
    <t>-978807023</t>
  </si>
  <si>
    <t>18</t>
  </si>
  <si>
    <t>Pol748</t>
  </si>
  <si>
    <t>Položenie vodozádržného panelu - strecha</t>
  </si>
  <si>
    <t>1500099999</t>
  </si>
  <si>
    <t>19</t>
  </si>
  <si>
    <t>Pol749</t>
  </si>
  <si>
    <t>Vodozádržný panel - hydrofilný panel z minerálnej vlny, hustota 120kg/m3, hr. 0,25m, váha v suchom stave - cca 3kg/m2, váha v saturovanom stave - cca 23kg/m2, vodozádržná kapacita - cca 20l/m2, objem vzduchových pórov - cca 16%</t>
  </si>
  <si>
    <t>1736722575</t>
  </si>
  <si>
    <t>184921200</t>
  </si>
  <si>
    <t>Položenie obruby záhonov</t>
  </si>
  <si>
    <t>bm</t>
  </si>
  <si>
    <t>-551222582</t>
  </si>
  <si>
    <t>21</t>
  </si>
  <si>
    <t>05229501600.1</t>
  </si>
  <si>
    <t>Oceľový obrubník (oceľová pásoviná zváraná s roxor. tyčami hr. 10mm navarenými každých 1,5m rozmery: 350mm x min. 5mm) /presný rozmer bez rezervy/</t>
  </si>
  <si>
    <t>-1735137141</t>
  </si>
  <si>
    <t>22</t>
  </si>
  <si>
    <t>05229501600.2</t>
  </si>
  <si>
    <t>Oceľový obrubník (oceľová pásoviná zváraná s roxor. tyčami hr. 10mm navarenými každých 1,5m rozmery: 450mm x min. 5mm) /presný rozmer bez rezervy/</t>
  </si>
  <si>
    <t>-1299335183</t>
  </si>
  <si>
    <t>1.6</t>
  </si>
  <si>
    <t>Zemné práce-06_EXTENZÍVNA STRECHA - ROZCHODNÍKOVÝ KOBEREC</t>
  </si>
  <si>
    <t>23</t>
  </si>
  <si>
    <t>183402111</t>
  </si>
  <si>
    <t>Rozrušenie pôdy na hĺbku nad 50 do 150 mm v rovine alebo na svahu do 1:5</t>
  </si>
  <si>
    <t>-1030460655</t>
  </si>
  <si>
    <t>24</t>
  </si>
  <si>
    <t>183403153</t>
  </si>
  <si>
    <t>Obrobenie pôdy hrabaním v rovine alebo na svahu do 1:5</t>
  </si>
  <si>
    <t>-1320246493</t>
  </si>
  <si>
    <t>25</t>
  </si>
  <si>
    <t>184921100</t>
  </si>
  <si>
    <t>Položenie rozchodníkového koberca</t>
  </si>
  <si>
    <t>1250006256</t>
  </si>
  <si>
    <t>26</t>
  </si>
  <si>
    <t>02666192504</t>
  </si>
  <si>
    <t>Rozchodníkový koberec</t>
  </si>
  <si>
    <t>-1586213874</t>
  </si>
  <si>
    <t>27</t>
  </si>
  <si>
    <t>0529501500</t>
  </si>
  <si>
    <t>Upevňovací kolík 12cm k rozchodníkovému kobercu</t>
  </si>
  <si>
    <t>ks</t>
  </si>
  <si>
    <t>-169674490</t>
  </si>
  <si>
    <t>28</t>
  </si>
  <si>
    <t>185804312</t>
  </si>
  <si>
    <t>Zaliatie rastlín vodou, plochy jednotlivo nad 20 m2</t>
  </si>
  <si>
    <t>-1701072238</t>
  </si>
  <si>
    <t>Zakladanie</t>
  </si>
  <si>
    <t>29</t>
  </si>
  <si>
    <t>212752125.S</t>
  </si>
  <si>
    <t>Trativody z flexodrenážnych rúr DN 100 - OV13</t>
  </si>
  <si>
    <t>m</t>
  </si>
  <si>
    <t>1743951859</t>
  </si>
  <si>
    <t>43,0</t>
  </si>
  <si>
    <t>30</t>
  </si>
  <si>
    <t>21275212501</t>
  </si>
  <si>
    <t>M+D Drenážna šachta DN 315,výška cca 750 mm  - OV14</t>
  </si>
  <si>
    <t>-228035029</t>
  </si>
  <si>
    <t>1,0</t>
  </si>
  <si>
    <t>31</t>
  </si>
  <si>
    <t>21275212502</t>
  </si>
  <si>
    <t>M+D Drenážna šachta DN 315,výška cca 750 mm - OV15</t>
  </si>
  <si>
    <t>327152046</t>
  </si>
  <si>
    <t>2,0</t>
  </si>
  <si>
    <t>32</t>
  </si>
  <si>
    <t>271573001.S</t>
  </si>
  <si>
    <t>Násyp pod základové konštrukcie so zhutnením zo štrkopiesku fr.0-32 mm</t>
  </si>
  <si>
    <t>200868891</t>
  </si>
  <si>
    <t>"základová doska ZD01</t>
  </si>
  <si>
    <t>0,1*(754,001-166,42)</t>
  </si>
  <si>
    <t>33</t>
  </si>
  <si>
    <t>273313611.S</t>
  </si>
  <si>
    <t>Betón základových dosiek, prostý tr. C 16/20</t>
  </si>
  <si>
    <t>-1612052868</t>
  </si>
  <si>
    <t>"podkladný betón PB 01</t>
  </si>
  <si>
    <t>0,1*(783,88-152,96)</t>
  </si>
  <si>
    <t>34</t>
  </si>
  <si>
    <t>273321411.S</t>
  </si>
  <si>
    <t>Betón základových dosiek, železový (bez výstuže), tr. C 25/30</t>
  </si>
  <si>
    <t>-890517353</t>
  </si>
  <si>
    <t>0,3*(783,88-152,96)</t>
  </si>
  <si>
    <t>0,25*0,165*(15,74+22,75+10,46+15,45+3,92+4,0+16,78)</t>
  </si>
  <si>
    <t>35</t>
  </si>
  <si>
    <t>273351215.S</t>
  </si>
  <si>
    <t>Debnenie stien základových dosiek, zhotovenie-dielce</t>
  </si>
  <si>
    <t>-169617432</t>
  </si>
  <si>
    <t>0,3*146</t>
  </si>
  <si>
    <t>0,25*(15,74+22,75+10,46+15,45+3,92+4,0+16,78+0,165*14)*2</t>
  </si>
  <si>
    <t xml:space="preserve">"podkladný betón PB 01 </t>
  </si>
  <si>
    <t>0,1*146</t>
  </si>
  <si>
    <t>36</t>
  </si>
  <si>
    <t>273351216.S</t>
  </si>
  <si>
    <t>Debnenie stien základových dosiek, odstránenie-dielce</t>
  </si>
  <si>
    <t>1820407919</t>
  </si>
  <si>
    <t>37</t>
  </si>
  <si>
    <t>2733618211</t>
  </si>
  <si>
    <t>Výstuž základových dosiek,pásov z ocele B500 (10505)</t>
  </si>
  <si>
    <t>1643075925</t>
  </si>
  <si>
    <t xml:space="preserve">"výkaz </t>
  </si>
  <si>
    <t>2406,245/1000</t>
  </si>
  <si>
    <t>38</t>
  </si>
  <si>
    <t>273362021.S</t>
  </si>
  <si>
    <t>Výstuž základových dosiek zo zvár. sietí KARI</t>
  </si>
  <si>
    <t>1839645855</t>
  </si>
  <si>
    <t xml:space="preserve">"základová doska ZD01+podkladný betón PB 01 </t>
  </si>
  <si>
    <t xml:space="preserve">"KY14 </t>
  </si>
  <si>
    <t>8651/1000</t>
  </si>
  <si>
    <t>"KZ 70</t>
  </si>
  <si>
    <t>6937,68/1000</t>
  </si>
  <si>
    <t>39</t>
  </si>
  <si>
    <t>274271041.S</t>
  </si>
  <si>
    <t>Murivo základových pásov (m3) z betónových debniacich tvárnic s betónovou výplňou C 16/20 hrúbky 300 mm</t>
  </si>
  <si>
    <t>1247207690</t>
  </si>
  <si>
    <t>"DT30</t>
  </si>
  <si>
    <t>0,75*0,3*146</t>
  </si>
  <si>
    <t>40</t>
  </si>
  <si>
    <t>274313611.S</t>
  </si>
  <si>
    <t>Betón základových pásov, prostý tr. C 16/20</t>
  </si>
  <si>
    <t>2088972019</t>
  </si>
  <si>
    <t xml:space="preserve">"základové pásy </t>
  </si>
  <si>
    <t>0,25*0,3*146*1,035</t>
  </si>
  <si>
    <t>"Pozn.:  uvažované stratné na betón priamo do terénu 3,5%</t>
  </si>
  <si>
    <t>41</t>
  </si>
  <si>
    <t>274351215.S</t>
  </si>
  <si>
    <t>Debnenie stien základových pásov, zhotovenie-dielce</t>
  </si>
  <si>
    <t>1126504797</t>
  </si>
  <si>
    <t>0,25*(99,78+97,88+45,803+43,92)</t>
  </si>
  <si>
    <t>42</t>
  </si>
  <si>
    <t>274351216.S</t>
  </si>
  <si>
    <t>Debnenie stien základových pásov, odstránenie-dielce</t>
  </si>
  <si>
    <t>2123618570</t>
  </si>
  <si>
    <t>Komunikácie</t>
  </si>
  <si>
    <t>43</t>
  </si>
  <si>
    <t>564760211.S</t>
  </si>
  <si>
    <t>Podklad alebo kryt z kameniva hrubého drveného veľ. 16-32 mm s rozprestretím a zhutnením hr. 200 mm</t>
  </si>
  <si>
    <t>-1488261117</t>
  </si>
  <si>
    <t>"átrium Pe6 _ štrkodrva hr.400mm</t>
  </si>
  <si>
    <t>2*pe6</t>
  </si>
  <si>
    <t>44</t>
  </si>
  <si>
    <t>596811320.S</t>
  </si>
  <si>
    <t>Kladenie betónovej dlažby s vyplnením škár do lôžka z kameniva, veľ. do 0,25 m2 plochy do 50 m2</t>
  </si>
  <si>
    <t>140254560</t>
  </si>
  <si>
    <t>"1.24 podlaha v nike pre odpad.nádoby pe7</t>
  </si>
  <si>
    <t>45</t>
  </si>
  <si>
    <t>592460014400.S</t>
  </si>
  <si>
    <t>Platňa betónová, rozmer 500x500x100 mm</t>
  </si>
  <si>
    <t>-826890353</t>
  </si>
  <si>
    <t>pe7/(0,5*0,5)</t>
  </si>
  <si>
    <t>46</t>
  </si>
  <si>
    <t>5968113201</t>
  </si>
  <si>
    <t xml:space="preserve">Kladenie betónových platní do štrku </t>
  </si>
  <si>
    <t>-244733475</t>
  </si>
  <si>
    <t xml:space="preserve">"átrium Pe6 - siet 600x600mm </t>
  </si>
  <si>
    <t>(pe6/(0,6*0,6))*(0,3*0,3)</t>
  </si>
  <si>
    <t>47</t>
  </si>
  <si>
    <t>5924600160001</t>
  </si>
  <si>
    <t>Platňa betónová, rozmer300x300x50 mm</t>
  </si>
  <si>
    <t>320036486</t>
  </si>
  <si>
    <t>"átrium Pe6</t>
  </si>
  <si>
    <t>pe6/(0,6*0,6)*1,05</t>
  </si>
  <si>
    <t>429</t>
  </si>
  <si>
    <t>Úpravy povrchov, podlahy, osadenie</t>
  </si>
  <si>
    <t>48</t>
  </si>
  <si>
    <t>622481119.S</t>
  </si>
  <si>
    <t>Potiahnutie vonkajších stien sklotextílnou mriežkou s celoplošným prilepením</t>
  </si>
  <si>
    <t>-470342877</t>
  </si>
  <si>
    <t xml:space="preserve">"Ste4 - obvodová stena v soklovej oblasti pod terénom </t>
  </si>
  <si>
    <t xml:space="preserve">"ST03 - rozvinutý pohľad - fasáda - hr.120 mmm XPS </t>
  </si>
  <si>
    <t>49</t>
  </si>
  <si>
    <t>625250204.S</t>
  </si>
  <si>
    <t xml:space="preserve">Zateplenie okolo rámov okien z grafitového polystyrénu hr.60mm,vrátane purenitového klinu potrebného na osadenie  a príslušenstva </t>
  </si>
  <si>
    <t>-1399121594</t>
  </si>
  <si>
    <t xml:space="preserve">"zateplenei okolo rámov okien z grafitového polystyrénu ,vyrezanie potrebných profilovz TI a doplnenie montáźnou PUR penou </t>
  </si>
  <si>
    <t>"vrátane purenitového klinu na osadenie okna viď PD</t>
  </si>
  <si>
    <t xml:space="preserve">"fix okna </t>
  </si>
  <si>
    <t xml:space="preserve">"parapet detail D201 </t>
  </si>
  <si>
    <t>0,07*2*1,7*(8+13,0)</t>
  </si>
  <si>
    <t>"nadprazie D202</t>
  </si>
  <si>
    <t>(0,16+0,13)*(1,17*2)*8</t>
  </si>
  <si>
    <t>(0,16+0,13)*1,7*13</t>
  </si>
  <si>
    <t>"ostenie D203</t>
  </si>
  <si>
    <t>(0,14+0,06)*2*1,65*8</t>
  </si>
  <si>
    <t>(0,14+0,06)*2*1,85*13</t>
  </si>
  <si>
    <t>"ostenie D204</t>
  </si>
  <si>
    <t>(0,14+0,06)*2*0,8*3</t>
  </si>
  <si>
    <t>"nadprazie D205</t>
  </si>
  <si>
    <t>(0,16+0,13)*0,8*3</t>
  </si>
  <si>
    <t>"parapet</t>
  </si>
  <si>
    <t>0,07*2*0,8*3</t>
  </si>
  <si>
    <t>"parapet detail D206</t>
  </si>
  <si>
    <t>0,07*2*0,8*2,7</t>
  </si>
  <si>
    <t>"nadprazie D207</t>
  </si>
  <si>
    <t>(0,16+0,13)*0,8*27</t>
  </si>
  <si>
    <t>"ostenie D208</t>
  </si>
  <si>
    <t>(0,14+0,06)*2*0,8*27</t>
  </si>
  <si>
    <t>50</t>
  </si>
  <si>
    <t>6252551111</t>
  </si>
  <si>
    <t>Systém hydroizolácie - hydroizolačná stierka na báze cementu hr.3mm</t>
  </si>
  <si>
    <t>127220527</t>
  </si>
  <si>
    <t>51</t>
  </si>
  <si>
    <t>631312611.S</t>
  </si>
  <si>
    <t>Mazanina z betónu prostého (m3) tr. C 16/20 hr.nad 50 do 80 mm</t>
  </si>
  <si>
    <t>174709459</t>
  </si>
  <si>
    <t>0,064*P01</t>
  </si>
  <si>
    <t>0,065*P02</t>
  </si>
  <si>
    <t>(0,05+0,065)/2*pe7</t>
  </si>
  <si>
    <t>"Pozn.:  vrátane spádovania a dilatovania</t>
  </si>
  <si>
    <t xml:space="preserve">"Pozn.: spoj medzi podlahovým poterom a rámom okna zabezpečiť trvalo pružnou dil.páskou pre podlahy </t>
  </si>
  <si>
    <t>52</t>
  </si>
  <si>
    <t>631319151.S</t>
  </si>
  <si>
    <t>Príplatok za prehlad. povrchu betónovej mazaniny min. tr.C 8/10 oceľ. hlad. hr. 50-80 mm</t>
  </si>
  <si>
    <t>64978341</t>
  </si>
  <si>
    <t>53</t>
  </si>
  <si>
    <t>631319171.S</t>
  </si>
  <si>
    <t>Príplatok za strhnutie povrchu mazaniny latou pre hr. obidvoch vrstiev mazaniny nad 50 do 80 mm</t>
  </si>
  <si>
    <t>-392043995</t>
  </si>
  <si>
    <t>54</t>
  </si>
  <si>
    <t>631362412.S</t>
  </si>
  <si>
    <t>Výstuž mazanín z betónov (z kameniva) a z ľahkých betónov zo sietí KARI, priemer drôtu 5/5 mm, veľkosť oka 150x150 mm</t>
  </si>
  <si>
    <t>-225447347</t>
  </si>
  <si>
    <t>P01*1,15</t>
  </si>
  <si>
    <t>P02*1,15</t>
  </si>
  <si>
    <t>pe7*1,15</t>
  </si>
  <si>
    <t>55</t>
  </si>
  <si>
    <t>631571010.S</t>
  </si>
  <si>
    <t>Násyp z kameniva ťaženého na plochých strechách vodorovný alebo v spáde, s utlačením  urovnaním povrchu</t>
  </si>
  <si>
    <t>1383524833</t>
  </si>
  <si>
    <t xml:space="preserve">"detail D301  - štrkový obsyp okolo atiky  átrium </t>
  </si>
  <si>
    <t>0,15*0,12*44,36</t>
  </si>
  <si>
    <t xml:space="preserve">"detail D302  - štrkový obsyp okolo atiky vonkajšia fasáda </t>
  </si>
  <si>
    <t>0,15*0,325*99,5</t>
  </si>
  <si>
    <t xml:space="preserve">"detail D305 - obsyp čistiacej šachty </t>
  </si>
  <si>
    <t>((0,375*0,25*2)-(0,375*0,245*0,245))*6</t>
  </si>
  <si>
    <t>56</t>
  </si>
  <si>
    <t>632001011.S</t>
  </si>
  <si>
    <t>Zhotovenie separačnej fólie v podlahových vrstvách z PE</t>
  </si>
  <si>
    <t>-1590960229</t>
  </si>
  <si>
    <t>P01+P02</t>
  </si>
  <si>
    <t>57</t>
  </si>
  <si>
    <t>283230007500.S</t>
  </si>
  <si>
    <t>Oddeľovacia fólia na potery - PE fólia</t>
  </si>
  <si>
    <t>-195283198</t>
  </si>
  <si>
    <t>58</t>
  </si>
  <si>
    <t>632001051.S</t>
  </si>
  <si>
    <t>Zhotovenie jednonásobného penetračného náteru pre potery a stierky</t>
  </si>
  <si>
    <t>-1286331564</t>
  </si>
  <si>
    <t>59</t>
  </si>
  <si>
    <t>585520008700.S</t>
  </si>
  <si>
    <t>Penetračný náter na nasiakavé podklady pod potery, samonivelizačné hmoty a stavebné lepidlá</t>
  </si>
  <si>
    <t>1282511304</t>
  </si>
  <si>
    <t>(P01+P02)*1,15</t>
  </si>
  <si>
    <t>60</t>
  </si>
  <si>
    <t>965044201.S</t>
  </si>
  <si>
    <t xml:space="preserve">Zbrúsenie samonivelačnej stierky </t>
  </si>
  <si>
    <t>1934320215</t>
  </si>
  <si>
    <t xml:space="preserve">"zbrúsenie  samonivelačnej stierky </t>
  </si>
  <si>
    <t>61</t>
  </si>
  <si>
    <t>632452642.S</t>
  </si>
  <si>
    <t>Cementová samonivelizačná stierka, pevnosti v tlaku 25 MPa, hr. 3 mm</t>
  </si>
  <si>
    <t>2069719928</t>
  </si>
  <si>
    <t>62</t>
  </si>
  <si>
    <t>632921111.S</t>
  </si>
  <si>
    <t>Kladenie betónovej dlaždice voľne na plochú strechu, rozmeru do 300 x 300 mm</t>
  </si>
  <si>
    <t>98530681</t>
  </si>
  <si>
    <t xml:space="preserve">"výrobok KV04 - zatazenie betónovou dlažbou - detail D 302 </t>
  </si>
  <si>
    <t>128</t>
  </si>
  <si>
    <t>63</t>
  </si>
  <si>
    <t>592460010000.S</t>
  </si>
  <si>
    <t>Dlažba betónová, rozmer 300x300x40mm</t>
  </si>
  <si>
    <t>1647574326</t>
  </si>
  <si>
    <t xml:space="preserve">"výrobok KV04 - zatazenie betónovou dlažbou </t>
  </si>
  <si>
    <t>128*0,3*0,3*1,05</t>
  </si>
  <si>
    <t>Ostatné konštrukcie a práce-búranie</t>
  </si>
  <si>
    <t>64</t>
  </si>
  <si>
    <t>941955002.S</t>
  </si>
  <si>
    <t>Lešenie ľahké pracovné pomocné s výškou lešeňovej podlahy nad 1,20 do 1,90 m</t>
  </si>
  <si>
    <t>436549760</t>
  </si>
  <si>
    <t xml:space="preserve">"pomocné lešenie interiér </t>
  </si>
  <si>
    <t>581,15</t>
  </si>
  <si>
    <t>65</t>
  </si>
  <si>
    <t>941955003.S</t>
  </si>
  <si>
    <t>Lešenie ľahké pracovné pomocné s výškou lešeňovej podlahy nad 1,90 do 2,50 m</t>
  </si>
  <si>
    <t>418094306</t>
  </si>
  <si>
    <t xml:space="preserve">"pomocné lešenie obvodové steny </t>
  </si>
  <si>
    <t>1,5*(99,395+44,07)</t>
  </si>
  <si>
    <t>66</t>
  </si>
  <si>
    <t>952901111.S</t>
  </si>
  <si>
    <t>Vyčistenie budov pri výške podlaží do 4 m</t>
  </si>
  <si>
    <t>-1993327030</t>
  </si>
  <si>
    <t xml:space="preserve">"budova </t>
  </si>
  <si>
    <t>808,952-152,95</t>
  </si>
  <si>
    <t xml:space="preserve">"átrium </t>
  </si>
  <si>
    <t>146,23/3</t>
  </si>
  <si>
    <t>67</t>
  </si>
  <si>
    <t>9529011110</t>
  </si>
  <si>
    <t xml:space="preserve">Stavebné úpravy - prierazy </t>
  </si>
  <si>
    <t xml:space="preserve">hod </t>
  </si>
  <si>
    <t>-1081233042</t>
  </si>
  <si>
    <t>68</t>
  </si>
  <si>
    <t>9790811211</t>
  </si>
  <si>
    <t>Odvoz sute vhodnej na drvenie, na miesto drvenia podla moznosti zhotovitela a spatný prívoz na stavbu</t>
  </si>
  <si>
    <t>-921506299</t>
  </si>
  <si>
    <t>69</t>
  </si>
  <si>
    <t>979082111</t>
  </si>
  <si>
    <t>Triedenie, nakladanie a vnútrostavenisková doprava sutiny a vybúraných hmôt</t>
  </si>
  <si>
    <t>1934967225</t>
  </si>
  <si>
    <t xml:space="preserve">"vybúranie spevnenej plochy </t>
  </si>
  <si>
    <t>13,14</t>
  </si>
  <si>
    <t>70</t>
  </si>
  <si>
    <t>979087212.S</t>
  </si>
  <si>
    <t>Nakladanie na dopravné prostriedky pre vodorovnú dopravu sutiny</t>
  </si>
  <si>
    <t>1792090935</t>
  </si>
  <si>
    <t>71</t>
  </si>
  <si>
    <t>979093513</t>
  </si>
  <si>
    <t>Drvenie stavebného odpadu z demolácií (bez kov. mat.) z muriva z betónu železového</t>
  </si>
  <si>
    <t>155330468</t>
  </si>
  <si>
    <t>99</t>
  </si>
  <si>
    <t>Presun hmôt HSV</t>
  </si>
  <si>
    <t>72</t>
  </si>
  <si>
    <t>998011001.S</t>
  </si>
  <si>
    <t>Presun hmôt pre budovy (801, 803, 812), zvislá konštr. z tehál, tvárnic, z kovu výšky do 6 m</t>
  </si>
  <si>
    <t>-94083779</t>
  </si>
  <si>
    <t>PSV</t>
  </si>
  <si>
    <t>Práce a dodávky PSV</t>
  </si>
  <si>
    <t>711</t>
  </si>
  <si>
    <t>Izolácie proti vode a vlhkosti</t>
  </si>
  <si>
    <t>73</t>
  </si>
  <si>
    <t>711111001.S</t>
  </si>
  <si>
    <t>Zhotovenie izolácie proti zemnej vlhkosti vodorovná náterom penetračným za studena</t>
  </si>
  <si>
    <t>-388237561</t>
  </si>
  <si>
    <t>"hydroizolácia objektu - vrátane detailov prestupov, napojení, ukončení - kpl hydroizolačný systém  ,vrátane Pe7</t>
  </si>
  <si>
    <t>783,88-152,96</t>
  </si>
  <si>
    <t>74</t>
  </si>
  <si>
    <t>711112001.S</t>
  </si>
  <si>
    <t>Zhotovenie  izolácie proti zemnej vlhkosti zvislá penetračným náterom za studena</t>
  </si>
  <si>
    <t>-344617847</t>
  </si>
  <si>
    <t xml:space="preserve">"na zb konstrukciu  STe03+Ste04 </t>
  </si>
  <si>
    <t>STe03+Ste04_XPS_120mm</t>
  </si>
  <si>
    <t xml:space="preserve">"átrium Ste12 a vyššie detail D101 </t>
  </si>
  <si>
    <t>0,75*43,92</t>
  </si>
  <si>
    <t>75</t>
  </si>
  <si>
    <t>1116315000</t>
  </si>
  <si>
    <t xml:space="preserve">Penetračný náter - Lak asfaltový v sudoch   </t>
  </si>
  <si>
    <t>1267454665</t>
  </si>
  <si>
    <t>(HI_vod+HI_zv)*0,00035</t>
  </si>
  <si>
    <t>pe7*0,00035</t>
  </si>
  <si>
    <t>76</t>
  </si>
  <si>
    <t>711112011.S</t>
  </si>
  <si>
    <t>Zhotovenie  izolácie proti zemnej vlhkosti zvislá asfaltovou suspenziou za studena</t>
  </si>
  <si>
    <t>-727015456</t>
  </si>
  <si>
    <t>"STe02 - obvodová stena sokel - hr.60mm</t>
  </si>
  <si>
    <t>STe02*2*1,15</t>
  </si>
  <si>
    <t>77</t>
  </si>
  <si>
    <t>628330000100</t>
  </si>
  <si>
    <t>Modifikované asfaltové pásy vhodné do oblasti so stredným radónovým rizikom (dvojvrstvový systém)</t>
  </si>
  <si>
    <t>-11740083</t>
  </si>
  <si>
    <t>HI_vod*2*1,15</t>
  </si>
  <si>
    <t>HI_zv*2*1,15</t>
  </si>
  <si>
    <t>pe7*2*1,15</t>
  </si>
  <si>
    <t>78</t>
  </si>
  <si>
    <t>711114015.S</t>
  </si>
  <si>
    <t>Izolácia proti zemnej vlhkosti, bitúmenovou emulziou zvislá</t>
  </si>
  <si>
    <t>-1317786809</t>
  </si>
  <si>
    <t xml:space="preserve">"kontaktný mostík na drev podklad </t>
  </si>
  <si>
    <t>79</t>
  </si>
  <si>
    <t>711131102.S</t>
  </si>
  <si>
    <t>Zhotovenie geotextílie alebo tkaniny na plochu vodorovnú</t>
  </si>
  <si>
    <t>661302914</t>
  </si>
  <si>
    <t xml:space="preserve">"ochrana HI spodnej stavby </t>
  </si>
  <si>
    <t>80</t>
  </si>
  <si>
    <t>711131106.S</t>
  </si>
  <si>
    <t>Zhotovenie izolácie proti zemnej vlhkosti nopovou fóloiu položenou voľne na ploche vodorovnej</t>
  </si>
  <si>
    <t>-1476355329</t>
  </si>
  <si>
    <t>81</t>
  </si>
  <si>
    <t>711132102.S</t>
  </si>
  <si>
    <t>Zhotovenie geotextílie alebo tkaniny na plochu zvislú</t>
  </si>
  <si>
    <t>874918130</t>
  </si>
  <si>
    <t>82</t>
  </si>
  <si>
    <t>693110004500.S</t>
  </si>
  <si>
    <t>Geotextília polypropylénová netkaná 300 g/m2</t>
  </si>
  <si>
    <t>-952870518</t>
  </si>
  <si>
    <t>(HI_vod+HI_zv)*1,2</t>
  </si>
  <si>
    <t>pe6*1,2</t>
  </si>
  <si>
    <t>83</t>
  </si>
  <si>
    <t>711132107.S</t>
  </si>
  <si>
    <t>Zhotovenie izolácie proti zemnej vlhkosti nopovou fóloiu položenou voľne na ploche zvislej</t>
  </si>
  <si>
    <t>-576544820</t>
  </si>
  <si>
    <t xml:space="preserve">"ukonćenie nopovej fólie pri hornej hrane nad okenným profilom ,použitie systémovaj ukonćovacej lišty </t>
  </si>
  <si>
    <t xml:space="preserve">"Ste12 - obvodová stena v soklovej oblasti pod terénom v átriu + zateplenie sokla pri podlahe det.D101 </t>
  </si>
  <si>
    <t>0,95*43,92</t>
  </si>
  <si>
    <t>84</t>
  </si>
  <si>
    <t>283230002700.S</t>
  </si>
  <si>
    <t>Nopová fólia, proti zemnej vlhkosti s radónovou ochranou, pre spodnú stavbu</t>
  </si>
  <si>
    <t>1199147215</t>
  </si>
  <si>
    <t xml:space="preserve">"zvislé vytiahnutie </t>
  </si>
  <si>
    <t>NOPOVKA*1,15</t>
  </si>
  <si>
    <t xml:space="preserve">"vodorovná ochrana </t>
  </si>
  <si>
    <t>85</t>
  </si>
  <si>
    <t>711141559.S</t>
  </si>
  <si>
    <t>Zhotovenie  izolácie proti zemnej vlhkosti a tlakovej vode vodorovná NAIP pritavením</t>
  </si>
  <si>
    <t>693310188</t>
  </si>
  <si>
    <t>HI_vod*2</t>
  </si>
  <si>
    <t>pe7*2</t>
  </si>
  <si>
    <t xml:space="preserve">"Pozn.: Vrátane príslušenstva HI systému a syst. detailov   </t>
  </si>
  <si>
    <t>86</t>
  </si>
  <si>
    <t>711142559.S</t>
  </si>
  <si>
    <t>Zhotovenie  izolácie proti zemnej vlhkosti a tlakovej vode zvislá NAIP pritavením</t>
  </si>
  <si>
    <t>265677455</t>
  </si>
  <si>
    <t>HI_zv*2</t>
  </si>
  <si>
    <t>87</t>
  </si>
  <si>
    <t>711170050.S</t>
  </si>
  <si>
    <t xml:space="preserve">Zhotovenie parozábrany na montované steny </t>
  </si>
  <si>
    <t>-1159286298</t>
  </si>
  <si>
    <t>"Ste1 - obvodová stena</t>
  </si>
  <si>
    <t>"odpočet Ste011</t>
  </si>
  <si>
    <t>-1,0*1,85</t>
  </si>
  <si>
    <t xml:space="preserve">"Ste2 - obvodová stena sokel </t>
  </si>
  <si>
    <t xml:space="preserve">"Ste08 _obvodová stena okolo smetných košov - mimo soklovej oblasti </t>
  </si>
  <si>
    <t>(3,52-0,3)*(1,93+0,66+0,895)</t>
  </si>
  <si>
    <t>"Ste09 _obvodová stena okolo smetných košov - sokel</t>
  </si>
  <si>
    <t>0,3*(1,93+0,66+0,895)</t>
  </si>
  <si>
    <t>88</t>
  </si>
  <si>
    <t>283220003001</t>
  </si>
  <si>
    <t>Parozábrana (ekv. dif. hrúbka  min. SD=45 m)</t>
  </si>
  <si>
    <t>2113075170</t>
  </si>
  <si>
    <t>Ste01*1,15</t>
  </si>
  <si>
    <t>-(1,0*1,85)*1,15</t>
  </si>
  <si>
    <t>STe02*1,15</t>
  </si>
  <si>
    <t>(3,52-0,3)*(1,93+0,66+0,895)*1,15</t>
  </si>
  <si>
    <t>0,3*(1,93+0,66+0,895)*1,15</t>
  </si>
  <si>
    <t>89</t>
  </si>
  <si>
    <t>998711201.S</t>
  </si>
  <si>
    <t>Presun hmôt pre izoláciu proti vode v objektoch výšky do 6 m</t>
  </si>
  <si>
    <t>%</t>
  </si>
  <si>
    <t>-1231062238</t>
  </si>
  <si>
    <t>712</t>
  </si>
  <si>
    <t>Izolácie striech, povlakové krytiny</t>
  </si>
  <si>
    <t>90</t>
  </si>
  <si>
    <t>712290010.S</t>
  </si>
  <si>
    <t>Zhotovenie parozábrany pre strechy ploché do 10°</t>
  </si>
  <si>
    <t>-1603921887</t>
  </si>
  <si>
    <t xml:space="preserve">"strecha S01 </t>
  </si>
  <si>
    <t>772,3-158,05</t>
  </si>
  <si>
    <t xml:space="preserve">"vytiahnutie na streche </t>
  </si>
  <si>
    <t xml:space="preserve">"Ste 07 - obvodová stena ,atika zo strany átria vytiahnutie pod atiku detail D301 </t>
  </si>
  <si>
    <t>(0,472+0,03)*44,36</t>
  </si>
  <si>
    <t xml:space="preserve">"detail D302 ,atika zo strany fasády  vytiahnutie pod atiku </t>
  </si>
  <si>
    <t>(0,375+0,03)*99,5</t>
  </si>
  <si>
    <t xml:space="preserve">"detail D303 detail prestupu ucez strešný panel - parozábranu vzduchotesne napojit na parob.strechy obojstrannou bytulkaučuk.páskou </t>
  </si>
  <si>
    <t>(0,26+0,235)*2,1*10</t>
  </si>
  <si>
    <t xml:space="preserve">"detail D304 VZt krytu  - druha poistná vrstva parotesnosti prechodu </t>
  </si>
  <si>
    <t>(0,25*1,04*4)*4</t>
  </si>
  <si>
    <t>(0,1*0,83*4)*4</t>
  </si>
  <si>
    <t>((0,115+0,1*2)*0,83)*4</t>
  </si>
  <si>
    <t xml:space="preserve">"detail D307 prestupu VZT potrubím  - parozábranu vzduchotesne napojit na parob.strechy obojstrannou bytulkaučuk.páskou </t>
  </si>
  <si>
    <t xml:space="preserve">"opracovanie HI okolo VZt potrubia aplikovat systém.riešenie výrobcu HI </t>
  </si>
  <si>
    <t>(0,58*2*3,14*0,1)*9</t>
  </si>
  <si>
    <t xml:space="preserve">"detail D 305 - detail strešného vpustu </t>
  </si>
  <si>
    <t xml:space="preserve">"napojenie parozábrany na spodný diel vpustu,napojit na parob.strechy obojstrannou bytulkaučuk.páskou </t>
  </si>
  <si>
    <t>91</t>
  </si>
  <si>
    <t>2832300073001</t>
  </si>
  <si>
    <t>-679628046</t>
  </si>
  <si>
    <t>Parozábrana_strecha*1,15</t>
  </si>
  <si>
    <t>92</t>
  </si>
  <si>
    <t>712290010014</t>
  </si>
  <si>
    <t xml:space="preserve">Iskrová skúška na plochej streche </t>
  </si>
  <si>
    <t>-1402087438</t>
  </si>
  <si>
    <t>93</t>
  </si>
  <si>
    <t>7123700002</t>
  </si>
  <si>
    <t xml:space="preserve">Zhotovenie ochrannej rohože </t>
  </si>
  <si>
    <t>1816890711</t>
  </si>
  <si>
    <t>94</t>
  </si>
  <si>
    <t>2832200020002</t>
  </si>
  <si>
    <t>Ochranná rohož pre zelené strechy, ochrana proti prerastaniu koreňov</t>
  </si>
  <si>
    <t>-1765313311</t>
  </si>
  <si>
    <t>ochranná_rohož_stre*1,05</t>
  </si>
  <si>
    <t>95</t>
  </si>
  <si>
    <t>7123700501</t>
  </si>
  <si>
    <t xml:space="preserve">Zhotovenie  separačnej vrstvy s možnosťou vykonania iskrovej skúšky </t>
  </si>
  <si>
    <t>171518717</t>
  </si>
  <si>
    <t>"strecha S01</t>
  </si>
  <si>
    <t xml:space="preserve">"zvislé vytiahnutie na strechu detail D301 - átrium </t>
  </si>
  <si>
    <t>(0,145+0,13)*44,36</t>
  </si>
  <si>
    <t>"zvislé vytiahnutie na strechu detail D302 - fasáda</t>
  </si>
  <si>
    <t>(0,375+0,13)*99,5</t>
  </si>
  <si>
    <t>96</t>
  </si>
  <si>
    <t>2832200020001</t>
  </si>
  <si>
    <t>Separačná vrstva vhodná na vykonanie iskrovej skúšky.</t>
  </si>
  <si>
    <t>760218548</t>
  </si>
  <si>
    <t>Sep_vrstva_strecha*1,15</t>
  </si>
  <si>
    <t>97</t>
  </si>
  <si>
    <t>712370070</t>
  </si>
  <si>
    <t>Zhotovenie povlakovej krytiny striech plochých do 10° PVC-P fóliou upevnenou prikotvením so zvarením spoju</t>
  </si>
  <si>
    <t>-2028679439</t>
  </si>
  <si>
    <t>"Pozn.: Vrátane všetkých potrebných prvkov HI systému, vrátane systém. detailov a všetkých rohových a ukončov. komponentov nevykázaných vo výrobkoch</t>
  </si>
  <si>
    <t>98</t>
  </si>
  <si>
    <t>712873240</t>
  </si>
  <si>
    <t>Zhotovenie povlakovej krytiny vytiahnutím izol. povlaku  PVC-P na konštrukcie prevyšujúce úroveň strechy nad 50 cm prikotvením so zváraným spojom</t>
  </si>
  <si>
    <t>-1584007989</t>
  </si>
  <si>
    <t>283220002100</t>
  </si>
  <si>
    <t>Hydroizolačná fólia na báze mPVC vystužená polyesterovou mriežkou hr. 2 mm</t>
  </si>
  <si>
    <t>-1875929101</t>
  </si>
  <si>
    <t>HI_vod_S*1,15</t>
  </si>
  <si>
    <t>HI_zv_S*1,15</t>
  </si>
  <si>
    <t>100</t>
  </si>
  <si>
    <t>712990040</t>
  </si>
  <si>
    <t>Položenie geotextílie vodorovne alebo zvislo na strechy ploché do 10°</t>
  </si>
  <si>
    <t>2047865165</t>
  </si>
  <si>
    <t>101</t>
  </si>
  <si>
    <t>693110001300</t>
  </si>
  <si>
    <t>Separačná geotextília polypropylénová netkaná 300 g/m2</t>
  </si>
  <si>
    <t>-1838245054</t>
  </si>
  <si>
    <t>"vrátane prekrytia</t>
  </si>
  <si>
    <t>sep_geotextilia_stre*1,15</t>
  </si>
  <si>
    <t>102</t>
  </si>
  <si>
    <t>7129910101</t>
  </si>
  <si>
    <t>Montáž podkladnej konštrukcie z OSB dosiek na atike šírky 100 - 150 mm pod klampiarske konštrukcie</t>
  </si>
  <si>
    <t>-39576124</t>
  </si>
  <si>
    <t xml:space="preserve">"vrátane podkladného asfaltového laku </t>
  </si>
  <si>
    <t xml:space="preserve">"podkladná doska pod klampiarinu na atiku  KV 02 det D301 -átrium </t>
  </si>
  <si>
    <t>44,36</t>
  </si>
  <si>
    <t xml:space="preserve">"podkladná doska pod klampiarinu na atiku  KV 03 det D301 -átrium </t>
  </si>
  <si>
    <t>43,25</t>
  </si>
  <si>
    <t>103</t>
  </si>
  <si>
    <t>712991020.S</t>
  </si>
  <si>
    <t>Montáž podkladnej konštrukcie z OSB dosiek na atike šírky 251 - 310 mm pod klampiarske konštrukcie</t>
  </si>
  <si>
    <t>1057531334</t>
  </si>
  <si>
    <t>"podkladná doska pod klampiarinu na atiku  KV 01 det D302</t>
  </si>
  <si>
    <t>99,5</t>
  </si>
  <si>
    <t>104</t>
  </si>
  <si>
    <t>607260000400.S</t>
  </si>
  <si>
    <t>Doska OSB III nebrúsená hr. 22 mm</t>
  </si>
  <si>
    <t>-1960706657</t>
  </si>
  <si>
    <t>"podkladná doska pod klampiarinu na atiku  KV 02 det D301</t>
  </si>
  <si>
    <t>0,13*44,36*1,15</t>
  </si>
  <si>
    <t>"podkladná doska pod klampiarinu na atiku  KV 03 det D301</t>
  </si>
  <si>
    <t>0,15*43,25*1,15</t>
  </si>
  <si>
    <t>0,261*99,5*1,15</t>
  </si>
  <si>
    <t>105</t>
  </si>
  <si>
    <t>998712201.S</t>
  </si>
  <si>
    <t>Presun hmôt pre izoláciu povlakovej krytiny v objektoch výšky do 6 m</t>
  </si>
  <si>
    <t>-1321812182</t>
  </si>
  <si>
    <t>713</t>
  </si>
  <si>
    <t>Izolácie tepelné</t>
  </si>
  <si>
    <t>106</t>
  </si>
  <si>
    <t>713111122.S</t>
  </si>
  <si>
    <t>Montáž tepelnej izolácie stropov rovných minerálnou vlnou, spodkom s pribitím na konštrukciu</t>
  </si>
  <si>
    <t>714501432</t>
  </si>
  <si>
    <t>"PH5 nad smetnými kosmi - čadićová vlna hr.50mm</t>
  </si>
  <si>
    <t>0,8*1,505</t>
  </si>
  <si>
    <t>107</t>
  </si>
  <si>
    <t>713122111.S</t>
  </si>
  <si>
    <t>Montáž tepelnej izolácie podláh polystyrénom, kladeným voľne v jednej vrstve</t>
  </si>
  <si>
    <t>1732729291</t>
  </si>
  <si>
    <t xml:space="preserve">"1.24 podlaha v nike pre odpad.nádoby _styrodur hr.120 mm </t>
  </si>
  <si>
    <t>108</t>
  </si>
  <si>
    <t>713122121.S</t>
  </si>
  <si>
    <t>Montáž tepelnej izolácie podláh polystyrénom, kladeným voľne v dvoch vrstvách</t>
  </si>
  <si>
    <t>1615746445</t>
  </si>
  <si>
    <t>"podlahy interiér - 2 x100mm EPS</t>
  </si>
  <si>
    <t>"podlahy interiér - 140+50mm EPS</t>
  </si>
  <si>
    <t>109</t>
  </si>
  <si>
    <t>283720009001</t>
  </si>
  <si>
    <t xml:space="preserve">Doska EPS 150 S, max. λD=0.038  W/m.K, min. pevnosť v tlaku 150 kPa  hr. 100 mm - podlahový polystyrén </t>
  </si>
  <si>
    <t>432294456</t>
  </si>
  <si>
    <t>"podlahy interiér v 2 vrstvách</t>
  </si>
  <si>
    <t>P01*2*1,02</t>
  </si>
  <si>
    <t>110</t>
  </si>
  <si>
    <t>2837200092001</t>
  </si>
  <si>
    <t xml:space="preserve">Doska EPS 150 S, max. λD=0.038  W/m.K, min. pevnosť v tlaku 150 kPa  hr. 140 mm - podlahový polystyrén </t>
  </si>
  <si>
    <t>-2080438270</t>
  </si>
  <si>
    <t>P02*1,02</t>
  </si>
  <si>
    <t>111</t>
  </si>
  <si>
    <t>2837200009002</t>
  </si>
  <si>
    <t xml:space="preserve">Doska EPS 150 S, max. λD=0.038  W/m.K, min. pevnosť v tlaku 150 kPa  hr. 50 mm - podlahový polystyrén </t>
  </si>
  <si>
    <t>23910370</t>
  </si>
  <si>
    <t>112</t>
  </si>
  <si>
    <t>7131311301</t>
  </si>
  <si>
    <t xml:space="preserve">M+D Vyplnenia priestoru minerálnou izoláciou,vrátane expanznej pásky a zaizolovania potrubia VZT </t>
  </si>
  <si>
    <t>564095517</t>
  </si>
  <si>
    <t xml:space="preserve">"detail D304 VZt krytu   - položka 6 viď PD -min. vyplnenie priestoru medzi potrubiami na baze makkej min.vlny , resp parotesne uzavrieť prechod </t>
  </si>
  <si>
    <t>"vrátane expanznej parotesnej pásky medzi strešným CLT panelom a VZT potrubím ,páska pre špáru šírky 20-30 mm ,v prípade vačších medzier zdvojiť pásku</t>
  </si>
  <si>
    <t xml:space="preserve">"respektíve parotesne uzavrieť prechod pol.2 viď PD </t>
  </si>
  <si>
    <t>0,4*(0,56*3+1,04*2)*4</t>
  </si>
  <si>
    <t>113</t>
  </si>
  <si>
    <t>7131311302</t>
  </si>
  <si>
    <t xml:space="preserve">M+D Vyplnenia priestoru minerálnou izoláciou,vrátane  zaizolovania PUR penou </t>
  </si>
  <si>
    <t>1682722237</t>
  </si>
  <si>
    <t xml:space="preserve">"detail D303 detail prestupu cez strešný panel </t>
  </si>
  <si>
    <t xml:space="preserve">"nedostupné a tvarovo náročné miesta okolo a medzi potrubí VZT vyplniť izolačnou PUR penou </t>
  </si>
  <si>
    <t>0,315*2,1*10</t>
  </si>
  <si>
    <t xml:space="preserve">"detail D306  - detail odvetrania kanalizácie </t>
  </si>
  <si>
    <t xml:space="preserve">"vyplnenie medzery okolo potrubia TI a uzavretie expan.páskou na báze polyuretánu </t>
  </si>
  <si>
    <t xml:space="preserve">"vrátane kotvenia tvarovky do CLT panela,podla potreby dotvarovanie na osadenie manžety </t>
  </si>
  <si>
    <t>(0,1*2*3,14*0,1)*5,0</t>
  </si>
  <si>
    <t>(0,1*2*3,14*0,1)*9</t>
  </si>
  <si>
    <t>"v mieste streš.vpustu priznanú škáru medzi stenou a strop. vypl.. exp. páskou na báze polyur.peny tesnenie potiahnuť na obe strany 150mm od vpustu</t>
  </si>
  <si>
    <t>114</t>
  </si>
  <si>
    <t>7131311322</t>
  </si>
  <si>
    <t>M+D Zateplenie VZT krytu tep.izoláciou na báze kaučuku so samolepiacim povrchom hr.20mm, vrátane uzavretia krytu vloźenou tvrdenou Tu na báze XPS</t>
  </si>
  <si>
    <t>-703546524</t>
  </si>
  <si>
    <t>"detail D304 VZt krytu   - položka 12 zateplenie v nútornej strany viď PD</t>
  </si>
  <si>
    <t>"vrátane uzvaretia krytu okolo potreubia vlozenou XPS hr.30mmdo krytu ,presne vyrezaná diera okolo potrubia a následné utesnenie tesniacou VZT fóliou</t>
  </si>
  <si>
    <t>"fixácia XPS dosky ku krytu potrubia pomocou polyuretánového tmelu pol.13 - viď PD</t>
  </si>
  <si>
    <t>0,125*2*(1,35*2+0,56*2)*4</t>
  </si>
  <si>
    <t>0,125*(1,35*2+0,56*2)*4</t>
  </si>
  <si>
    <t>0,125*4*(1,35*2+0,56*2)*4</t>
  </si>
  <si>
    <t xml:space="preserve">1,35*0,56*4  "zvrchu </t>
  </si>
  <si>
    <t>115</t>
  </si>
  <si>
    <t>713131111.S</t>
  </si>
  <si>
    <t>Montáž tepelnej izolácie stien minerálnou vlnou, pribitím na konštrukciu</t>
  </si>
  <si>
    <t>-754584012</t>
  </si>
  <si>
    <t>"Ste 07 - obvodová stena ,atika zo strany átria - TI hr.100mm bodovo kotvená o OSB</t>
  </si>
  <si>
    <t>0,3*44,1</t>
  </si>
  <si>
    <t>116</t>
  </si>
  <si>
    <t>7131311341</t>
  </si>
  <si>
    <t xml:space="preserve">Montáž tepelnej izolácie stien minerálnou vlnou - vkladanie do roštu </t>
  </si>
  <si>
    <t>-526864750</t>
  </si>
  <si>
    <t xml:space="preserve">"vrátane vyplnenia medzery medzi panelmi bez vzduch.dutín na báze PUR peny alet.vypniť makkou izoláciou na báze min.vlny - detail D205 </t>
  </si>
  <si>
    <t>"Ste1+Ste11 - obvodová stena medzi drevený rošt s TI hr.60mm</t>
  </si>
  <si>
    <t xml:space="preserve">"po úrovej +3,5m - úroveň stropu </t>
  </si>
  <si>
    <t xml:space="preserve">-(0,55*27+3,16*8+2,88*13+3,9*2) "odpocet otvorov </t>
  </si>
  <si>
    <t xml:space="preserve">"odpočet hranolov Ste01 drevený podk.rošt </t>
  </si>
  <si>
    <t>-((217,438/0,65)*0,06)</t>
  </si>
  <si>
    <t>"Ste1+Ste11 - obvodová stena medzi nosnú konštrukciu KVH s TI hr.140mm</t>
  </si>
  <si>
    <t>"Ste2 - obvodová stena sokel medzi nosnú konštrukciu KVH s TI hr.140mm</t>
  </si>
  <si>
    <t>"odpočet hranolov pre stenach Ste01+ST02  KVH  - S1+S2+S3</t>
  </si>
  <si>
    <t>-(763*0,06+22,2*0,14+4,8*0,14)</t>
  </si>
  <si>
    <t>"Ste6 - obvodová stena - atika s TI drevený rošt s TI hr.60mm</t>
  </si>
  <si>
    <t xml:space="preserve">"odpočet hranolov Ste06 drevený podk.rošt </t>
  </si>
  <si>
    <t>-(43,357/0,65*0,06)</t>
  </si>
  <si>
    <t xml:space="preserve">"Ste6 - obvodová stena - atika s TI medzi nosnú konštrukciu s TI </t>
  </si>
  <si>
    <t>0,43*100,83</t>
  </si>
  <si>
    <t>"odpočet hranolov atika Ste6</t>
  </si>
  <si>
    <t>-3,5*0,06*21</t>
  </si>
  <si>
    <t xml:space="preserve">"Ste 07 - obvodová stena ,atika zo strany átria - TI hr.100mm </t>
  </si>
  <si>
    <t>0,295*44,1</t>
  </si>
  <si>
    <t>3,32*(1,542-0,06*4+0,08+0,49+0,18)</t>
  </si>
  <si>
    <t>(3,52-0,3)*(0,715+1,64+0,74)</t>
  </si>
  <si>
    <t xml:space="preserve">"Ste08 _obvodová stena okolo smetných košov - sokel </t>
  </si>
  <si>
    <t>0,26*(0,715+1,64+0,74)</t>
  </si>
  <si>
    <t xml:space="preserve">"Sti01 - vnútorná nosná stena hr.150 mm - medzi drev.stĺpy - TI hr.100mm </t>
  </si>
  <si>
    <t>3,77*(4,835-0,1*9)</t>
  </si>
  <si>
    <t>3,77*(6,97-0,1*11)</t>
  </si>
  <si>
    <t>3,77*(4,83-0,1*9)</t>
  </si>
  <si>
    <t xml:space="preserve">"STi01/04 - vnútorná nosná stena hr.150 mm - medzi drev.stĺpy - TI hr.100mm </t>
  </si>
  <si>
    <t>3,77*(7,31-0,1*11)</t>
  </si>
  <si>
    <t>3,77*(7,309-0,1*11)</t>
  </si>
  <si>
    <t xml:space="preserve">"Sti02 - vnútorná nosná stena hr.150 -165 mm - medzi drev.stĺpy - TI hr.100mm </t>
  </si>
  <si>
    <t>3,77*(2,27+0,325-0,1*8)</t>
  </si>
  <si>
    <t>3,77*(2,307-0,1*5)</t>
  </si>
  <si>
    <t>3,77*(2,27-0,1*6,0)</t>
  </si>
  <si>
    <t>3,77*(2,3-0,1*5)</t>
  </si>
  <si>
    <t xml:space="preserve">"Sti03 - vnútorná nosná stena hr.150 -180 mm - medzi drev.stĺpy - TI hr.100mm </t>
  </si>
  <si>
    <t>3,77*(6,352-0,1*9)</t>
  </si>
  <si>
    <t>-1,12*1,06</t>
  </si>
  <si>
    <t xml:space="preserve">"Sti05 - vnútorná nosná stena hr.180 mm - medzi drev.stĺpy - TI hr.100mm </t>
  </si>
  <si>
    <t>3,77*(6,97-0,96-0,1*4)</t>
  </si>
  <si>
    <t>-2,0*2,1</t>
  </si>
  <si>
    <t>"Sti06 - vnútorná nosná stena hr.179,5 mm - medzi drev.stĺpy - TI hr.100mm</t>
  </si>
  <si>
    <t>3,77*(0,96-0,1*2)</t>
  </si>
  <si>
    <t xml:space="preserve">"Sti07 - vnútorná nosná stena hr.237-342 mm - medzi drev.stĺpy - TI hr.100mm </t>
  </si>
  <si>
    <t>3,77*(7,82-0,1*11) "1.21</t>
  </si>
  <si>
    <t xml:space="preserve">3,77*(9,64-0,1*16) "1.20+1.23 </t>
  </si>
  <si>
    <t xml:space="preserve">"Sti07 - vnútorná nosná stena hr.237-342 mm - za nosný rośt vzduchovú medzeru vyplnit AKU izol hr.0- 90 mm </t>
  </si>
  <si>
    <t>3,77*7,82 "1.21</t>
  </si>
  <si>
    <t xml:space="preserve">3,77*9,64 "1.20+1.23 </t>
  </si>
  <si>
    <t>"Sti08 - vnútorná nosná stena s biodoskou hr.199,5-214,5 mm medzi drev.stĺpy - TI hr.100mm</t>
  </si>
  <si>
    <t>"1.21</t>
  </si>
  <si>
    <t>3,77*(1,14+1,47-0,1*5+1,47+1,47-0,1*6)</t>
  </si>
  <si>
    <t>-0,73*1,455</t>
  </si>
  <si>
    <t>-0,9*2,15</t>
  </si>
  <si>
    <t>"1.20+1.23</t>
  </si>
  <si>
    <t>3,77*(1,47-0,1*4+1,47-0,1*3)</t>
  </si>
  <si>
    <t xml:space="preserve">"Sti09 - vnútorná nosná stena s biodoskou hr.294,5-314,5 mm medzi drev.stĺpy - TI hr.100mm </t>
  </si>
  <si>
    <t>"1.20</t>
  </si>
  <si>
    <t>3,77*(1,47+1,5+1,49-0,1*11)</t>
  </si>
  <si>
    <t xml:space="preserve">"Sti10 - vnútorná nosná stena  hr.125 mm medzi drev.stĺpy - TI hr.100mm </t>
  </si>
  <si>
    <t>"1.07+1.0+1.09</t>
  </si>
  <si>
    <t>3,77*(4,3+4,01+2,48+3,53-0,1*23)</t>
  </si>
  <si>
    <t>-0,9*2,15*2</t>
  </si>
  <si>
    <t>"1.05+1.06</t>
  </si>
  <si>
    <t>3,77*(0,69+1,47+0,565-0,1*7)</t>
  </si>
  <si>
    <t xml:space="preserve">"Sti10 - vnútorná nosná stena  hr.125 -140 mm medzi drev.stĺpy - TI hr.100mm </t>
  </si>
  <si>
    <t>"1.06</t>
  </si>
  <si>
    <t>3,77*(2,4-0,1*5)</t>
  </si>
  <si>
    <t>"1.07</t>
  </si>
  <si>
    <t>3,77*(2,7-0,1*4)</t>
  </si>
  <si>
    <t xml:space="preserve">"Sti14- vnútorná nosná stena  hr. 200-215 mm medzi drev.stĺpy - TI hr.100mm </t>
  </si>
  <si>
    <t>"1.10+1.11</t>
  </si>
  <si>
    <t>3,77*(2,98-0,1*5)</t>
  </si>
  <si>
    <t>117</t>
  </si>
  <si>
    <t>631440041701</t>
  </si>
  <si>
    <t xml:space="preserve">Doska z čadičovej vlny hr. 50 mm určená ako izolácia obvodových stien prevetrávaných systémov, max. λD=0.045  W/m.K </t>
  </si>
  <si>
    <t>414451631</t>
  </si>
  <si>
    <t>Ste08_TI_50mm*1,02</t>
  </si>
  <si>
    <t>"PH5 podhlad nad smetnými kosmi - čadićová vlna hr.50mm</t>
  </si>
  <si>
    <t>0,8*1,505*1,02</t>
  </si>
  <si>
    <t>118</t>
  </si>
  <si>
    <t>631440041801</t>
  </si>
  <si>
    <t xml:space="preserve">Doska z čadičovej vlny hr. 60 mm určená ako izolácia obvodových stien prevetrávaných systémov, max. λD=0.045  W/m.K </t>
  </si>
  <si>
    <t>-1065857330</t>
  </si>
  <si>
    <t>"Ste1+Ste11 - obvodová stena - drevený rošt s TI hr.60mm</t>
  </si>
  <si>
    <t>Ste01*1,02</t>
  </si>
  <si>
    <t>odpočet_Ste01*1,02</t>
  </si>
  <si>
    <t>Ste06*1,02</t>
  </si>
  <si>
    <t>odpočet_Ste06*1,02</t>
  </si>
  <si>
    <t>119</t>
  </si>
  <si>
    <t>631440042001</t>
  </si>
  <si>
    <t xml:space="preserve">Doska z čadičovej vlny hr. 100 mm určená ako izolácia obvodových stien prevetrávaných systémov, max. λD=0.045  W/m.K </t>
  </si>
  <si>
    <t>1621310370</t>
  </si>
  <si>
    <t>Ste06_NR*1,02</t>
  </si>
  <si>
    <t>odpočet_Ste06_NR*1,02</t>
  </si>
  <si>
    <t>Ste07_TI_100mm*1,02</t>
  </si>
  <si>
    <t>Ste07_TI_100mm_2*1,02</t>
  </si>
  <si>
    <t xml:space="preserve">"Sti08 - vnútorná nosná stena s biodoskou hr.199,5-214,5 mm medzi drev.stĺpy - TI hr.100mm </t>
  </si>
  <si>
    <t>STI08_TI_100mm*1,02</t>
  </si>
  <si>
    <t>120</t>
  </si>
  <si>
    <t>631440001901</t>
  </si>
  <si>
    <t>Doska z čadičovej vlny hr. 100 mm určená ako izolácia SDK priečok, min. 40 kg/m3 , vysoké nároky z hľadiska akustiky</t>
  </si>
  <si>
    <t>94400527</t>
  </si>
  <si>
    <t>Sti01_TI_100mm*1,02</t>
  </si>
  <si>
    <t>Sti02_TI_100mm*1,02</t>
  </si>
  <si>
    <t xml:space="preserve">"Sti02 - vnútorná nosná stena hr.150 -180 mm - medzi drev.stĺpy - TI hr.100mm </t>
  </si>
  <si>
    <t>Sti03_TI_100mm*1,02</t>
  </si>
  <si>
    <t>"Sti06 - vnútorná nosná stena hr.237-342 mm - medzi drev.stĺpy - TI hr.100mm</t>
  </si>
  <si>
    <t>STI07_TI_100mm*1,02</t>
  </si>
  <si>
    <t xml:space="preserve">"Sti05 - vnútorná nosná stena hr.180 mm - medzi drev.stĺpy - TI hr.130mm </t>
  </si>
  <si>
    <t>STI05_TI_100mm*1,02</t>
  </si>
  <si>
    <t xml:space="preserve">"Sti06 - vnútorná nosná stena hr.179,5 mm - medzi drev.stĺpy - TI hr.130mm </t>
  </si>
  <si>
    <t>Sti06_TI_100mm*1,02</t>
  </si>
  <si>
    <t>"Sti09 - vnútorná nosná stena s biodoskou hr.294,5-314,5 mm medzi drev.stĺpy - TI hr.100mm</t>
  </si>
  <si>
    <t>STI09_TI_100mm*1,02</t>
  </si>
  <si>
    <t>Sti10_TI_100mm*1,02</t>
  </si>
  <si>
    <t>Sti11_TI_100mm*1,02</t>
  </si>
  <si>
    <t>"Sti14- vnútorná nosná stena  hr. 200-215 mm medzi drev.stĺpy - TI hr.100mm</t>
  </si>
  <si>
    <t>STI14_TI_100mm*1,02</t>
  </si>
  <si>
    <t>121</t>
  </si>
  <si>
    <t>631440042201</t>
  </si>
  <si>
    <t xml:space="preserve">Doska z čadičovej vlny hr. 140 mm určená ako izolácia obvodových stien prevetrávaných systémov, max. λD=0.045  W/m.K </t>
  </si>
  <si>
    <t>1255354739</t>
  </si>
  <si>
    <t xml:space="preserve">"Ste1+Ste11 - obvodová stena medzi nosnú konštrukciu KVH s TI </t>
  </si>
  <si>
    <t>Ste01_NR*1,02</t>
  </si>
  <si>
    <t xml:space="preserve">"Ste2 - obvodová stena sokel medzi nosnú konštrukciu KVH s TI </t>
  </si>
  <si>
    <t>STe02*1,02</t>
  </si>
  <si>
    <t>"odpočet hranolov Ste01 KVH  - S1+S2+S3</t>
  </si>
  <si>
    <t>odpočet_Ste01_NR*1,02</t>
  </si>
  <si>
    <t>Ste08_TI_140mm*1,02</t>
  </si>
  <si>
    <t>Ste09_TI_140mm*1,02</t>
  </si>
  <si>
    <t>122</t>
  </si>
  <si>
    <t>591510000801</t>
  </si>
  <si>
    <t>300433959</t>
  </si>
  <si>
    <t>(0+0,09)/2*STI07_TI_0_90mm*1,02</t>
  </si>
  <si>
    <t>123</t>
  </si>
  <si>
    <t>713132132.S</t>
  </si>
  <si>
    <t>Montáž tepelnej izolácie stien polystyrénom, celoplošným prilepením</t>
  </si>
  <si>
    <t>1777887068</t>
  </si>
  <si>
    <t xml:space="preserve">"STe03 - rozvinutý pohľad - fasáda - XPS hr.120 mmm </t>
  </si>
  <si>
    <t>"STe02 - obvodová stena sokel - XPS hr.60mm</t>
  </si>
  <si>
    <t>0,23+3,17+4,68+2,16+3,17+0,82+0,14+3,18</t>
  </si>
  <si>
    <t xml:space="preserve">"Ste09 _obvodová stena okolo smetných košov - sokel - XPS hr.60mm </t>
  </si>
  <si>
    <t>0,3*(0,715+1,64+0,74)</t>
  </si>
  <si>
    <t>124</t>
  </si>
  <si>
    <t>283750002200</t>
  </si>
  <si>
    <t>Doska XPS hr. 120 mm, max. λD=0.045  W/m.K</t>
  </si>
  <si>
    <t>668049593</t>
  </si>
  <si>
    <t>Ste04_XPS_120mm*1,1</t>
  </si>
  <si>
    <t>STe03*1,1</t>
  </si>
  <si>
    <t>"1.24 podlaha v nike pre odpad.nádoby _eps hr.120 mm -Pe7</t>
  </si>
  <si>
    <t>pe7*1,1</t>
  </si>
  <si>
    <t>125</t>
  </si>
  <si>
    <t>283750002400</t>
  </si>
  <si>
    <t>Doska XPS hr. 140 mm, max. λD=0.045  W/m.K</t>
  </si>
  <si>
    <t>-1083880192</t>
  </si>
  <si>
    <t>Ste12_XPS_140mm*1,1</t>
  </si>
  <si>
    <t>126</t>
  </si>
  <si>
    <t>283750001900.S</t>
  </si>
  <si>
    <t>Doska XPS hr. 60 mm, max. λD=0.045  W/m.K</t>
  </si>
  <si>
    <t>644901352</t>
  </si>
  <si>
    <t>STe02*1,1</t>
  </si>
  <si>
    <t xml:space="preserve">"detail D101 </t>
  </si>
  <si>
    <t xml:space="preserve">"zateplenie sokla v úrovni podlah.vrstiev z XPS </t>
  </si>
  <si>
    <t>XPS_60mm*1,1</t>
  </si>
  <si>
    <t xml:space="preserve">"Ste09 _obvodová stena okolo smetných košov - sokel </t>
  </si>
  <si>
    <t>(0,3*(0,715+1,64+0,74))*1,1</t>
  </si>
  <si>
    <t>127</t>
  </si>
  <si>
    <t>283750002000.S</t>
  </si>
  <si>
    <t>Doska XPS hr. 80 mm, max. λD=0.045  W/m.K</t>
  </si>
  <si>
    <t>897293971</t>
  </si>
  <si>
    <t>XPS_80mm*1,02</t>
  </si>
  <si>
    <t>7131321321</t>
  </si>
  <si>
    <t>M+D Vyplnenia priestoru XPS, vrátane kotvenia podstavca do CLT panelov (smaorezné skrutky) a rohových poplast.plechov</t>
  </si>
  <si>
    <t>672903393</t>
  </si>
  <si>
    <t xml:space="preserve">"detail D304 VZt krytu  - pol .8 viď PD </t>
  </si>
  <si>
    <t xml:space="preserve">"zateplenie podstavca tep.izoláciou na báze XPS hr.30 mm - hrúbku v prípade potreby lokálne redukovať </t>
  </si>
  <si>
    <t xml:space="preserve">"vrátane rohového poplastovaného plechu na opracovanie Hi strechy okolo podstavcov pol.7  viď PD </t>
  </si>
  <si>
    <t xml:space="preserve">"vŕatne kotvenia podstavca VZT krytu do CLT panelov ,samorezné skrukty  pol.5 viď PD </t>
  </si>
  <si>
    <t>1,0*(1,1*2+0,56*2)*4</t>
  </si>
  <si>
    <t>129</t>
  </si>
  <si>
    <t>71313220401</t>
  </si>
  <si>
    <t>M+D Osadzovacieho profilu hr.100mm na báze tvrdenej polyuretánovej peny,alt.XPS</t>
  </si>
  <si>
    <t>549582072</t>
  </si>
  <si>
    <t xml:space="preserve">"detail D 103 pri vchodových dverách - osadzovací profil </t>
  </si>
  <si>
    <t>0,25*4,0</t>
  </si>
  <si>
    <t>130</t>
  </si>
  <si>
    <t>713132211.S</t>
  </si>
  <si>
    <t>Montáž tepelnej izolácie podzemných stien a základov xps celoplošným prilepením</t>
  </si>
  <si>
    <t>-86562058</t>
  </si>
  <si>
    <t>0,6*99,78</t>
  </si>
  <si>
    <t>+0,072*1,85</t>
  </si>
  <si>
    <t xml:space="preserve">"rezcc detail D103 </t>
  </si>
  <si>
    <t>-0,1*4,0</t>
  </si>
  <si>
    <t xml:space="preserve">"Ste12 - obvodová stena v soklovej oblasti pod terénom v átriu </t>
  </si>
  <si>
    <t>0,73*43,92</t>
  </si>
  <si>
    <t xml:space="preserve">"zateplenie sokla v úrovni podlah.vrstiev z XPS 60 mm </t>
  </si>
  <si>
    <t>0,2*43,92</t>
  </si>
  <si>
    <t xml:space="preserve">"rezc detail D103 </t>
  </si>
  <si>
    <t>0,2*4,0</t>
  </si>
  <si>
    <t xml:space="preserve">"pri smetných košoch </t>
  </si>
  <si>
    <t>0,27*(1,62+0,68*2)</t>
  </si>
  <si>
    <t xml:space="preserve">"lepenie podkladz lepidlom na báze bituménu ,presný systém zateplenia sa upresni podla konkrétneho systému zasklenej steny </t>
  </si>
  <si>
    <t>0,22*43,92</t>
  </si>
  <si>
    <t>131</t>
  </si>
  <si>
    <t>713142250.S</t>
  </si>
  <si>
    <t>Montáž tepelnej izolácie striech plochých do 10° polystyrénom, dvojvrstvová kladenými voľne</t>
  </si>
  <si>
    <t>1676641229</t>
  </si>
  <si>
    <t>"strecha S01 - EPS 100+150mm</t>
  </si>
  <si>
    <t>132</t>
  </si>
  <si>
    <t>283720009000</t>
  </si>
  <si>
    <t>Doska EPS 150 S hr. 100 mm, max. λD=0.038  W/m.K,  min. pevnosť v tlaku 150 kPa</t>
  </si>
  <si>
    <t>-1073587726</t>
  </si>
  <si>
    <t xml:space="preserve">"strecha S01 - v stratnom zahľadnené odpadové mnošztvo - strecha do oblúka </t>
  </si>
  <si>
    <t>(772,3-158,05)*1,1</t>
  </si>
  <si>
    <t>133</t>
  </si>
  <si>
    <t>283720009300</t>
  </si>
  <si>
    <t>Doska EPS 150 S hr. 150 mm, max. λD=0.038  W/m.K,  min. pevnosť v tlaku 150 kPa</t>
  </si>
  <si>
    <t>1722732568</t>
  </si>
  <si>
    <t>134</t>
  </si>
  <si>
    <t>7131701201</t>
  </si>
  <si>
    <t xml:space="preserve">Montáž spádového klinu z EPS </t>
  </si>
  <si>
    <t>-405285983</t>
  </si>
  <si>
    <t>135</t>
  </si>
  <si>
    <t>283760007500.S</t>
  </si>
  <si>
    <t>Doska spádová EPS 150 S vyspádovanie plochých striech, max. λD=0.038  W/m.K,  min. pevnosť v tlaku 150 kPa</t>
  </si>
  <si>
    <t>-1064197508</t>
  </si>
  <si>
    <t xml:space="preserve">"strecha S01  - 50 - 185 mm </t>
  </si>
  <si>
    <t>0,05*(772,3-158,05)</t>
  </si>
  <si>
    <t>(0,135*(772,3-158,05))/2</t>
  </si>
  <si>
    <t>72,175*1,1 'Prepočítané koeficientom množstva</t>
  </si>
  <si>
    <t>136</t>
  </si>
  <si>
    <t>713131144.S</t>
  </si>
  <si>
    <t>Montáž paropriepustnej fólie na steny</t>
  </si>
  <si>
    <t>-1556490461</t>
  </si>
  <si>
    <t xml:space="preserve">"vrátane prelepenia spojov a opracovanie okolo prípadných prestupov fasádou </t>
  </si>
  <si>
    <t xml:space="preserve">"Ste1+Ste11 - obvodová stena </t>
  </si>
  <si>
    <t xml:space="preserve">"atika bez TI - Ste05 _ pri obvodovej stene </t>
  </si>
  <si>
    <t xml:space="preserve">"atika s TI - Ste06 _ pri obvodovej stene </t>
  </si>
  <si>
    <t xml:space="preserve">"Ste 07 - obvodová stena ,atika zo strany átria - </t>
  </si>
  <si>
    <t>0,5*44,1</t>
  </si>
  <si>
    <t>(2,49-0,3)*(0,715+1,64+0,74)</t>
  </si>
  <si>
    <t>137</t>
  </si>
  <si>
    <t>28323000520001</t>
  </si>
  <si>
    <t xml:space="preserve">Difúzna fólia,UV stabilná, max. μ=155 </t>
  </si>
  <si>
    <t>-78732923</t>
  </si>
  <si>
    <t>DF_fasáda*1,15</t>
  </si>
  <si>
    <t>138</t>
  </si>
  <si>
    <t>71353080011</t>
  </si>
  <si>
    <t>Prestup DN110 pre asfaltové pásy do spodnej stavby,prestup s integrovanou manžetoz z EPDM fólie s SBS asfaltovou hmotou pre napojenie na asfaltové pásy,dĺžku prisposobiť potrebám stavby, dĺžka 500mm,DN110,materiál hladký PP - OV41</t>
  </si>
  <si>
    <t>-419152507</t>
  </si>
  <si>
    <t>139</t>
  </si>
  <si>
    <t>71353080012</t>
  </si>
  <si>
    <t>Prestup DN110 pre asfaltové pásy do spodnej stavby,prestup s integrovanou manžetoz z EPDM fólie s SBS asfaltovou hmotou pre napojenie na asfaltové pásy,dĺžku prisposobiť potrebám stavby, dĺžka 500mm,DN125,materiál hladký PP - OV42</t>
  </si>
  <si>
    <t>1558051353</t>
  </si>
  <si>
    <t>140</t>
  </si>
  <si>
    <t>998713201.S</t>
  </si>
  <si>
    <t>Presun hmôt pre izolácie tepelné v objektoch výšky do 6 m</t>
  </si>
  <si>
    <t>816615499</t>
  </si>
  <si>
    <t>722</t>
  </si>
  <si>
    <t>Zdravotechnika - vnútorný vodovod</t>
  </si>
  <si>
    <t>141</t>
  </si>
  <si>
    <t>72225111</t>
  </si>
  <si>
    <t>M+D Ručný hasiaci prístroj práškový 6kg, vrátane príslušenstva</t>
  </si>
  <si>
    <t>1883163930</t>
  </si>
  <si>
    <t>142</t>
  </si>
  <si>
    <t>72225112</t>
  </si>
  <si>
    <t>M+D Hasiaci prístroj prenosný snehový 5kg</t>
  </si>
  <si>
    <t>-1310327388</t>
  </si>
  <si>
    <t>143</t>
  </si>
  <si>
    <t>998722201.S</t>
  </si>
  <si>
    <t>Presun hmôt pre vnútorný vodovod v objektoch výšky do 6 m</t>
  </si>
  <si>
    <t>-1314648725</t>
  </si>
  <si>
    <t>725</t>
  </si>
  <si>
    <t>Zdravotechnika - zariaďovacie predmety</t>
  </si>
  <si>
    <t>144</t>
  </si>
  <si>
    <t>6426113232 - OV19</t>
  </si>
  <si>
    <t>M+D Umývadlo z kameniny hr.20mm,farba biela ,vysoko lesklý odolný,neporézny povrch   - OV19 - 1.1</t>
  </si>
  <si>
    <t>306988475</t>
  </si>
  <si>
    <t xml:space="preserve">"OV19  -2,9 m2 </t>
  </si>
  <si>
    <t>145</t>
  </si>
  <si>
    <t>6426113232- OV18</t>
  </si>
  <si>
    <t>M+D Umývadlo z kameniny hr.20mm,farba biela ,vysoko lesklý odolný,neporézny povrch   - OV18- 1.1</t>
  </si>
  <si>
    <t>1549921003</t>
  </si>
  <si>
    <t>"OV 18  -3,0m2</t>
  </si>
  <si>
    <t>146</t>
  </si>
  <si>
    <t>725291114.S</t>
  </si>
  <si>
    <t>Montáž doplnkov zariadení kúpeľní a záchodov, madlá - OV20</t>
  </si>
  <si>
    <t>-1913064878</t>
  </si>
  <si>
    <t>147</t>
  </si>
  <si>
    <t>552380013000</t>
  </si>
  <si>
    <t>Madlo/držadlo pevné k wc dĺžka 650 mm,výška 150mm, povrch leštená oceľ.vrúbkovanie úchop - OV20-1.2</t>
  </si>
  <si>
    <t>-582313706</t>
  </si>
  <si>
    <t>148</t>
  </si>
  <si>
    <t>552380012900</t>
  </si>
  <si>
    <t>Madlo/držadlo sklopné k wc dĺžka 650 mm,výška 150mm, povrch leštená oceľ.vrúbkovanie úchop  - OV20-1.1</t>
  </si>
  <si>
    <t>-1600741361</t>
  </si>
  <si>
    <t>149</t>
  </si>
  <si>
    <t>998725201.S</t>
  </si>
  <si>
    <t>Presun hmôt pre zariaďovacie predmety v objektoch výšky do 6 m</t>
  </si>
  <si>
    <t>858135677</t>
  </si>
  <si>
    <t>762</t>
  </si>
  <si>
    <t>Konštrukcie tesárske</t>
  </si>
  <si>
    <t>150</t>
  </si>
  <si>
    <t>76242123111</t>
  </si>
  <si>
    <t>Obloženie stropov z dosiek  hr. dosky 10 mm, vrátane povrchovej úpravy - základný náter + vrchný náter RAL 9003 matt</t>
  </si>
  <si>
    <t>711663719</t>
  </si>
  <si>
    <t xml:space="preserve">"PH5 nad smetnými kosmi </t>
  </si>
  <si>
    <t>0,8*1,505*1,15</t>
  </si>
  <si>
    <t>151</t>
  </si>
  <si>
    <t>762431221.S</t>
  </si>
  <si>
    <t>Montáž obloženia stien doskami z drevovláknitých hmôt tvrdými drevotrieskovými na pero a drážku</t>
  </si>
  <si>
    <t>293842944</t>
  </si>
  <si>
    <t xml:space="preserve">"vonkajší záklop </t>
  </si>
  <si>
    <t>3,52*(0,69+1,665+0,3)</t>
  </si>
  <si>
    <t>0,3*(0,69+1,665+0,3)</t>
  </si>
  <si>
    <t>152</t>
  </si>
  <si>
    <t>607150000100.S</t>
  </si>
  <si>
    <t>Doska drevovláknitá mäkká DHF, difúzna, hrxlxš 15x2500x675 mm</t>
  </si>
  <si>
    <t>1009645980</t>
  </si>
  <si>
    <t>vonk_zákl_OS*1,04</t>
  </si>
  <si>
    <t>153</t>
  </si>
  <si>
    <t>762431301.S</t>
  </si>
  <si>
    <t>Obloženie stien z dosiek OSB skrutkovaných na zraz hr. dosky 10 mm</t>
  </si>
  <si>
    <t>-1573310079</t>
  </si>
  <si>
    <t xml:space="preserve">"vnútorný záklop - obvodové steny </t>
  </si>
  <si>
    <t>154</t>
  </si>
  <si>
    <t>762431303.S</t>
  </si>
  <si>
    <t>Obloženie stien z dosiek OSB skrutkovaných na zraz hr. dosky 15 mm</t>
  </si>
  <si>
    <t>2047196216</t>
  </si>
  <si>
    <t xml:space="preserve">Ste05*1,15 "vonkajši záklop </t>
  </si>
  <si>
    <t xml:space="preserve">Ste05*1,15 "vnútorný záklop </t>
  </si>
  <si>
    <t xml:space="preserve">"Ste6 - obvodová stena - atika s TI </t>
  </si>
  <si>
    <t xml:space="preserve">Ste06*1,15 "vonkajši záklop </t>
  </si>
  <si>
    <t xml:space="preserve">Ste06*1,15"vnútorný záklop </t>
  </si>
  <si>
    <t xml:space="preserve">0,475*44,1*1,15 "vonkajši záklop </t>
  </si>
  <si>
    <t xml:space="preserve">0,475*44,1*1,15 "vnútorný záklop </t>
  </si>
  <si>
    <t>155</t>
  </si>
  <si>
    <t>76243133110</t>
  </si>
  <si>
    <t>M+D Obloženie stien z dosiek   hr. dosky 10 mm, vrátane povrchovej úpravy - základný náter + vrchný náter RAL 9003 matt</t>
  </si>
  <si>
    <t>1243529144</t>
  </si>
  <si>
    <t>"Ste 07 - obvodová stena ,atika zo strany átria</t>
  </si>
  <si>
    <t>0,5*44,1*1,15</t>
  </si>
  <si>
    <t>(2,49-0,3)*(0,715+1,64+0,74)*1,15</t>
  </si>
  <si>
    <t>0,3*(0,715+1,64+0,74)*1,15</t>
  </si>
  <si>
    <t>156</t>
  </si>
  <si>
    <t>762495000.S</t>
  </si>
  <si>
    <t>Spojovacie prostriedky pre olištovanie škár, obloženie stropov, strešných podhľadov a stien - klince, závrtky</t>
  </si>
  <si>
    <t>-600873158</t>
  </si>
  <si>
    <t xml:space="preserve">"záklopy obvodové steny </t>
  </si>
  <si>
    <t>vnút_zákl_OS/1,15</t>
  </si>
  <si>
    <t>vonk_zákl_OS/1,15</t>
  </si>
  <si>
    <t>OSB_zákl_Ste05/1,15</t>
  </si>
  <si>
    <t>OSb_zákl_Ste06/1,15</t>
  </si>
  <si>
    <t>OSB_zákl_Ste07/1,15</t>
  </si>
  <si>
    <t xml:space="preserve">"obklad </t>
  </si>
  <si>
    <t>Ste07_cetris_obk/1,15</t>
  </si>
  <si>
    <t>PH5/1,15</t>
  </si>
  <si>
    <t>157</t>
  </si>
  <si>
    <t>998762202.S</t>
  </si>
  <si>
    <t>Presun hmôt pre konštrukcie tesárske v objektoch výšky do 12 m</t>
  </si>
  <si>
    <t>186238251</t>
  </si>
  <si>
    <t>763</t>
  </si>
  <si>
    <t>Konštrukcie - drevostavby</t>
  </si>
  <si>
    <t>158</t>
  </si>
  <si>
    <t>7631112331</t>
  </si>
  <si>
    <t>Priečka SDK hr.305 mm,podk. rošt z nosných CW/UA 100 profilov vypln.TI akustickou _x000D_
izoláciou na báze čadičovej vlny min. 40 kg/m3 hr.100mm+inštalačný rošt  kca CW+UW 100+CD/UD _x000D_
, jednoducho opláštená doskou sadrovláknitou impregnovanou  hr.12,5 mm</t>
  </si>
  <si>
    <t>-850448436</t>
  </si>
  <si>
    <t xml:space="preserve">"Sti16 </t>
  </si>
  <si>
    <t>"1.12</t>
  </si>
  <si>
    <t>3,77*2,02</t>
  </si>
  <si>
    <t xml:space="preserve">"Pozn.:  vrátane rohových a ukončovacích líšt, presieťkovania a prebrúsenia </t>
  </si>
  <si>
    <t>159</t>
  </si>
  <si>
    <t>7631151111</t>
  </si>
  <si>
    <t xml:space="preserve">Priečka hr. 75 mm, rošt z nosných CW/UA 50 profilov,vypln.TI akustickou _x000D_
izoláciou na báze čadičovej vlny min. 40 kg/m3 hr.50mm,jednoducho opláštená doskami sádrovlaknitými hr.12,5 mm </t>
  </si>
  <si>
    <t>1391270127</t>
  </si>
  <si>
    <t xml:space="preserve">"Sti13 vnútorná stena bez nosnej funkcie hr.125-155mm </t>
  </si>
  <si>
    <t>"nad ZS1</t>
  </si>
  <si>
    <t>1,0*4,0</t>
  </si>
  <si>
    <t>3,5*(1,75+1,82)</t>
  </si>
  <si>
    <t>3,5*1,683*2</t>
  </si>
  <si>
    <t>-0,85*2,15*2</t>
  </si>
  <si>
    <t>160</t>
  </si>
  <si>
    <t>763115112</t>
  </si>
  <si>
    <t xml:space="preserve">Priečka hr.100 mm, rošt z nosných CW/UA 75 profilov,vypln.TI akustickou _x000D_
izoláciou na báze čadičovej vlny min. 40 kg/m3 hr.50mm,jednoducho opláštená doskami sádrovlaknitými hr.12,5 mm </t>
  </si>
  <si>
    <t>1976029392</t>
  </si>
  <si>
    <t xml:space="preserve">"STI18  vnútorná stena bet nosnej funkcie hr.100 mm nad zasklenou stenou </t>
  </si>
  <si>
    <t xml:space="preserve">"nad ZSi02 </t>
  </si>
  <si>
    <t>0,5*(2,145+1,64)</t>
  </si>
  <si>
    <t>161</t>
  </si>
  <si>
    <t>7631153111</t>
  </si>
  <si>
    <t xml:space="preserve">Priečka SDK hr.304,5-319,5 mm,podk. rošt z nosných CW/UA 100 profilov vypln.TI aku._x000D_
izoláciou na báze čad. vlny min. 40 kg/m3 hr.50mm,jednoducho opláštená doskou SDK 1xobyč.+1ximp. hr.12,5 mm,+vz.medzera+podkonšt.rošt CW/UA 50profilov+SDK 12,5 impr._x000D_
</t>
  </si>
  <si>
    <t>-909904191</t>
  </si>
  <si>
    <t xml:space="preserve">"Sti17 - vnútorná stena bez nosnej funkcie hr.304,5 - 319,5 mm </t>
  </si>
  <si>
    <t>"vratane vytvorenia niky nad SV 23 - vid PD (1,54+0,23)*0,73 - rez A</t>
  </si>
  <si>
    <t>3,77*(0,73+0,216)</t>
  </si>
  <si>
    <t>162</t>
  </si>
  <si>
    <t>763115313</t>
  </si>
  <si>
    <t>Priečka SDK  hr. 125-155 mm ,rošt z nosných CW/UA 100 profilov,vypln.TI akustickou _x000D_
izoláciou na báze čadičovej vlny min. 40 kg/m3 hr.100mm, jednoducho opláštená doskami sadrovlaknitými impregnovanými hr.12,5 mm s tep. izoláciou</t>
  </si>
  <si>
    <t>829186074</t>
  </si>
  <si>
    <t xml:space="preserve">"Sti12 - vnútorná stena bez nosnej funkcie hr.125-155mm </t>
  </si>
  <si>
    <t>3,77*4,73</t>
  </si>
  <si>
    <t>"1.11</t>
  </si>
  <si>
    <t>3,77*(1,2+0,555+0,46+0,79)</t>
  </si>
  <si>
    <t>-0,8*2,15</t>
  </si>
  <si>
    <t>163</t>
  </si>
  <si>
    <t>76311531302</t>
  </si>
  <si>
    <t>Priečka SDK hr. 250-280mm,podk. rošt z nosných CW/UA 100 profilov vypln.TI aku._x000D_
izoláciou na báze čad. vlny min. 40 kg/m3 hr.100mm+podkonšt.rošt CD/UD z oceľ.pozinkovaného plechu+vzduchová medzera,jednoducho opláštená doskou SDK impregnovanouhr.12,5 mm</t>
  </si>
  <si>
    <t>509389524</t>
  </si>
  <si>
    <t xml:space="preserve">"Sti 19 - vnútorná inštalačná stena bez nosnej funkcie hr.250-280mm </t>
  </si>
  <si>
    <t>"1.10</t>
  </si>
  <si>
    <t>3,77*0,785</t>
  </si>
  <si>
    <t>164</t>
  </si>
  <si>
    <t>7631157133</t>
  </si>
  <si>
    <t xml:space="preserve">Priečka SDK hr. 137,5-152,5 mm,podk. rošt z nosných CW/UA 100 profilov vypln.TI aku._x000D_
izoláciou na báze čad. vlny min. 40 kg/m3 hr.100mm, opláštená SDK 2x12,5 mm +1 sdk impregnovanou hr.12,5mm </t>
  </si>
  <si>
    <t>37758612</t>
  </si>
  <si>
    <t>"Sti15- vnútorná stena bez nosnej funkcie   hr. 137,5-152,5 mm</t>
  </si>
  <si>
    <t>3,77*2,306</t>
  </si>
  <si>
    <t>165</t>
  </si>
  <si>
    <t>763121810.S</t>
  </si>
  <si>
    <t>Montáž SDK predsadenej steny bez nosnej kca lepená celoplošne</t>
  </si>
  <si>
    <t>-1888021435</t>
  </si>
  <si>
    <t xml:space="preserve">"ext.stena 2XSDK doska </t>
  </si>
  <si>
    <t>(3,52-0,3)*(1,93+0,66+0,895)*2</t>
  </si>
  <si>
    <t>0,3*(1,93+0,66+0,895)*2</t>
  </si>
  <si>
    <t xml:space="preserve">"Int.stena 2XSDK doska z dvoch strán </t>
  </si>
  <si>
    <t>"Sti01 - vnútorná nosná stena hr.150 mm SDK 2x12,5+2x12,5mm</t>
  </si>
  <si>
    <t>3,77*4,835*4</t>
  </si>
  <si>
    <t>3,77*6,97*4</t>
  </si>
  <si>
    <t>3,77*4,83*4</t>
  </si>
  <si>
    <t xml:space="preserve">"STi01/04 - vnútorná nosná stena hr.150 mm - SDK 2x12,5+2x12,5mm v mieste biodosky 1x12,5 vo vyske 0,8 metra </t>
  </si>
  <si>
    <t>3,77*7,31*4</t>
  </si>
  <si>
    <t>3,77*7,309*4</t>
  </si>
  <si>
    <t xml:space="preserve">"odpočet biodoska </t>
  </si>
  <si>
    <t>-0,8*(7,309+6,565+6,97)</t>
  </si>
  <si>
    <t xml:space="preserve">"Sti02 - vnútorná nosná stena hr.150 -165 mm - SDK 1x12,5 doska + biodoska na celú výšku </t>
  </si>
  <si>
    <t>3,77*(2,26+0,23+0,05+0,325)</t>
  </si>
  <si>
    <t>3,77*2,307</t>
  </si>
  <si>
    <t>3,77*2,27 "1.20</t>
  </si>
  <si>
    <t>3,77*2,3 "1.23</t>
  </si>
  <si>
    <t xml:space="preserve">"Sti05 - vnútorná nosná stena hr.180 mm  SDK 2x12,5+2x12,5mm v mieste biodosky 1x12,5 vo vyske 0,8 metra </t>
  </si>
  <si>
    <t>3,77*6,01*4</t>
  </si>
  <si>
    <t>-2,0*2,1*4</t>
  </si>
  <si>
    <t xml:space="preserve">+0,18*(2,0+2,1*2) "ostenie 1 x oplatenie </t>
  </si>
  <si>
    <t>-0,8*3,91</t>
  </si>
  <si>
    <t xml:space="preserve">"Sti06- vnútorná nosná stena hr.179,5mm  SDK 2x12,5+2x12,5mm v mieste biodosky 1x12,5 vo vyske 0,8 metra </t>
  </si>
  <si>
    <t>3,77*0,96*4</t>
  </si>
  <si>
    <t>-0,8*0,96</t>
  </si>
  <si>
    <t xml:space="preserve">"Sti08 - vnútorná nosná stena s biodoskou hr.199,5-214,5 mm - SDK 1x12,5 doska (základný záklop)+ biodoska na celú výšku </t>
  </si>
  <si>
    <t>3,77*(0,32+1,14+1,4+1,47+1,47)</t>
  </si>
  <si>
    <t>-0,73*1,455 "SV22</t>
  </si>
  <si>
    <t xml:space="preserve">"kapotáž pri hydrant dvierkach </t>
  </si>
  <si>
    <t>0,23*(0,73*2+1,455*2)</t>
  </si>
  <si>
    <t>0,73*1,455</t>
  </si>
  <si>
    <t>3,77*(1,47+1,47)</t>
  </si>
  <si>
    <t xml:space="preserve">"Sti08 - vnútorná nosná stena s biodoskou hr.199,5-214,5 mm - SDK 1x12,5 doska záklop </t>
  </si>
  <si>
    <t>3,77*6,28</t>
  </si>
  <si>
    <t xml:space="preserve">+0,21*(0,9+2,1*2) "ostenie 1 x oplastnie </t>
  </si>
  <si>
    <t>3,77*3,36</t>
  </si>
  <si>
    <t xml:space="preserve">0,145*(0,9+2,1*2)  "ostenie 1 x oplastnie </t>
  </si>
  <si>
    <t xml:space="preserve">"Sti09 - vnútorná nosná stena s biodoskou hr.294,5-314,5 mm  - SDK 1x12,5 doska (základný záklop)+ biodoska na celú výšku </t>
  </si>
  <si>
    <t>3,77*(1,47+1,5+1,49)</t>
  </si>
  <si>
    <t xml:space="preserve">+0,33*(0,9+2,1*2)  "ostenie 1 x oplastnie </t>
  </si>
  <si>
    <t xml:space="preserve">"Sti09 - vnútorná nosná stena s biodoskou hr.294,5-314,5 mm  - SDK 1x12,5 doska záklop </t>
  </si>
  <si>
    <t>3,77*4,84</t>
  </si>
  <si>
    <t xml:space="preserve">"Sti10 - vnútorná nosná stena  hr.125 mm medzi drev.stĺpy SDK 1x12,5+1x12,5mm </t>
  </si>
  <si>
    <t>3,77*(4,3+4,01+2,48+3,53)*2</t>
  </si>
  <si>
    <t>-0,9*2,15*4</t>
  </si>
  <si>
    <t xml:space="preserve">+0,15*(0,9+2,1*2)*2 "ostenie 1 x oplastnie </t>
  </si>
  <si>
    <t>3,77*(0,69+1,47+0,565+2,85)</t>
  </si>
  <si>
    <t xml:space="preserve">+0,15*(0,9+2,1*2) "ostenie 1 x oplastnie </t>
  </si>
  <si>
    <t>"Sti10 - vnútorná nosná stena  hr.125 -140 mm medzi drev.stĺpy - SDK1x12,5mm</t>
  </si>
  <si>
    <t>3,77*2,4</t>
  </si>
  <si>
    <t>3,77*2,7</t>
  </si>
  <si>
    <t xml:space="preserve">"Sti14- vnútorná nosná stena  hr. 200-215 mm medzi drev.stĺpy - SDk 1x12,5mm fin záklop </t>
  </si>
  <si>
    <t>3,77*2,95</t>
  </si>
  <si>
    <t xml:space="preserve">"nad ZSi02 - spodok priečky </t>
  </si>
  <si>
    <t>0,1*(2,145+1,64)</t>
  </si>
  <si>
    <t xml:space="preserve">"Sti02 - vnútorná nosná stena hr.150 -165 mm - SDK 2x12,5 impregnovaná doska </t>
  </si>
  <si>
    <t>3,77*2,29*2</t>
  </si>
  <si>
    <t>3,77*2,195*2</t>
  </si>
  <si>
    <t>3,77*1,79*2 "1.20</t>
  </si>
  <si>
    <t>3,77*2,02*2 "1.23</t>
  </si>
  <si>
    <t xml:space="preserve">"Sti03 - vnútorná nosná stena hr.150 -180 mm -  SDK 2x12,5 +2x12,5impregnovaná doska </t>
  </si>
  <si>
    <t>"1.05+1.12</t>
  </si>
  <si>
    <t>3,77*6,35*4</t>
  </si>
  <si>
    <t>-1,12*1,06*4</t>
  </si>
  <si>
    <t xml:space="preserve">+0,15*(1,12*2+1,06*2) "ostenie 1 x oplastenie </t>
  </si>
  <si>
    <t xml:space="preserve">"Sti07 - vnútorná nosná stena hr.237-342 mm -  SDK 2x12,5 impregnovaná doska </t>
  </si>
  <si>
    <t>3,77*7,71*2 "1.21</t>
  </si>
  <si>
    <t xml:space="preserve">3,77*9,64*2 "1.20+1.23 </t>
  </si>
  <si>
    <t xml:space="preserve">"Sti08 - vnútorná nosná stena s biodoskou hr.199,5-214,5 mm - SDK 1x12,5  v mieste hygieny bez presteny </t>
  </si>
  <si>
    <t>"1.23</t>
  </si>
  <si>
    <t>3,77*1,025</t>
  </si>
  <si>
    <t>3,77*2,2</t>
  </si>
  <si>
    <t>3,77*2,59</t>
  </si>
  <si>
    <t xml:space="preserve">"ostenia </t>
  </si>
  <si>
    <t>"1.11+1.13</t>
  </si>
  <si>
    <t>+0,125*(0,9+2,1*2)</t>
  </si>
  <si>
    <t>+0,125*(0,8+2,1*2)</t>
  </si>
  <si>
    <t>3,77*0,125*3</t>
  </si>
  <si>
    <t>166</t>
  </si>
  <si>
    <t>590110001700</t>
  </si>
  <si>
    <t>Doska sadrokartónová hr. 12,5 mm vystužená sklenými vláknami</t>
  </si>
  <si>
    <t>1883510642</t>
  </si>
  <si>
    <t>SDK_Ste*1,05</t>
  </si>
  <si>
    <t>167</t>
  </si>
  <si>
    <t>5901100020001</t>
  </si>
  <si>
    <t>Sadrovláknitá doska hr. 12,5 mm</t>
  </si>
  <si>
    <t>207830829</t>
  </si>
  <si>
    <t>SDK_Sti*1,05</t>
  </si>
  <si>
    <t>168</t>
  </si>
  <si>
    <t>59011000200002</t>
  </si>
  <si>
    <t>Doska sadrovláknitá impregnovaná hr. 12,5 mm</t>
  </si>
  <si>
    <t>-276374867</t>
  </si>
  <si>
    <t>SDK_Sti_imp*1,05</t>
  </si>
  <si>
    <t>169</t>
  </si>
  <si>
    <t>7631266101</t>
  </si>
  <si>
    <t>Predsadená SDK stena hr. 62.5 mm, na oceľovej konštrukcií CD+UD,vypln.TI izolaciou na báze čad.vlny min. 30 kg/m3 hr.40mm jednoducho opláštená doskou sadrovláknitou hr.12,5 vystuženou skleným vláknom</t>
  </si>
  <si>
    <t>-1608939233</t>
  </si>
  <si>
    <t>"detaily hornej stavby D200</t>
  </si>
  <si>
    <t xml:space="preserve">"vrátene ukončenia SDk predsteny pri stĺpoch ,suchá priznaná škára s ukončovacím profilom na SDK (zabezpečenie spojom požiadavku pož.Ochrany EI30)  </t>
  </si>
  <si>
    <t xml:space="preserve">"vrátene ukončenia SDk predsteny pod stropom ,suchá priznaná škára s ukončovacím profilom na SDK (zabezpečenie spojom požiadavku pož.Ochrany EI30)  </t>
  </si>
  <si>
    <t>170</t>
  </si>
  <si>
    <t>763126612</t>
  </si>
  <si>
    <t xml:space="preserve">Predsadená SDK stena hr. 62.5 mm,podkonštrukcia CD/UD rošť,  opláštená doskou sádrovlaknitou impregnovanou hr.12.5 mm </t>
  </si>
  <si>
    <t>-485988858</t>
  </si>
  <si>
    <t xml:space="preserve">"Sti08 - vnútorná nosná stena s biodoskou hr.199,5-214,5 mm - SDK 1x12,5 doska final.záklop </t>
  </si>
  <si>
    <t>3,77*2,23</t>
  </si>
  <si>
    <t>171</t>
  </si>
  <si>
    <t>7631231311</t>
  </si>
  <si>
    <t xml:space="preserve">Predsadená SDK stena hr. 87,5 mm,podkonštrukcia CW/UW rošť,  opláštená doskou sádrovlaknitou impregnovanou hr.12.5 mm </t>
  </si>
  <si>
    <t>-234421817</t>
  </si>
  <si>
    <t>3,77*(3,06+0,512)</t>
  </si>
  <si>
    <t>3,77*(2,95-0,112)</t>
  </si>
  <si>
    <t>172</t>
  </si>
  <si>
    <t>7631266541</t>
  </si>
  <si>
    <t>Montáž zaoblenej predsadenej SDK steny hr. 100 mm. jednoducho opláštená doskou hr.6mm,rošt z nosných CW/UA z oceľového pozink.,vypln.TI akustickou _x000D_
izoláciou na báze čadičovej vlny min. 40 kg/m3 hr.100mm - Sti7</t>
  </si>
  <si>
    <t>1449123163</t>
  </si>
  <si>
    <t xml:space="preserve">"Sti07 - vnútorná nosná stena hr.237-342 mm </t>
  </si>
  <si>
    <t xml:space="preserve">3,77*8,18 </t>
  </si>
  <si>
    <t xml:space="preserve">"1.20+1.23 </t>
  </si>
  <si>
    <t>3,77*9,64</t>
  </si>
  <si>
    <t>173</t>
  </si>
  <si>
    <t>763132820.S</t>
  </si>
  <si>
    <t>Montáž SDK dosiek jednoduché opláštenie pre SDK podhľad, zavesená dvojvrstvová konštrukcia</t>
  </si>
  <si>
    <t>-373572227</t>
  </si>
  <si>
    <t xml:space="preserve">"SV1,6m resp podla skriniek - zvislý </t>
  </si>
  <si>
    <t xml:space="preserve">"PH4 - šatne </t>
  </si>
  <si>
    <t>(3,5-1,6)*(1,59+1,6)</t>
  </si>
  <si>
    <t>174</t>
  </si>
  <si>
    <t>590110002900</t>
  </si>
  <si>
    <t xml:space="preserve">Doska sadrovláknitá  akustická, hr. 12,5 mm, šxl 1200x2000 mm </t>
  </si>
  <si>
    <t>-820679588</t>
  </si>
  <si>
    <t>((3,5-1,6)*(1,59+1,6))*1,05</t>
  </si>
  <si>
    <t>175</t>
  </si>
  <si>
    <t>7631382201</t>
  </si>
  <si>
    <t>Podhľad SDK závesný doska hr.12,5mm  na dvojúrovňovej oceľovej podkonštrukcií CD+UD</t>
  </si>
  <si>
    <t>-431978200</t>
  </si>
  <si>
    <t xml:space="preserve">"SV1,6m resp podla skriniek </t>
  </si>
  <si>
    <t>0,5+0,5</t>
  </si>
  <si>
    <t>176</t>
  </si>
  <si>
    <t>763138222</t>
  </si>
  <si>
    <t>Podhľad SDK impregnovaný doska 12.5 mm závesný, dvojúrovňová oceľová podkonštrukcia CD</t>
  </si>
  <si>
    <t>-1196497166</t>
  </si>
  <si>
    <t xml:space="preserve">"Ph3 </t>
  </si>
  <si>
    <t>"1.05</t>
  </si>
  <si>
    <t>3,72</t>
  </si>
  <si>
    <t>"1.09</t>
  </si>
  <si>
    <t>4,19</t>
  </si>
  <si>
    <t>3,54</t>
  </si>
  <si>
    <t>3,04</t>
  </si>
  <si>
    <t>11,45</t>
  </si>
  <si>
    <t>177</t>
  </si>
  <si>
    <t>7631382701</t>
  </si>
  <si>
    <t>Podhľad SDK, zvýšený akustický odpor,na oceľovej podkonštrukcií CD+UD, doska sadrokartónová akustická impregnovaná hr.12.5 mm,akustická izolácia na báze minerálnej vlny hr.100mm položená na sdk podhľad</t>
  </si>
  <si>
    <t>1436090444</t>
  </si>
  <si>
    <t>"Ph1</t>
  </si>
  <si>
    <t>14,02</t>
  </si>
  <si>
    <t>13,44</t>
  </si>
  <si>
    <t>2,33</t>
  </si>
  <si>
    <t>178</t>
  </si>
  <si>
    <t>7631382702</t>
  </si>
  <si>
    <t>Akustický podhľad SDK, zvýšený akustický odpor, na oceľovej podkonštrukcií CD+UD, doska sadrokartónová akustická  hr.12.5 mm ,akustická izolácia na báze minerálnej vlny hr.100mm položená na sdk podhľad</t>
  </si>
  <si>
    <t>-2087944637</t>
  </si>
  <si>
    <t>"Ph2</t>
  </si>
  <si>
    <t>"vstup 1.01</t>
  </si>
  <si>
    <t>179</t>
  </si>
  <si>
    <t>763147002</t>
  </si>
  <si>
    <t xml:space="preserve">Nadpražie - kastlík z SDK dosák  hr. konštrukcie hr.12,5mm,vrátane oceľ profilu z pozink.plechu na vytvorenie kastlíka </t>
  </si>
  <si>
    <t>72439495</t>
  </si>
  <si>
    <t xml:space="preserve">"pozíciu SDK nastaviť tak aby bolo možné zasklievať okno v prípade poškodenia </t>
  </si>
  <si>
    <t xml:space="preserve">"ukonćenie SDk pri ráme okna systémovou okennou lištou </t>
  </si>
  <si>
    <t xml:space="preserve">"vrátane oceľového profilu z pozinkovaného plechu , upresní dodávateľ SDK </t>
  </si>
  <si>
    <t xml:space="preserve">"detail D 208 </t>
  </si>
  <si>
    <t>"Oe01</t>
  </si>
  <si>
    <t>(0,125+0,075*2+2*0,1)*0,8*27</t>
  </si>
  <si>
    <t>"detail D 204</t>
  </si>
  <si>
    <t xml:space="preserve">"Oe 02 </t>
  </si>
  <si>
    <t>(0,125+0,075*2+2*0,1)*0,8*3</t>
  </si>
  <si>
    <t>180</t>
  </si>
  <si>
    <t>7631471111</t>
  </si>
  <si>
    <t xml:space="preserve">Ostenie z SDK dosák  hr. konštrukcie hr.12,5mm, vrátane podkladného roštu z drevených hranolov 40x18mm a kotvenia do drevenej konštrukcie fasády </t>
  </si>
  <si>
    <t>-1878346338</t>
  </si>
  <si>
    <t xml:space="preserve">"roh SDk steny systémovo prepáskovaný a pretmelený </t>
  </si>
  <si>
    <t>(0,275+0,045)*2*0,8*27</t>
  </si>
  <si>
    <t>181</t>
  </si>
  <si>
    <t>7631471112</t>
  </si>
  <si>
    <t xml:space="preserve">Ostenie z SDK dosák  hr. konštrukcie hr.12,5mm, vrátane podkladného roštu z drevených hranolov 40x35mm a kotvenia do drevenej konštrukcie fasády </t>
  </si>
  <si>
    <t>109487017</t>
  </si>
  <si>
    <t>(0,275+0,045)*2*0,8*3</t>
  </si>
  <si>
    <t>182</t>
  </si>
  <si>
    <t>763170010.S</t>
  </si>
  <si>
    <t>Montáž revíznych dvierok pre SDK steny veľkosti do 0,10 m2 - OV27,OV28,OV29,OV30,OV31,OV32,OV33,OV34</t>
  </si>
  <si>
    <t>463862128</t>
  </si>
  <si>
    <t>"OV27</t>
  </si>
  <si>
    <t>"OV28</t>
  </si>
  <si>
    <t>"OV29</t>
  </si>
  <si>
    <t>5,0</t>
  </si>
  <si>
    <t>"OV30</t>
  </si>
  <si>
    <t>"OV31</t>
  </si>
  <si>
    <t>"OV32</t>
  </si>
  <si>
    <t>"OV33</t>
  </si>
  <si>
    <t>"OV34</t>
  </si>
  <si>
    <t>183</t>
  </si>
  <si>
    <t>763170012.S</t>
  </si>
  <si>
    <t>Montáž revíznych dvierok pre SDK steny veľkosti nad 0,26 m2 - OV21,OV22</t>
  </si>
  <si>
    <t>663540209</t>
  </si>
  <si>
    <t>"OV21</t>
  </si>
  <si>
    <t>"OV22</t>
  </si>
  <si>
    <t>184</t>
  </si>
  <si>
    <t>5901600016001</t>
  </si>
  <si>
    <t>Dvierka revízne s pevnými pántami šxl 200x200 mm, do sadrokartónových systémov  s SDk výplňou 2xGBI 12,5 mm - O27</t>
  </si>
  <si>
    <t>-204759577</t>
  </si>
  <si>
    <t xml:space="preserve">"S.H.voči final podlahe 100mm </t>
  </si>
  <si>
    <t>3,0</t>
  </si>
  <si>
    <t>185</t>
  </si>
  <si>
    <t>5901600016002</t>
  </si>
  <si>
    <t>Dvierka revízne s pevnými pántami šxl 200x200 mm, do sadrokartónových systémov  s SDk výplňou 2xGBI 12,5 mm - O28</t>
  </si>
  <si>
    <t>-162008002</t>
  </si>
  <si>
    <t xml:space="preserve">"S.H.voči final podlahe 900mm </t>
  </si>
  <si>
    <t>7,0</t>
  </si>
  <si>
    <t>186</t>
  </si>
  <si>
    <t>5901600016003</t>
  </si>
  <si>
    <t>Dvierka revízne s pevnými pántami šxl 200x200 mm, do sadrokartónových systémov  s SDk výplňou 1xGBI 12,5 mm - O29</t>
  </si>
  <si>
    <t>1006338664</t>
  </si>
  <si>
    <t>187</t>
  </si>
  <si>
    <t>5901600016004</t>
  </si>
  <si>
    <t>Dvierka revízne s pevnými pántami šxl 200x200 mm, do sadrokartónových systémov  s SDk výplňou 1xGBI 12,5 mm - O30</t>
  </si>
  <si>
    <t>-159668194</t>
  </si>
  <si>
    <t>188</t>
  </si>
  <si>
    <t>5901600016005</t>
  </si>
  <si>
    <t>Dvierka revízne s pevnými pántami šxl 200x200 mm, do sadrokartónových systémov  s SDk výplňou 1xGBI 12,5 mm - O31</t>
  </si>
  <si>
    <t>1057112125</t>
  </si>
  <si>
    <t>189</t>
  </si>
  <si>
    <t>5901600016006</t>
  </si>
  <si>
    <t>Dvierka revízne s pevnými pántami šxl 200x200 mm, do sadrokartónových systémov  s SDk výplňou 2xGBI 12,5 mm - O32</t>
  </si>
  <si>
    <t>1636605538</t>
  </si>
  <si>
    <t>190</t>
  </si>
  <si>
    <t>5901600016007</t>
  </si>
  <si>
    <t>Dvierka revízne s pevnými pántami šxl 200x200 mm, do sadrokartónových systémov  s SDk výplňou 1xGBI 12,5 mm +1x biodoska 12mm - O33</t>
  </si>
  <si>
    <t>1816257518</t>
  </si>
  <si>
    <t>191</t>
  </si>
  <si>
    <t>5901600016008</t>
  </si>
  <si>
    <t>Dvierka revízne s pevnými pántami šxl 200x200 mm, do sadrokartónových systémov  s SDk výplňou 1xGBI 12,5 mm +1x biodoska 12mm - O34</t>
  </si>
  <si>
    <t>-2005593296</t>
  </si>
  <si>
    <t xml:space="preserve">"S.H.voči final podlahe 300mm </t>
  </si>
  <si>
    <t>192</t>
  </si>
  <si>
    <t>5901600020001</t>
  </si>
  <si>
    <t>Dvierka revízne šxl 700x650 mm, do sadrokartónových systémov s SDk výplňou 1xGBI 12,5 mm - OV21</t>
  </si>
  <si>
    <t>1095328076</t>
  </si>
  <si>
    <t>193</t>
  </si>
  <si>
    <t>5901600020002</t>
  </si>
  <si>
    <t>Dvierka revízne šxl 850x650 mm, do sadrokartónových systémov s SDk výplňou 1xGBI 12,5 mm - OV22</t>
  </si>
  <si>
    <t>-1967586206</t>
  </si>
  <si>
    <t>194</t>
  </si>
  <si>
    <t>763170021.S</t>
  </si>
  <si>
    <t>Montáž revíznych dvierok pre SDK podhľady veľkosti 0,10 - 0,25 m2 - OV25,OV26</t>
  </si>
  <si>
    <t>334210923</t>
  </si>
  <si>
    <t>"OV25</t>
  </si>
  <si>
    <t>"OV26</t>
  </si>
  <si>
    <t>4,0</t>
  </si>
  <si>
    <t>195</t>
  </si>
  <si>
    <t>763170022.S</t>
  </si>
  <si>
    <t>Montáž revíznych dvierok pre SDK podhľady veľkosti nad 0,26 m2 - OV23, OV24</t>
  </si>
  <si>
    <t>-1086303171</t>
  </si>
  <si>
    <t>"OV23</t>
  </si>
  <si>
    <t>"OV24</t>
  </si>
  <si>
    <t>196</t>
  </si>
  <si>
    <t>5901600038001</t>
  </si>
  <si>
    <t>Dvierka revízne šxl 1380x1020 mm, do sadrokartónových systémov s SDk výplňou 1xGBI 12,5 mm - OV23</t>
  </si>
  <si>
    <t>1490745004</t>
  </si>
  <si>
    <t xml:space="preserve">"S.H.voči final podlahe 2500mm </t>
  </si>
  <si>
    <t>197</t>
  </si>
  <si>
    <t>5901600038002</t>
  </si>
  <si>
    <t>Dvierka revízne šxl 1380x930 mm, do sadrokartónových systémov s SDk výplňou 1xGBI 12,5 mm,hliníkový rám lemu len z troch strán - OV24</t>
  </si>
  <si>
    <t>-1378611246</t>
  </si>
  <si>
    <t>198</t>
  </si>
  <si>
    <t>5901600038003</t>
  </si>
  <si>
    <t>Dvierka revízne šxl 500x300 mm, do sadrokartónových systémov s SDk výplňou 1xGBI 12,5 mm - OV25</t>
  </si>
  <si>
    <t>334494451</t>
  </si>
  <si>
    <t xml:space="preserve">"S.H.voči final podlahe 2950mm </t>
  </si>
  <si>
    <t>199</t>
  </si>
  <si>
    <t>5901600038004</t>
  </si>
  <si>
    <t>Dvierka revízne šxl 550x350 mm, do sadrokartónových systémov s SDk výplňou 1xGBI 12,5 mm - OV26</t>
  </si>
  <si>
    <t>1540588280</t>
  </si>
  <si>
    <t xml:space="preserve">"S.H.voči final podlahe 2400mm </t>
  </si>
  <si>
    <t>200</t>
  </si>
  <si>
    <t>763710010.S</t>
  </si>
  <si>
    <t>Montáž obvodových stien stĺpikovou konštrukciou</t>
  </si>
  <si>
    <t>1039247999</t>
  </si>
  <si>
    <t>3,32*(1,542+0,08+0,49+0,18)</t>
  </si>
  <si>
    <t>201</t>
  </si>
  <si>
    <t>605710001600.S</t>
  </si>
  <si>
    <t>Konštrukčné drevo - hranoly KVH</t>
  </si>
  <si>
    <t>1921851693</t>
  </si>
  <si>
    <t xml:space="preserve">"fasáda - obvodové steny </t>
  </si>
  <si>
    <t xml:space="preserve">"z výkazu </t>
  </si>
  <si>
    <t>15,31*1,1</t>
  </si>
  <si>
    <t>202</t>
  </si>
  <si>
    <t>763710020.S</t>
  </si>
  <si>
    <t>Montáž priečok stĺpikovou konštrukciou</t>
  </si>
  <si>
    <t>830156064</t>
  </si>
  <si>
    <t>3,77*(4,835)</t>
  </si>
  <si>
    <t>3,77*(6,97)</t>
  </si>
  <si>
    <t>3,77*(4,83)</t>
  </si>
  <si>
    <t>"STi01/04 - vnútorná nosná stena hr.150 mm - medzi drev.stĺpy - TI hr.100mm</t>
  </si>
  <si>
    <t>3,77*(7,31)</t>
  </si>
  <si>
    <t>3,77*(7,309)</t>
  </si>
  <si>
    <t>3,77*(2,27+0,325)</t>
  </si>
  <si>
    <t>3,77*(2,307)</t>
  </si>
  <si>
    <t>3,77*(2,27)</t>
  </si>
  <si>
    <t>3,77*(2,3)</t>
  </si>
  <si>
    <t>"Sti03 - vnútorná nosná stena hr.150 -180 mm - medzi drev.stĺpy - TI hr.100mm</t>
  </si>
  <si>
    <t>3,77*(6,352)</t>
  </si>
  <si>
    <t>3,77*(0,96)</t>
  </si>
  <si>
    <t>3,77*(7,82) "1.21</t>
  </si>
  <si>
    <t xml:space="preserve">3,77*(9,64) "1.20+1.23 </t>
  </si>
  <si>
    <t>3,77*(1,14+1,47+1,47+1,47)</t>
  </si>
  <si>
    <t>3,77*(4,3+4,01+2,48+3,53)</t>
  </si>
  <si>
    <t>3,77*(0,69+1,47+0,565)</t>
  </si>
  <si>
    <t>3,77*(2,4)</t>
  </si>
  <si>
    <t>3,77*(2,7)</t>
  </si>
  <si>
    <t>3,77*(2,98)</t>
  </si>
  <si>
    <t>203</t>
  </si>
  <si>
    <t>605710007500.S</t>
  </si>
  <si>
    <t>Konštrukčné drevo - hranoly KVH, SI pohľadová kvalita</t>
  </si>
  <si>
    <t>-137362960</t>
  </si>
  <si>
    <t xml:space="preserve">"vnútorné steny KVH hranoly C24 - výkaz </t>
  </si>
  <si>
    <t>11,81*1,1</t>
  </si>
  <si>
    <t>204</t>
  </si>
  <si>
    <t>7637100351</t>
  </si>
  <si>
    <t>Montáž inštalačného roštu pre stenu zo stĺpikovej konštrukcie</t>
  </si>
  <si>
    <t>455093013</t>
  </si>
  <si>
    <t xml:space="preserve">"Ste1 - obvodová stena </t>
  </si>
  <si>
    <t xml:space="preserve">"atika bez TI - Ste05 </t>
  </si>
  <si>
    <t>0,37*100,83</t>
  </si>
  <si>
    <t>205</t>
  </si>
  <si>
    <t>605470000400.S</t>
  </si>
  <si>
    <t>Hranoly drevené rošt 60x50mm</t>
  </si>
  <si>
    <t>-517247206</t>
  </si>
  <si>
    <t>Ste01/0,625*(0,06*0,05)*1,1</t>
  </si>
  <si>
    <t>Ste05/0,625*(0,06*0,05)*1,1</t>
  </si>
  <si>
    <t>206</t>
  </si>
  <si>
    <t>7637100352</t>
  </si>
  <si>
    <t xml:space="preserve">M+D Kotvenia ostenia a nadražia okien pomocou drev.hranolov 60x40mm,vrátane kotvenia a príslušenstva  - Oe01,Oe02,Oe03 </t>
  </si>
  <si>
    <t>-51771563</t>
  </si>
  <si>
    <t xml:space="preserve">"detail D203 </t>
  </si>
  <si>
    <t xml:space="preserve">"Oe01 </t>
  </si>
  <si>
    <t>0,04*2*0,8*3*27</t>
  </si>
  <si>
    <t>"Oe02</t>
  </si>
  <si>
    <t>0,04*2*0,8*3*3</t>
  </si>
  <si>
    <t>"Oe03</t>
  </si>
  <si>
    <t>0,04*2*(1,65*2+1,165*2)*8</t>
  </si>
  <si>
    <t>207</t>
  </si>
  <si>
    <t>763712211.S</t>
  </si>
  <si>
    <t>Montáž zvislej konštrukcie plnostenné stĺpy,stĺpiky,priečne trámy,zavetrovacie prvky prierezovej plochy do 150 cm2</t>
  </si>
  <si>
    <t>337369347</t>
  </si>
  <si>
    <t>"HN3 nosník 120x120mm</t>
  </si>
  <si>
    <t>9,6</t>
  </si>
  <si>
    <t>208</t>
  </si>
  <si>
    <t>763712212.S</t>
  </si>
  <si>
    <t>Montáž zvislej konštrukcie plnostenné stĺpy,stĺpiky,priečne trámy,zavetrovacie prvky prierezovej plochy nad 150 do 500 cm2</t>
  </si>
  <si>
    <t>-1595982392</t>
  </si>
  <si>
    <t>"HS1 stĺp 180x180mm</t>
  </si>
  <si>
    <t>209,9</t>
  </si>
  <si>
    <t>"HS2 stĺp 100x180mm</t>
  </si>
  <si>
    <t>105,6</t>
  </si>
  <si>
    <t>209</t>
  </si>
  <si>
    <t>763712213.S</t>
  </si>
  <si>
    <t>Montáž zvislej konštrukcie plnostenné stĺpy,stĺpiky,priečne trámy,zavetrovacie prvky prierezovej plochy nad 500 do 3000 cm2</t>
  </si>
  <si>
    <t>-1517518086</t>
  </si>
  <si>
    <t>"HN1 nosník 180x500mm</t>
  </si>
  <si>
    <t>277,44</t>
  </si>
  <si>
    <t>"HN2 nosník 120x120 mm</t>
  </si>
  <si>
    <t>48,0</t>
  </si>
  <si>
    <t>210</t>
  </si>
  <si>
    <t>605720000101</t>
  </si>
  <si>
    <t>Hranoly LLD-GL28h pohľadová kvalita</t>
  </si>
  <si>
    <t>1950054502</t>
  </si>
  <si>
    <t>37,34*1,1</t>
  </si>
  <si>
    <t>211</t>
  </si>
  <si>
    <t>763783040.S</t>
  </si>
  <si>
    <t>Montáž krovu drevostavieb z kompletizovaných panelov bez záklopu</t>
  </si>
  <si>
    <t>-1587333780</t>
  </si>
  <si>
    <t xml:space="preserve">"výkaz statiky CLT panely </t>
  </si>
  <si>
    <t>19,71*32</t>
  </si>
  <si>
    <t>212</t>
  </si>
  <si>
    <t>76373121255</t>
  </si>
  <si>
    <t>M+D Uloženie CLT panelov na BHS nosníky-korková akustická podložka hr. 5 mm</t>
  </si>
  <si>
    <t>-1872353944</t>
  </si>
  <si>
    <t>0,18*277,4+0,15*48+0,12*9,6</t>
  </si>
  <si>
    <t>213</t>
  </si>
  <si>
    <t>612110000200.S</t>
  </si>
  <si>
    <t xml:space="preserve">Panel veľkoplošný viacvrstvý CLT z viacvrstvového masívneho dreva, bez TI, pre strechu a stropy hr.100mm, pohľadová úprava </t>
  </si>
  <si>
    <t>-979184294</t>
  </si>
  <si>
    <t>19,71*32*1,1</t>
  </si>
  <si>
    <t>214</t>
  </si>
  <si>
    <t>763783100.S</t>
  </si>
  <si>
    <t>Spojovací materiál pre montáž drevostavieb z kompletizovaných panelov</t>
  </si>
  <si>
    <t>-1037710427</t>
  </si>
  <si>
    <t xml:space="preserve">"fasáda - obovodové steny </t>
  </si>
  <si>
    <t>"hranoly KVH</t>
  </si>
  <si>
    <t>15,31</t>
  </si>
  <si>
    <t>"podkladový rošt ST01+ST05</t>
  </si>
  <si>
    <t>podkl_rošt_OS/1,1</t>
  </si>
  <si>
    <t xml:space="preserve">"vnútorné steny </t>
  </si>
  <si>
    <t>11,81</t>
  </si>
  <si>
    <t>"LLD GL28h</t>
  </si>
  <si>
    <t>37,34</t>
  </si>
  <si>
    <t xml:space="preserve">"CLT panel </t>
  </si>
  <si>
    <t>63,07</t>
  </si>
  <si>
    <t>215</t>
  </si>
  <si>
    <t>998763201.S</t>
  </si>
  <si>
    <t>Presun hmôt pre drevostavby v objektoch výšky do 12 m</t>
  </si>
  <si>
    <t>-585089085</t>
  </si>
  <si>
    <t>764</t>
  </si>
  <si>
    <t>Konštrukcie klampiarske</t>
  </si>
  <si>
    <t>216</t>
  </si>
  <si>
    <t>7641722001</t>
  </si>
  <si>
    <t>M+D Obkladu z oceľového trapéz. perforovaného plechu s nízkou vlnou povrchová úprava biela,miera perf. 30 %,vrátane horizontálneho hliníkového roštu na kotvách z profilov 30x40mm hr.50-130mm,vrátane žeriavu/plošiny</t>
  </si>
  <si>
    <t>-446155836</t>
  </si>
  <si>
    <t xml:space="preserve">"Bodové oceľové (pozinkované,rektifikovateľné)kotvy na uchytenie fasádneho obkladu </t>
  </si>
  <si>
    <t>"ich dĺžka sa mení podľa oblúka fasády ,presné rozmery a rozmiestnenie podľa potreby (určí dodávateľ)</t>
  </si>
  <si>
    <t>"Ste01+Ste11+02+03+05</t>
  </si>
  <si>
    <t>"obklad na ZV01</t>
  </si>
  <si>
    <t>1,575*2,5</t>
  </si>
  <si>
    <t>217</t>
  </si>
  <si>
    <t>764321201 - KV04</t>
  </si>
  <si>
    <t>Oplechovanie pri vnútornej atike  z pozinkovaného  plechu  s úpravou  lakovaním,hr.1mm,  r.š. 628 mm + 5 %=0,525m2, plocha 0,5m2, farba Ral 7016 mat - KV04</t>
  </si>
  <si>
    <t>-1096558971</t>
  </si>
  <si>
    <t xml:space="preserve">"5%rezerva pre odpadový materiál </t>
  </si>
  <si>
    <t>218</t>
  </si>
  <si>
    <t>764321202 - KV05</t>
  </si>
  <si>
    <t>Oplechovanie pri vonkajśej  atike  z pozinkovaného  plechu  s úpravou  lakovaním,hr.1mm,  r.š. 420 mm+5%=0,425m, plocha 1,28 m2+5%=1,34m2, farba Ral 7016 mat - KV05</t>
  </si>
  <si>
    <t>-622460702</t>
  </si>
  <si>
    <t>33,0</t>
  </si>
  <si>
    <t>219</t>
  </si>
  <si>
    <t>764321203 - KV07</t>
  </si>
  <si>
    <t>Oplechovanie - stojisko  z pozinkovaného  plechu  s úpravou  lakovaním,hr.1mm, plocha 0,24+5%=0,25 m2, farba Ral 9003 mat,prvok má zužujúci sa profil v dĺžke 1593 mm - KV07</t>
  </si>
  <si>
    <t>2139551285</t>
  </si>
  <si>
    <t>220</t>
  </si>
  <si>
    <t>764321204 - KV09</t>
  </si>
  <si>
    <t>Prekrytie VZT rúr spoločným T- kusom dl.3,53m pozink.hr.1mm k základnej tvarovke ,pozink.plech lakovaný RAL 7016 ,jednovrstvová farba na čerstvý pozink.plech,ukončovací protidažďový profil(2KS) - pozink,lakovaný s mriežkou proti škodcom - KV09</t>
  </si>
  <si>
    <t>1377390336</t>
  </si>
  <si>
    <t>221</t>
  </si>
  <si>
    <t>764321205 - KV08</t>
  </si>
  <si>
    <t>Sokel  z pozinkovaného  plechu  s úpravou  lakovaním,hr.1mm,  r.š. 130 mm, farba Ral 9003 mat - KV08</t>
  </si>
  <si>
    <t>-1610239713</t>
  </si>
  <si>
    <t>100,13*1,05</t>
  </si>
  <si>
    <t>222</t>
  </si>
  <si>
    <t>764321205 - KV10</t>
  </si>
  <si>
    <t>Prekrytie VZT rúr spoločným T- kusom dl.3,35m pozink.hr.1mm k základnej tvarovke ,pozink.plech lakovaný RAL 7016 ,jednovrstvová farba na čerstvý pozink.plech,ukončovací protidažďový profil(2KS) - pozink,lakovaný s mriežkou proti škodcom - KV10</t>
  </si>
  <si>
    <t>-915128713</t>
  </si>
  <si>
    <t>223</t>
  </si>
  <si>
    <t>7643333501 - KV01</t>
  </si>
  <si>
    <t>Oplechovanie atiky  z hliníkového Al plechu s úpravou práškovým lakovaním, hr.1mm,  r.š. 521 mm,farba Ral 9003 mat celoplošným lepením na báze bituménu  - KV01</t>
  </si>
  <si>
    <t>1276495136</t>
  </si>
  <si>
    <t>99,5*1,05</t>
  </si>
  <si>
    <t>224</t>
  </si>
  <si>
    <t>7643333502 - KV02</t>
  </si>
  <si>
    <t>Oplechovanie vnútornej atiky  z hliníkového Al plechu  s úpravou práškovým lakovaním,hr.1mm,  r.š. 281 mm,farba Ral 9003 mat celoplošným lepením na báze bituménu  - KV02</t>
  </si>
  <si>
    <t>153926198</t>
  </si>
  <si>
    <t>44,36*1,05</t>
  </si>
  <si>
    <t>225</t>
  </si>
  <si>
    <t>7643333503 - KV03</t>
  </si>
  <si>
    <t>Oplechovanie vnútornej atiky  z hliníkového Al plechu  s úpravou práškovým lakovaním,hr.1mm,  r.š. 281 mm,farba Ral 9003 mat celoplošným lepením na báze bituménu  - KV03</t>
  </si>
  <si>
    <t>1555240549</t>
  </si>
  <si>
    <t>43,25*1,05</t>
  </si>
  <si>
    <t>226</t>
  </si>
  <si>
    <t>7643912101</t>
  </si>
  <si>
    <t xml:space="preserve">M+D Pozinkovaný plech na ukončenie podlahy átria,hr.0,6mm,rozmery 150x200mm </t>
  </si>
  <si>
    <t>-1408460575</t>
  </si>
  <si>
    <t>"detail 101 položka 6</t>
  </si>
  <si>
    <t>227</t>
  </si>
  <si>
    <t>764421501 - KV06</t>
  </si>
  <si>
    <t>Oplechovanie z poplastovaného plechu hr.1,15mm, r.š. 564 mm,plocha 0,98 m2+5%=1,03m2 - KV06</t>
  </si>
  <si>
    <t>2068112171</t>
  </si>
  <si>
    <t>32*1,05</t>
  </si>
  <si>
    <t>228</t>
  </si>
  <si>
    <t>7644215101</t>
  </si>
  <si>
    <t xml:space="preserve">Ukončenie HI po celom obvode podstavca z poplastovaného plechu,vrátane kotvenia </t>
  </si>
  <si>
    <t>1766557964</t>
  </si>
  <si>
    <t xml:space="preserve">"detail D304 pol 9,10,11 </t>
  </si>
  <si>
    <t xml:space="preserve">"spoj medzi podstavcom a polastov.plechom vyplniť tesniacim tmelom na báze polyuretánu </t>
  </si>
  <si>
    <t xml:space="preserve">"pripevnenie krytu VZt k podstavcu samoreznou skrutkou s tesniacou podložkou </t>
  </si>
  <si>
    <t>(1,1*2+0,56*2)*4</t>
  </si>
  <si>
    <t xml:space="preserve">"poplastovaný plech priebežny po celom obvode strechy na vytvorenie úžľabia </t>
  </si>
  <si>
    <t>0,08*(2*3,14*0,345)*6</t>
  </si>
  <si>
    <t>229</t>
  </si>
  <si>
    <t>998764201.S</t>
  </si>
  <si>
    <t>Presun hmôt pre konštrukcie klampiarske v objektoch výšky do 6 m</t>
  </si>
  <si>
    <t>-1929011998</t>
  </si>
  <si>
    <t>766</t>
  </si>
  <si>
    <t>Konštrukcie stolárske</t>
  </si>
  <si>
    <t>230</t>
  </si>
  <si>
    <t>7661212101 - SV09</t>
  </si>
  <si>
    <t>M+D Detskej sanitárnej priečky z biodosky smrek profil 24x1100mm,plocha 0,65m2,vrátane podnože a kotvenia hliníkovým T profilom do bio dosky a kotviť na sdk dosku,povrchová úprava transparentný matný ochranný náter na drevo 2 vrstvový - SV09</t>
  </si>
  <si>
    <t>1159780741</t>
  </si>
  <si>
    <t xml:space="preserve">"finálna výška prvku od podlhy 1200mm </t>
  </si>
  <si>
    <t xml:space="preserve">"kúpenská systémová noha s nastaviteľnou podnožou,fix.poloha 150 mm </t>
  </si>
  <si>
    <t xml:space="preserve">"hliníkový profil zafrézovaný do biodosky </t>
  </si>
  <si>
    <t>14,0</t>
  </si>
  <si>
    <t>231</t>
  </si>
  <si>
    <t>7662000002</t>
  </si>
  <si>
    <t xml:space="preserve">M+D Terasové dosky kompozitné WPC hr.25mm, vrátane kontralát z WPC terasových hranolov 50x50mm a 400mm a nosného rámu 100x60mm z drev. hranolov  a 600mm uložených na rektif.terčov 600x600 mm sieť ,vrátane impregnácie, kotvenia  a príslušenstva viď PD </t>
  </si>
  <si>
    <t>2018839928</t>
  </si>
  <si>
    <t>232</t>
  </si>
  <si>
    <t>766411101-SV10 -1</t>
  </si>
  <si>
    <t>Prekrytie rozvádzačov podlahového vykurovania z biodosky,smrek,vrátane magnetického uchytenia a akustickej izolácie z lisovanej peny hr.10mm z vnútornej strany biodosky, p.ú. transparentným matným ochranným náterom dvojnásobným  SV10 - 1</t>
  </si>
  <si>
    <t>328280575</t>
  </si>
  <si>
    <t xml:space="preserve">"omiestnenie mč. 1.18 </t>
  </si>
  <si>
    <t xml:space="preserve">"magnety so silným magnet.účinkom,vhodné pre rev.dvierka </t>
  </si>
  <si>
    <t xml:space="preserve">"rozvádzače sú po obvode konśtrukcie priečky izolované min.vlnou hr.60 a 30 mm </t>
  </si>
  <si>
    <t>3,11*1,05</t>
  </si>
  <si>
    <t>233</t>
  </si>
  <si>
    <t>766411101-SV10-2</t>
  </si>
  <si>
    <t>Obklad sokla z biodosky hr.12mm,pevné ukotvenie,vrátane povrchovej úpravy transparentným matným ochranným náterom dvojnásobným SV 10 - 2</t>
  </si>
  <si>
    <t>1353342851</t>
  </si>
  <si>
    <t>0,756*1,05</t>
  </si>
  <si>
    <t>234</t>
  </si>
  <si>
    <t>766411101-SV11 -1</t>
  </si>
  <si>
    <t>Prekrytie rozvádzačov podlahového vykurovania z biodosky,smrek,vrátane magnetického uchytenia a akustickej izolácie z lisovanej peny hr.10mm z vnútornej strany biodosky, p.ú. transparentným matným ochranným náterom dvojnásobným SV11- 1</t>
  </si>
  <si>
    <t>-264136031</t>
  </si>
  <si>
    <t>1,088*1,05</t>
  </si>
  <si>
    <t>235</t>
  </si>
  <si>
    <t>766411101-SV11-2</t>
  </si>
  <si>
    <t>Obklad sokla z biodosky hr.12mm,pevné ukotvenie,vrátane povrchovej úpravy transparentným matným ochranným náterom dvojnásobným SV 11 - 2</t>
  </si>
  <si>
    <t>1768086806</t>
  </si>
  <si>
    <t>4,606*1,05</t>
  </si>
  <si>
    <t>236</t>
  </si>
  <si>
    <t>766411101-SV12 -1</t>
  </si>
  <si>
    <t>Prekrytie rozvádzačov podlahového vykurovania z biodosky,smrek,vrátane magnetického uchytenia a akustickej izolácie z lisovanej peny hr.10mm z vnútornej strany biodosky, p.ú. transparentným matným ochranným náterom dvojnásobným SV12- 1</t>
  </si>
  <si>
    <t>-345386622</t>
  </si>
  <si>
    <t>1,8*1,05</t>
  </si>
  <si>
    <t>237</t>
  </si>
  <si>
    <t>766411101-SV12-2</t>
  </si>
  <si>
    <t>Obklad sokla z biodosky hr.12mm,pevné ukotvenie,vrátane povrchovej úpravy transparentným matným ochranným náterom dvojnásobným SV 12 - 2</t>
  </si>
  <si>
    <t>-621384279</t>
  </si>
  <si>
    <t>4*1,05</t>
  </si>
  <si>
    <t>238</t>
  </si>
  <si>
    <t>766411101-SV13 -1</t>
  </si>
  <si>
    <t>Prekrytie rozvádzačov podlahového vykurovania z biodosky,smrek,vrátane magnetického uchytenia a akustickej izolácie z lisovanej peny hr.10mm z vnútornej strany biodosky, p.ú. transparentným matným ochranným náterom dvojnásobným SV13- 1</t>
  </si>
  <si>
    <t>940973786</t>
  </si>
  <si>
    <t xml:space="preserve">"omiestnenie mč. 1.16 </t>
  </si>
  <si>
    <t>1,136*1,05</t>
  </si>
  <si>
    <t>239</t>
  </si>
  <si>
    <t>766411101-SV13-2</t>
  </si>
  <si>
    <t>Obklad sokla z biodosky hr.12mm,pevné ukotvenie,vrátane povrchovej úpravy transparentným matným ochranným náterom dvojnásobným SV 13 - 2</t>
  </si>
  <si>
    <t>-1705327564</t>
  </si>
  <si>
    <t>"omiestnenie mč. 1.16</t>
  </si>
  <si>
    <t>4,54*1,05</t>
  </si>
  <si>
    <t>240</t>
  </si>
  <si>
    <t>766411101-SV14</t>
  </si>
  <si>
    <t>M+D Výdajného okienka - obklad z bio dosky plochy1,1m2,rám nad obkladom s tvarovanim( do oblúka r=540mm)-atyp,vrátane konzoly z oceľ.pásoviny hr.2mm,práškové lakovanie,RAL9003mpovrchovej úpravy transparentným matným ochr. náterom dvojn. - SV 14</t>
  </si>
  <si>
    <t>1434037689</t>
  </si>
  <si>
    <t xml:space="preserve">1,0 </t>
  </si>
  <si>
    <t>241</t>
  </si>
  <si>
    <t>766411101-SV15</t>
  </si>
  <si>
    <t>M+D Chodbového oblúka - atyp,z biodosky hr.19mm,plochy 2,9 m2 vrátane pripevnenia a  povrchovej úpravy transparentným matným ochranným náterom dvojnásobným SV 15</t>
  </si>
  <si>
    <t>-786838157</t>
  </si>
  <si>
    <t>242</t>
  </si>
  <si>
    <t>766411101-SV16</t>
  </si>
  <si>
    <t>M+D Chodbového oblúka - atyp,z biodosky hr.19mm,plochy 1,76 m2 vrátane pripevnenia a  povrchovej úpravy transparentným matným ochranným náterom dvojnásobným SV 16</t>
  </si>
  <si>
    <t>242427781</t>
  </si>
  <si>
    <t>243</t>
  </si>
  <si>
    <t>766411101-SV17</t>
  </si>
  <si>
    <t>M+D Chodbového oblúka - atyp,z biodosky hr.19mm,plochy 1,74 m2 vrátane pripevnenia a  povrchovej úpravy transparentným matným ochranným náterom dvojnásobným SV 17</t>
  </si>
  <si>
    <t>-1401289531</t>
  </si>
  <si>
    <t>244</t>
  </si>
  <si>
    <t>766411101-SV18</t>
  </si>
  <si>
    <t>M+D Nasávacia mriežka na chladenie z biodosky smrek,hr.12mm,plochy 0,58 m2 vrátane perforácie v doske DN30mm,kotvenia na magnety  a  povrchovej úpravy transparentným matným ochranným náterom dvojnásobným SV 18</t>
  </si>
  <si>
    <t>1859297965</t>
  </si>
  <si>
    <t>245</t>
  </si>
  <si>
    <t>766411101-SV19</t>
  </si>
  <si>
    <t>M+D Vešiaková stena rozmeru 1,3x1,386m z biodosky,plocha reziva  2,86 m2 vrátane perforácie v doske DN30mm podľa grafiky v podhľade,drev.kruh DN 30 v 3 radoch(32ks),čiernej kaširovanej zo zad.strany 1,5m2  a  p.ú.trans. matným ochr. náterom dvojn - SV19</t>
  </si>
  <si>
    <t>-2038962491</t>
  </si>
  <si>
    <t>246</t>
  </si>
  <si>
    <t>766411101-SV20</t>
  </si>
  <si>
    <t>M+D Vešiaková stena rozmeru 1,5x1,3 m z biodosky,plocha reziva  3,14 m2 vrátane perforácie v doske DN30mm podľa grafiky v podhľade,drev.kruh DN 30 v 3 radoch(37ks), čiernej kaširovanej zo zad.strany 1,6m2  a p.ú.trans. matným ochr. náterom dvojn. - SV20</t>
  </si>
  <si>
    <t>-1965778154</t>
  </si>
  <si>
    <t>247</t>
  </si>
  <si>
    <t>766411101-SV21</t>
  </si>
  <si>
    <t>M+D Vešiaková stena rozmeru 0,86x1,3 m z biodosky,plocha reziva 1,64 m2 vrátane perforácie v doske DN30mm podľa grafiky v podhľade,drev.kruh DN 30 v 3 radoch(19ks), čiernej kaširovanej zo zad.strany 1,1m2  a p.ú.trans. matným ochr. náterom dvojn. - SV21</t>
  </si>
  <si>
    <t>356167629</t>
  </si>
  <si>
    <t>248</t>
  </si>
  <si>
    <t>766411101-SV22</t>
  </si>
  <si>
    <t>M+D Dvierka na hydrant a hasiace prístroje rozmeru 0,73x1,455 m z biodosky,smrek,plocha reziva 1,06 m2 vrátane kovania mechanický systém otv.TIP-ON,skrytý záves pre otváranie, p.ú.trans. matným ochr. náterom dvojn. - SV22</t>
  </si>
  <si>
    <t>-361269713</t>
  </si>
  <si>
    <t>249</t>
  </si>
  <si>
    <t>766411101-SV23</t>
  </si>
  <si>
    <t>M+D Dvierka na hydrant a hasiace prístroje rozmeru 0,73x1,455 m z DTDdosky+sadrovlákn.dosky hr.6,5mm,plocha 1,06 m2 vrátane kovania mechanický systém otv.TIP-ON,skrytý záves pre otváranie, p.ú.štrukturovaný biely laminát CPL,hrana ABS biela - SV23</t>
  </si>
  <si>
    <t>-1532703602</t>
  </si>
  <si>
    <t>250</t>
  </si>
  <si>
    <t>7664161331</t>
  </si>
  <si>
    <t>Montáž obloženia zaoblených stien vrátane potrebného príslušenstva  - Sti07</t>
  </si>
  <si>
    <t>-991979901</t>
  </si>
  <si>
    <t>251</t>
  </si>
  <si>
    <t>605450000101</t>
  </si>
  <si>
    <t>Obklad z MDF dosiek s dyhou,vrátane transparentného,matného ochranného náteru - Sti07</t>
  </si>
  <si>
    <t>-759257649</t>
  </si>
  <si>
    <t>MDF_oklad_int*1,05</t>
  </si>
  <si>
    <t>252</t>
  </si>
  <si>
    <t>7664161431</t>
  </si>
  <si>
    <t xml:space="preserve">Montáž oblož. stien, stĺpov a pilierov panelmi  vrátane kotvenia a príslušenstva </t>
  </si>
  <si>
    <t>-2136317538</t>
  </si>
  <si>
    <t xml:space="preserve">"vrátane rezervy na dorezanie </t>
  </si>
  <si>
    <t xml:space="preserve">"Sti08 - vnútorná nosná stena s biodoskou hr.199,5-214,5 mm - SDK 1x12,5 doska + biodoska na celú výšku </t>
  </si>
  <si>
    <t>253</t>
  </si>
  <si>
    <t>605450000300.S</t>
  </si>
  <si>
    <t xml:space="preserve">Biodoska hr. 12mm, vrátane povrchovej úpravy transparentný matný ochranný náter na drevo </t>
  </si>
  <si>
    <t>1060328429</t>
  </si>
  <si>
    <t>OBK_biodoska*1,05</t>
  </si>
  <si>
    <t>254</t>
  </si>
  <si>
    <t>7666212601-OV1</t>
  </si>
  <si>
    <t>M+D Ext. okenné špalety z cementotries. dosiek s rovnou hranou profil 12x155mm dl.1,624+2x1,774m,12x165mm dl.1,624m,PÚ fasádny akryl.náter umývateľný 2x,far. biela RAL 9003 mat,vrátane kotviaceho AL - L profil hr.4 mm(ozn01.4),30x30mm dl.1,624 m - OV01</t>
  </si>
  <si>
    <t>-343561590</t>
  </si>
  <si>
    <t>13,0</t>
  </si>
  <si>
    <t>"vrátane kotvenia nadpražia k fasádnej podkonštrukcii pomocou oceľového pozinkovaného plechu detail hornej stavby viď PD</t>
  </si>
  <si>
    <t>"nadpražie v sklone 1,5%</t>
  </si>
  <si>
    <t xml:space="preserve">"parapet v sklone 3 %,predsadenie 20mm ,zafrézovaná okapová hrana (4x3mm) 5 mm od okraja </t>
  </si>
  <si>
    <t>255</t>
  </si>
  <si>
    <t>7666212601-OV2</t>
  </si>
  <si>
    <t>M+D Ext.okenné špalety z cementotries. dosiek s rovnou hranou profil 12x155mm dl.1,624+2x2,374m,12x165mm dl.1,624mSúče,PÚ fasádny akryl.náter umývateľný 2x,far. biela RAL 9003 mat,vrátane kotv. AL - L profil hr.4 mm(ozn01.4),30x30mm dl.2x1,624 m - OV02</t>
  </si>
  <si>
    <t>-860160000</t>
  </si>
  <si>
    <t>256</t>
  </si>
  <si>
    <t>7666212601-OV3</t>
  </si>
  <si>
    <t>M+D Ext. okenné špalety z cementotries. dosiek s rovnou hranou profil 12x155mm dl.1,115+1,608m,12x165mm dl.1,624 m,PÚ fasádny akryl.náter umývateľný 2x,far. biela RAL 9003 mat,vrátane kotviaceho AL - L profil hr.4 mm(ozn01.4),30x30mm dl.1,624 m+5% - OV03</t>
  </si>
  <si>
    <t>1279923858</t>
  </si>
  <si>
    <t>8,0</t>
  </si>
  <si>
    <t xml:space="preserve">"v tvare domčeka </t>
  </si>
  <si>
    <t>257</t>
  </si>
  <si>
    <t>7666212601-OV4</t>
  </si>
  <si>
    <t>M+D Ext. okenné špalety z cementotries. dosiek s rovnou hranou profil 12x145mm dl.0,724+2x0,724m,12x155mm dl.0,724m,PÚ fasádny akryl.náter umývateľný 2x,far. biela RAL 9003 mat,vrátane kotviaceho AL - L profil hr.4 mm(ozn01.4),30x30mm dl.0,724 m - OV04</t>
  </si>
  <si>
    <t>-416788586</t>
  </si>
  <si>
    <t>27,0</t>
  </si>
  <si>
    <t>258</t>
  </si>
  <si>
    <t>7666212601-OV5</t>
  </si>
  <si>
    <t>M+D Ext. okenné špalety z cementotries. dosiek s rovnou hranou profil 12x155mm dl.0,724m+2x0,724m,12x165mm dl.0,724m,PÚ fasádny akryl.náter umývateľný 2x,farebnosť biela RAL 9003 mat,vrátane kotviaceho AL - L profil hr.4 mm,30x30mm dl.0,724 m - OV05</t>
  </si>
  <si>
    <t>1486653938</t>
  </si>
  <si>
    <t>259</t>
  </si>
  <si>
    <t>7666212601-OV6</t>
  </si>
  <si>
    <t>M+D Ext. okenné špalety z cementotries. dosiek s rovnou hranou profil 12x155mm dl.1,78+2x2,488m,PÚ fasádny akryl.náter umývateľný 2x,farebnosť biela RAL 9003 mat - OV06</t>
  </si>
  <si>
    <t>-1075243635</t>
  </si>
  <si>
    <t>260</t>
  </si>
  <si>
    <t>7666212601-OV7</t>
  </si>
  <si>
    <t>M+D Ext. okenné špalety z cementotries. dosiek s rovnou hranou profil 12x155mm dl.1,08+2x2,488m,PÚ fasádny akryl.náter umývateľný 2x,farebnosť biela RAL 9003 mat - OV07</t>
  </si>
  <si>
    <t>551738987</t>
  </si>
  <si>
    <t>261</t>
  </si>
  <si>
    <t>76662126501 - De01</t>
  </si>
  <si>
    <t xml:space="preserve">ks </t>
  </si>
  <si>
    <t>1914179896</t>
  </si>
  <si>
    <t>262</t>
  </si>
  <si>
    <t>76662126501 - De02</t>
  </si>
  <si>
    <t>-356264214</t>
  </si>
  <si>
    <t>263</t>
  </si>
  <si>
    <t>76662126501 - De03</t>
  </si>
  <si>
    <t>432794694</t>
  </si>
  <si>
    <t>264</t>
  </si>
  <si>
    <t>76662126501 - Oe01</t>
  </si>
  <si>
    <t>-1533307760</t>
  </si>
  <si>
    <t xml:space="preserve">"parotesná okenná páska interiérová,parotesne prepojiť s parozábranou fasády </t>
  </si>
  <si>
    <t>"hydroizolačná okenná páska exteriérová,vodotesné napojenie na fasádnu poistnú hydroizoláciu (ukončenie pod fasádnou fóliou)</t>
  </si>
  <si>
    <t>265</t>
  </si>
  <si>
    <t>76662126501 - Oe02</t>
  </si>
  <si>
    <t>165065975</t>
  </si>
  <si>
    <t>266</t>
  </si>
  <si>
    <t>76662126501 - Oe03ň</t>
  </si>
  <si>
    <t>2058811460</t>
  </si>
  <si>
    <t>267</t>
  </si>
  <si>
    <t>76662126501 - Oe04</t>
  </si>
  <si>
    <t>-2024713746</t>
  </si>
  <si>
    <t>268</t>
  </si>
  <si>
    <t>76662126501 - Oe05</t>
  </si>
  <si>
    <t>-1695604894</t>
  </si>
  <si>
    <t>269</t>
  </si>
  <si>
    <t>76662126501 - ZSe01</t>
  </si>
  <si>
    <t>229857727</t>
  </si>
  <si>
    <t>270</t>
  </si>
  <si>
    <t>76662126501 - ZSi01</t>
  </si>
  <si>
    <t>M+D Zasklená stena drevená hr.profilu 60mm s dvojkrídlovými dverami rozmeru 4000x2500mm -jednoduché zasklenie.číre lepené a kalené, madlo/madlo,bez uzamykania,skrytý zamozatvárač,farebnosť jemne bielená lazúra - matná - ZSi01</t>
  </si>
  <si>
    <t>284475267</t>
  </si>
  <si>
    <t>271</t>
  </si>
  <si>
    <t>76662126555 - Di01</t>
  </si>
  <si>
    <t>M+D Interiérové dvere otváravé jednokr.,plné, bez zasklenia rozmeru 800/2100mm,ľavé,bezfalcové,sendv.konštrukcia 60mm,otv.reverzné,povrch smrek. biodoska ,kľučka-kľučka,bez zamyk.vrátane AL zárubne syst,skrytej vsadenej do SDK opláštenia,bezprahové - Di01</t>
  </si>
  <si>
    <t>938930334</t>
  </si>
  <si>
    <t xml:space="preserve">"kotvené do drevenej konštrukcie steny,zárubeň skrytá pod obkladom,krídlo je v rovine s dreveným záklopom steny </t>
  </si>
  <si>
    <t>272</t>
  </si>
  <si>
    <t>76662126555 - Di02</t>
  </si>
  <si>
    <t>M+D Interiérové dvere otváravé jednokr.,plné, bez zasklenia rozmeru 800/2100mm,ľavé,bezfalcové,sendv.konštrukcia 60mm,povrch biele lakov.matné ,kľučka-kľučka,cylin.zámok,vrátane Al zárubne syst,skrytej vsad. do SDK opláštenia,bezprahové-Di02</t>
  </si>
  <si>
    <t>-677263756</t>
  </si>
  <si>
    <t xml:space="preserve">"kotvené do drevenej konštrukcie opláštenej SDK doskami hr.12,5mm,dverné krídlo lícuje s plochou SDk dosiek </t>
  </si>
  <si>
    <t>273</t>
  </si>
  <si>
    <t>76662126555 - Di02b</t>
  </si>
  <si>
    <t>M+D Interiérové dvere otváravé jednokr.,plné, bez zasklenia rozmeru 800/2100mm,ľavé,bezfalcové,sendv.konštrukcia 60mm,otv.reverzné,povrch biele lakov.matné ,kľučka-kľučka,cylin.zámok,vrátane Al zárubne syst,skrytej vsad. do SDK opláštenia,bezprahové-Di02</t>
  </si>
  <si>
    <t>610488360</t>
  </si>
  <si>
    <t>274</t>
  </si>
  <si>
    <t>76662126555 - Di03</t>
  </si>
  <si>
    <t>M+D Interiérové dvere otváravé jednokr.,plné, bez zasklenia rozmeru 800/2100mm,ľavé,bezfalcové,sendv.konštrukcia 60mm,otv.reverzné,povrch biele lakov.matné ,kľučka-kľučka,cylin.zámok,vrátane Al zárubne reverznej vsad. do SDK opláštenia,bezprahové-Di03</t>
  </si>
  <si>
    <t>2142710052</t>
  </si>
  <si>
    <t xml:space="preserve">"kotvené do drevenej konštrukcie s dvojitým opláštením SDK doskamu hr.2x12,5mm,dverné krídlo lícuje s plochou SDK dosiek </t>
  </si>
  <si>
    <t>275</t>
  </si>
  <si>
    <t>76662126555 - Di04</t>
  </si>
  <si>
    <t>M+D Interiérové dvere otváravé jednokr.,plné, bez zasklenia rozmeru 800/2100mm,ľavé,bezfalcové,sendv.konštrukcia 60mm,otv.reverzné,povrch smrek Biodoska ,kľučka-kľučka,WC zámok,vrátane Al zárubne reverznej vsad. do SDK opláštenia,bezprahové-Di04</t>
  </si>
  <si>
    <t>1595204629</t>
  </si>
  <si>
    <t>276</t>
  </si>
  <si>
    <t>76662126555 - Di05</t>
  </si>
  <si>
    <t>M+D Interiérové dvere otváravé jednokr.,plné, bez zaskl. rozmeru 800/2100mm,ľavé,bezfalcové,zvuk.nep.min.32Db,sendv.konšt. 60mm,otv.reverzné,povrch biele lakov.matné ,kľučka-kľučka,cylin.zámok,vrátane Al zárubne reverznej vsad. do SDK opl.,bezprahové-Di05</t>
  </si>
  <si>
    <t>1113313510</t>
  </si>
  <si>
    <t>277</t>
  </si>
  <si>
    <t>76662126555 - Di06</t>
  </si>
  <si>
    <t>M+D Interiérové dvere otváravé jednokr.,plné, bez zasklenia rozmeru 600/2100mm,ľavé,sendv.konštrukcia 45mm,povrch biele laminátové ,kľučka-kľučka,WC zámok,vrátane MDF reverznej zárubne obložkovej bielej lakovanej matnej do priečky hr.125mm,bezprahové-Di06</t>
  </si>
  <si>
    <t>1944313265</t>
  </si>
  <si>
    <t xml:space="preserve">"obložkové na priečku hr.125 mm </t>
  </si>
  <si>
    <t>278</t>
  </si>
  <si>
    <t>76662126555 - Di07</t>
  </si>
  <si>
    <t>M+D Interiérové dvere otváravé jednokr.,plné, bez zasklenia rozmeru 700/2100mm,pravé,sendv.konštrukcia 45mm,povrch biele laminátové ,kľučka-kľučka,WC zámok,vrátane MDF zárubne obložkovej bielej laminátovej do priečky hr.125mm,bezprahové-Di07</t>
  </si>
  <si>
    <t>1924290482</t>
  </si>
  <si>
    <t>279</t>
  </si>
  <si>
    <t>76662126555 - Di08</t>
  </si>
  <si>
    <t>M+D Interiérové dvere otváravé jednokr.,plné, bez zasklenia rozmeru 800/2100mm,ľavé,sendv.konštrukcia 45mm,povrch biele laminátové ,kľučka-kľučka,cylindrický zámok, vrátane MDFzárubne obložkovej bielej laminátovej do priečky hr.125mm,bezprahové - Di08</t>
  </si>
  <si>
    <t>1082286768</t>
  </si>
  <si>
    <t>280</t>
  </si>
  <si>
    <t>76662126555 - Di09</t>
  </si>
  <si>
    <t>M+D Interiérové dvere posuvné jednokr.,plné, bez zasklenia rozmeru 800/2100mm,pravé,krídlo biodoska hr.20mm ,madlo kruhové priemeru D=40mm,bez zámku ,vrátane nadvernej vod.lišty so samozatv.syst. - Di09</t>
  </si>
  <si>
    <t>-295645114</t>
  </si>
  <si>
    <t xml:space="preserve">"dvere zavesené do naddvernej vodiacej lišty,lišta kotvená do SDK steny </t>
  </si>
  <si>
    <t>281</t>
  </si>
  <si>
    <t>76662126555 - Di10</t>
  </si>
  <si>
    <t>M+D Interiérové dvere otv. dvojkr.,plné, bez zaskl. rozmeru 2x1000/2100mm,RW min 42db,pravé,bezfalcové,sendv.konš. 60mm,otv.dvojkr s aretáciou,povrch smrek Biodoska ,kľučka-kľučka,cylindrický zámok,vrátane Al zárubne rám.,skrytej 1diel.,padací prah - Di10</t>
  </si>
  <si>
    <t>-765346703</t>
  </si>
  <si>
    <t>"kotvené do drevenej konštrukcie s dvojitým opláštením SDK doskami hr.2x12,5mm,dverné krídlo lícuje s plochou SDK dosiek v meistnsoti 1.18</t>
  </si>
  <si>
    <t>282</t>
  </si>
  <si>
    <t>76662126565 - ZV02</t>
  </si>
  <si>
    <t>M+D Tieniace lamely z agát. dreva rozmeru 35x100mm,roznej dĺžky-2.1-13ks dĺžky spolu 15,465m ,vrátane zafr.drážky 50mm pre plech,2.2 dlžky spou 1,05m zafréz.prieb.dráźky pre plech,vrátane kotvenia a plechov 1.1-1.5 a p.ú olej na na ochr. exter.drevín-ZV2</t>
  </si>
  <si>
    <t>-166233680</t>
  </si>
  <si>
    <t>" vrátane oceľ. plech ozn.1.1 premenlivý profil 250-100mm,hr.6mm dĺžky1,67m,povrchová úprava práškové lakovanie, RAL9000,mat</t>
  </si>
  <si>
    <t>" vrátane oceľ. plech ozn.1.2 premenlivý profil 250-100mm,hr.6mm dĺžky1,67m,povrchová úprava práškové lakovanie, RAL9000,mat</t>
  </si>
  <si>
    <t>" vrátane oceľ. plech ozn.1.3 zaoblený rozmeru 100x6mm,profil R=5275mm,kotvený závit.tyčou k prvku 1.5,dĺžky1,03m,povrchová úprava práškové lakovanie</t>
  </si>
  <si>
    <t>" vrátane oceľ. plech ozn.1.4 profil 30x2mm, dĺžky 0,05m,povrchová úprava práškové lakovanie, RAL9000,mat</t>
  </si>
  <si>
    <t xml:space="preserve">" vrátane oceľ. plech ozn.1.5 profil 60x4mm, dĺžky 1,05m,povrchová úprava práškové lakovanie, RAL9000,mat </t>
  </si>
  <si>
    <t>32,0</t>
  </si>
  <si>
    <t>283</t>
  </si>
  <si>
    <t>7666212701-SV01</t>
  </si>
  <si>
    <t>M+D Interiérové okenné špalety z biodosky 3 vrstvovej ,smrek,plochy 3,91m2+5%=4,10m2,roznych profilov,vrátane dvojvrstvového transparentného matného ochranného náteru na drevo - SV01</t>
  </si>
  <si>
    <t>-947590870</t>
  </si>
  <si>
    <t>12,0</t>
  </si>
  <si>
    <t>284</t>
  </si>
  <si>
    <t>7666212701-SV02</t>
  </si>
  <si>
    <t>M+D Interiérové okenné špalety z biodosky 3 vrstvovej ,smrek,plochy 4,55m2+5%= 4,78m2roznych profilov,vrátane dvojvrstvového  transparentného matného ochranného náteru na drevo - SV02</t>
  </si>
  <si>
    <t>-992377727</t>
  </si>
  <si>
    <t>285</t>
  </si>
  <si>
    <t>7666212701-SV03</t>
  </si>
  <si>
    <t>M+D Interiérové okenné špalety z biodosky 3 vrstvovej ,smrek,plochy 3,67m2+5%=3,85m2 roznych profilov,vrátane dvojvrstvového  transparentného matného ochranného náteru na drevo,vyfrézovania dráźky pre LED pásy 20x10mmdl.2,1m  - SV03</t>
  </si>
  <si>
    <t>-235809851</t>
  </si>
  <si>
    <t>286</t>
  </si>
  <si>
    <t>7666212701-SV04</t>
  </si>
  <si>
    <t>M+D Interiérový okenný parapet  z biodosky 3 vrstvovej ,smrek,plochy 0,24m2+5%=0,25m2 profilu 19x313mm,dl.0,774m,vrátane dvojvrstvového  transparentného matného ochranného náteru na drevo - SV04</t>
  </si>
  <si>
    <t>17702885</t>
  </si>
  <si>
    <t>287</t>
  </si>
  <si>
    <t>7666212701-SV05</t>
  </si>
  <si>
    <t>M+D Interiérové okenný parapet z biodosky 3 vrstvovej ,smrek,plochy 0,22m2+5%=0,23m2 profilu 19x225mm,dl.0,7m,19x88mm,dl.0,7m,vrátane dvojvrstvového  transparentného matného ochranného náteru na drevo - SV05</t>
  </si>
  <si>
    <t>184792</t>
  </si>
  <si>
    <t>288</t>
  </si>
  <si>
    <t>7666212701-SV06</t>
  </si>
  <si>
    <t>M+D Interiérový okenný parapet z biodosky 3 vrstvovej ,smrek,plochy 0,52m2+5%=0,55m2 profilu 19x225mm,dl.1,675m,19x88mm,dl.1,675m,vrátane dvojvrstvového transparentného matného ochranného náteru na drevo - SV06</t>
  </si>
  <si>
    <t>1327993208</t>
  </si>
  <si>
    <t>289</t>
  </si>
  <si>
    <t>7666621101 - OV16</t>
  </si>
  <si>
    <t>M+D Sanitárnej priečky ,bodovo kotvenej rozmeru 1040x2100mm,plný panel,HPL doska ,farba základná biela RAL 9003,skryté lišty eloxované,nastaviteľná podnož ,fix.poloha 100mm - OV 16</t>
  </si>
  <si>
    <t>-1554486472</t>
  </si>
  <si>
    <t>290</t>
  </si>
  <si>
    <t>7666621101-SV07</t>
  </si>
  <si>
    <t>M+D Interiérových servisných dverí 836x2100mm,ľavé,sádrovlaknitá doska hr.6,5mm+laminovaná drevotriesková doska DTD - štrukturovaný biely laminát CPL,hran ABS biela,vrátane zárubne - laminátová drevotr. doska DTD.,kovania TP-ON,výložný NK záves - SV07</t>
  </si>
  <si>
    <t>-1687032047</t>
  </si>
  <si>
    <t>291</t>
  </si>
  <si>
    <t>7666621101-SV08</t>
  </si>
  <si>
    <t>M+D Interiérových servisných dverí 836x2100mm,pravé,sádrovlaknitá doska hr.6,5mm+laminovaná drevotriesková doska DTD - štrukturovaný biely laminát CPL,hran ABS biela,vrátane zárubne - laminátová drevotr. doska DTD.,kovania TP-ON,výložný NK záves - SV08</t>
  </si>
  <si>
    <t>-540057129</t>
  </si>
  <si>
    <t>292</t>
  </si>
  <si>
    <t>766811001.S</t>
  </si>
  <si>
    <t>Montáž kuchynskej linky drevenej, korpus + pohľadové dvierka biodoska plná, smrek ,vrátane transp. matného ochr. náteru na drevo ,kovanie skrytý NK záves pre otv. dvierok skrinky,plný výsuv na zásuvky,nastav.podnož ,fix poloha 100mm - OV 36 - 1.3</t>
  </si>
  <si>
    <t>-1090448998</t>
  </si>
  <si>
    <t>293</t>
  </si>
  <si>
    <t>76682100101- OV18</t>
  </si>
  <si>
    <t>M+D Skrinky pod umývadom z biodosky plnej,smrek,rozmeru 3,05x0,33x0,45m,kovanie - mechanický systém otvárania TIP-On,skrytý NK záves pre otváranie dvierok skrinky,plocha dosiek 5,28m2,vrátane transparentného náteru 2 vrstvového  - OV18</t>
  </si>
  <si>
    <t>294725534</t>
  </si>
  <si>
    <t>294</t>
  </si>
  <si>
    <t>76682100101- OV19</t>
  </si>
  <si>
    <t>M+D Skrinky pod umývadom z biodosky plnej,smrek,rozmeru 2,79x0,33x0,45m,kovanie - mechanický systém otvárania TIP-On,skrytý NK záves pre otváranie dvierok skrinky,plocha dosiek 4,67m2,vrátane transparentného náteru 2 vrstvového - OV19</t>
  </si>
  <si>
    <t>1445412044</t>
  </si>
  <si>
    <t>295</t>
  </si>
  <si>
    <t>998766201.S</t>
  </si>
  <si>
    <t>Presun hmot pre konštrukcie stolárske v objektoch výšky do 6 m</t>
  </si>
  <si>
    <t>851768500</t>
  </si>
  <si>
    <t>767</t>
  </si>
  <si>
    <t>Konštrukcie doplnkové kovové</t>
  </si>
  <si>
    <t>296</t>
  </si>
  <si>
    <t>76719211202</t>
  </si>
  <si>
    <t>M+D Nerezová lišta L profil 60x60mm,hr.plechu 2mm</t>
  </si>
  <si>
    <t>-916848432</t>
  </si>
  <si>
    <t xml:space="preserve">"detail 103 </t>
  </si>
  <si>
    <t>9,0</t>
  </si>
  <si>
    <t>297</t>
  </si>
  <si>
    <t>76719211203</t>
  </si>
  <si>
    <t>M+D Biela hliníková mriežka proti vtáctvu, šírky 80mm</t>
  </si>
  <si>
    <t>-1928391122</t>
  </si>
  <si>
    <t xml:space="preserve">"detail 301 položka 19 - v átriu pod cetrisom </t>
  </si>
  <si>
    <t>50,0</t>
  </si>
  <si>
    <t>298</t>
  </si>
  <si>
    <t>76719211204</t>
  </si>
  <si>
    <t xml:space="preserve">M+D Oceľový pozinkovaný  L profil rozmeru 40x80mm </t>
  </si>
  <si>
    <t>1994523869</t>
  </si>
  <si>
    <t>"detail  D301 - KV 03 kotvenie osb a 400mm</t>
  </si>
  <si>
    <t>43,25/0,4</t>
  </si>
  <si>
    <t>299</t>
  </si>
  <si>
    <t>76743150001</t>
  </si>
  <si>
    <t>M+D podkladný hliníkový rošt na kotvách z profilov tvaru L40x30mm - Ste07,Ste08,Ste09</t>
  </si>
  <si>
    <t>949492481</t>
  </si>
  <si>
    <t xml:space="preserve">"Ste 07 - obvodová stena ,atika zo strany átria </t>
  </si>
  <si>
    <t>300</t>
  </si>
  <si>
    <t>76743150002</t>
  </si>
  <si>
    <t>M+D podkladný hliníkový rošt na kotvách z profilov tvaru L40x30mm - Ph5</t>
  </si>
  <si>
    <t>-1358055910</t>
  </si>
  <si>
    <t>301</t>
  </si>
  <si>
    <t>76762126501 - ZSe02</t>
  </si>
  <si>
    <t>M+D Zasklená stena s otvaravými krídlami,hliníková,tvar do oblúka, rozmeru 32x1345x3600mm - izol. trojskl.,vonk.sklo kal.lep+vn.lepené,klučka/kľučka,celoobv.bezp.kovanie,skrytý zamozatvárač,elektromech.bezp.zámok,farba prírodný hliník - ZSe02</t>
  </si>
  <si>
    <t>-1300705589</t>
  </si>
  <si>
    <t>302</t>
  </si>
  <si>
    <t>76762126501 - ZSi02</t>
  </si>
  <si>
    <t>M+D Zasklená stena s 1- kr.dveramii,hliníková, rozmeru 3785x3000mm,hliníková zárubeň - dvojité zasklenie,číre,1xESG 10 kal.bezp.sklo+1xVSG55.2 lam.bezp.sklo,klučka/kľučka,cylindrický zámok,farba prírodný hliník - ZSi02</t>
  </si>
  <si>
    <t>-458495485</t>
  </si>
  <si>
    <t>303</t>
  </si>
  <si>
    <t>76762126501 - ZSi03</t>
  </si>
  <si>
    <t>M+D Zasklená stena bez otváravej časti,hliníková, rozmeru 1460x3000mm - dvojité zasklenie,číre,1xESG 10 kal.bezp.sklo+1xVSG55.2 lam.bezp.sklo,bez kovania - zasklenie fixné,farba prírodný hliník,min. Rw ≥ 42 dB- ZSi03</t>
  </si>
  <si>
    <t>1958334257</t>
  </si>
  <si>
    <t>304</t>
  </si>
  <si>
    <t>76762126501 - ZSi04</t>
  </si>
  <si>
    <t>M+D Zasklená stena bez otváravej časti,hliníková, rozmeru 910x3000mm - dvojité zasklenie,číre,1xESG 10 kal.bezp.sklo+1xVSG55.2 lam.bezp.sklo,bez kovania - zasklenie fixné,farba prírodný hliník,min. Rw ≥ 42 dB - ZSi04</t>
  </si>
  <si>
    <t>1192190166</t>
  </si>
  <si>
    <t>305</t>
  </si>
  <si>
    <t>76762126501 - ZSi05</t>
  </si>
  <si>
    <t>M+D Zasklená stena s 1- kr.dveramii,hliníková, rozmeru 1460x3000mm,hliníková zárubeň - dvojité zasklenie,číre,1xESG 10 kal.bezp.sklo+1xVSG55.2 lam.bezp.sklo,klučka/kľučka,bez uzamykania,farba prírodný hliníkmin. Rw ≥ 42 dB - ZSi05</t>
  </si>
  <si>
    <t>-333177292</t>
  </si>
  <si>
    <t>306</t>
  </si>
  <si>
    <t>76762126501 - ZSi06</t>
  </si>
  <si>
    <t>M+D Zasklená stena s 1- kr.dveramii,hliníková, rozmeru 1460x3000mm,hliníková zárubeň - dvojité zasklenie,číre,1xESG 10 kal.bezp.sklo+1xVSG55.2 lam.bezp.sklo,klučka/kľučka,cylindrický zámok,farba prírodný hliník,min. Rw ≥ 42 dB - ZSi06</t>
  </si>
  <si>
    <t>-2073294377</t>
  </si>
  <si>
    <t>307</t>
  </si>
  <si>
    <t>76762126501 - ZSi07</t>
  </si>
  <si>
    <t>M+D Zasklená stena s 1- kr.dveramii,hliníková, rozmeru 1460x3000mm,hliníková zárubeň - dvojité zasklenie,číre,1xESG 10 kal.bezp.sklo+1xVSG55.2 lam.bezp.sklo,klučka/kľučka,bez uzamykania,skrytý samozatvárač,farba prírodný hliník,min. Rw ≥ 42 dB - ZSi07</t>
  </si>
  <si>
    <t>-1340355558</t>
  </si>
  <si>
    <t>308</t>
  </si>
  <si>
    <t>76762126501 - ZSi08</t>
  </si>
  <si>
    <t>M+D Zasklená stena s 1- kr.dveramii,hliníková, rozmeru 1460x3000mm,hliníková zárubeň - dvojité zasklenie,číre,1xESG 10 kal.bezp.sklo+1xVSG55.2 lam.bezp.sklo,klučka/kľučka,bez uzamykania,skrytý samozatvárač,farba prírodný hliník,min. Rw ≥ 42 dB - ZSi08</t>
  </si>
  <si>
    <t>-1550906265</t>
  </si>
  <si>
    <t>309</t>
  </si>
  <si>
    <t>76762126565 - ZV01</t>
  </si>
  <si>
    <t>M+D Exteriérové dvere dvojkrídlové - stojisko - uzavretý oceľový profil JAKL 30x30x3mm dĺžky 29,26 m,povrchová úprava RAL 9003 - ZV01</t>
  </si>
  <si>
    <t>1875212226</t>
  </si>
  <si>
    <t>310</t>
  </si>
  <si>
    <t>76762126565 - ZV03</t>
  </si>
  <si>
    <t>M+D Markíza nad vstupom polkruh ,oceľové RHS profily 90x50mm,60x40mm,oceľové plechy hr.8mm+hr.3mm spodné ople.+10mm+3mm odvod vody,vrátene rúry na odv.vody DN40 a oceľ.reťaze na dažď.vodu,oceľ.tiahla CHS 33,7/4mm,pozink.a práškov.lakovanie RAL 9003 - ZV03</t>
  </si>
  <si>
    <t>78627735</t>
  </si>
  <si>
    <t>311</t>
  </si>
  <si>
    <t>767661501-OV08</t>
  </si>
  <si>
    <t>M+D Tieniacej látkovej rolety rozmeru 1538x1668mm,RAL9010,odraz svetla 71 %,priepustnosť svetla 16%.vrátane navíjacej kazery rozmeru 114x121mm - OV08</t>
  </si>
  <si>
    <t>-1461801350</t>
  </si>
  <si>
    <t>312</t>
  </si>
  <si>
    <t>767661501-OV09</t>
  </si>
  <si>
    <t>M+D Tieniacej látkovej rolety rozmeru 1538x2268mm,RAL9010,odraz svetla 71 %,priepustnosť svetla 16%.vrátane navíjacej kazery rozmeru 114x121mm - OV09</t>
  </si>
  <si>
    <t>-355619888</t>
  </si>
  <si>
    <t>313</t>
  </si>
  <si>
    <t>767661501-OV10</t>
  </si>
  <si>
    <t>M+D Tieniacej látkovej rolety rozmeru 774x760mm,RAL9010,odraz svetla 71 %,priepustnosť svetla 16%.vrátane navíjacej kazery rozmeru 125x100 mm - OV10</t>
  </si>
  <si>
    <t>1344059710</t>
  </si>
  <si>
    <t>314</t>
  </si>
  <si>
    <t>767661501-OV11</t>
  </si>
  <si>
    <t>M+D Tieniacej látkovej rolety rozmeru 700x650mm,RAL9010,odraz svetla 71 %,priepustnosť svetla 16%.vrátane navíjacej kazery rozmeru 125x100 mm - OV11</t>
  </si>
  <si>
    <t>856628268</t>
  </si>
  <si>
    <t>315</t>
  </si>
  <si>
    <t>767661501-OV12</t>
  </si>
  <si>
    <t>M+D Ľanový tieniaci záves  rozmeru 1540x2263mm(2,89m2),RAL 1023,vrátane kotvenia na inter.špalety (oponové viazanie),kotvenie bez koľajnice - OV12</t>
  </si>
  <si>
    <t>-1570183074</t>
  </si>
  <si>
    <t>316</t>
  </si>
  <si>
    <t>76719211200-OV17</t>
  </si>
  <si>
    <t>M+D Interiérová čistiaca rohož bezrámová ,zapustená s gumovýmu pásikmi rozmeru 1950x1381,hliníkové profily šírky 27 mm,ktoré sú spojené antikorovým lankom a oddelené gumovými medzikrúžkami - OV17</t>
  </si>
  <si>
    <t>-730331286</t>
  </si>
  <si>
    <t>317</t>
  </si>
  <si>
    <t>76766000501</t>
  </si>
  <si>
    <t xml:space="preserve">M+D Hliníková sieť proti hlodavcom a vtáctvu vrátane kotvenia ,rozmery siete max.15x15mm, uchytenie siete pomocou nehrdzavejúceho drotu - OV 37 </t>
  </si>
  <si>
    <t>-720152045</t>
  </si>
  <si>
    <t xml:space="preserve">"atika </t>
  </si>
  <si>
    <t>20,3</t>
  </si>
  <si>
    <t xml:space="preserve">"sokel </t>
  </si>
  <si>
    <t>9,5</t>
  </si>
  <si>
    <t>318</t>
  </si>
  <si>
    <t>7679951001</t>
  </si>
  <si>
    <t>M+D Oceľových konštrukcii S 235 k drevenej konštrukcii , vrátane p.ú.</t>
  </si>
  <si>
    <t>kg</t>
  </si>
  <si>
    <t>1478303787</t>
  </si>
  <si>
    <t xml:space="preserve">"oceľové konštrukcie výkaz </t>
  </si>
  <si>
    <t>1127,61-312,87</t>
  </si>
  <si>
    <t>319</t>
  </si>
  <si>
    <t>7679951002</t>
  </si>
  <si>
    <t>M+D Oceľových konštrukcii S 235 k drevenej konštrukcii , vrátane p.ú. protipožiarny náter</t>
  </si>
  <si>
    <t>-1835047086</t>
  </si>
  <si>
    <t>"OS1</t>
  </si>
  <si>
    <t>2*110,84</t>
  </si>
  <si>
    <t>"ON2</t>
  </si>
  <si>
    <t>91,19</t>
  </si>
  <si>
    <t>320</t>
  </si>
  <si>
    <t>998767201.S</t>
  </si>
  <si>
    <t>Presun hmôt pre kovové stavebné doplnkové konštrukcie v objektoch výšky do 6 m</t>
  </si>
  <si>
    <t>-375535566</t>
  </si>
  <si>
    <t>771</t>
  </si>
  <si>
    <t>Podlahy z dlaždíc</t>
  </si>
  <si>
    <t>321</t>
  </si>
  <si>
    <t>771411002.S</t>
  </si>
  <si>
    <t xml:space="preserve">Montáž soklíkov z obkladačiek do malty </t>
  </si>
  <si>
    <t>-1702969647</t>
  </si>
  <si>
    <t>"1.13+1.14</t>
  </si>
  <si>
    <t>0,9+1,425+0,8+0,525+0,555+2,195+1,24+1,28+0,93+1,025</t>
  </si>
  <si>
    <t>-(0,9+0,8)</t>
  </si>
  <si>
    <t>"1.15</t>
  </si>
  <si>
    <t>2,865+2,23+2,505+2,235-1,84</t>
  </si>
  <si>
    <t>"Pozn.:  vrátane všetkých potrebných profilov a špárovania</t>
  </si>
  <si>
    <t>322</t>
  </si>
  <si>
    <t>771571107.S</t>
  </si>
  <si>
    <t xml:space="preserve">Montáž podláh z dlaždíc keramických do malty </t>
  </si>
  <si>
    <t>1699517128</t>
  </si>
  <si>
    <t>323</t>
  </si>
  <si>
    <t>5977400031001</t>
  </si>
  <si>
    <t xml:space="preserve">Dlaždice keramické hr.10mm </t>
  </si>
  <si>
    <t>65779370</t>
  </si>
  <si>
    <t xml:space="preserve">0,07*KS*1,03 "soklík </t>
  </si>
  <si>
    <t>324</t>
  </si>
  <si>
    <t>998771201.S</t>
  </si>
  <si>
    <t>Presun hmôt pre podlahy z dlaždíc v objektoch výšky do 6m</t>
  </si>
  <si>
    <t>-726196942</t>
  </si>
  <si>
    <t>776</t>
  </si>
  <si>
    <t>Podlahy povlakové</t>
  </si>
  <si>
    <t>325</t>
  </si>
  <si>
    <t>776560010.S</t>
  </si>
  <si>
    <t>Lepenie povlakových podláh z prírodného linolea,vrátane olištovania</t>
  </si>
  <si>
    <t>1202526062</t>
  </si>
  <si>
    <t>326</t>
  </si>
  <si>
    <t>284140001030.S</t>
  </si>
  <si>
    <t>Podlaha z prírodného linolea</t>
  </si>
  <si>
    <t>-677933348</t>
  </si>
  <si>
    <t>P01*1,03</t>
  </si>
  <si>
    <t>327</t>
  </si>
  <si>
    <t>998776201.S</t>
  </si>
  <si>
    <t>Presun hmôt pre podlahy povlakové v objektoch výšky do 6 m</t>
  </si>
  <si>
    <t>141711354</t>
  </si>
  <si>
    <t>781</t>
  </si>
  <si>
    <t>Obklady</t>
  </si>
  <si>
    <t>328</t>
  </si>
  <si>
    <t>781481100.S</t>
  </si>
  <si>
    <t>Montáž obkladov vnútor. stien z mozaiky s rovnými hranami kladenej do malty</t>
  </si>
  <si>
    <t>793361077</t>
  </si>
  <si>
    <t>"1.04</t>
  </si>
  <si>
    <t>1,0*4,725</t>
  </si>
  <si>
    <t>2,0*(2,15+1,965+2,18)</t>
  </si>
  <si>
    <t>(1,5-0,85)*(0,35+1,705)</t>
  </si>
  <si>
    <t>2,75*(6,43+2,07)</t>
  </si>
  <si>
    <t>-0,6*2,1</t>
  </si>
  <si>
    <t>2,75*8,13</t>
  </si>
  <si>
    <t>-0,7*2,1</t>
  </si>
  <si>
    <t>2,0*9,45</t>
  </si>
  <si>
    <t>1,5*14,62</t>
  </si>
  <si>
    <t>1,5*14,49</t>
  </si>
  <si>
    <t>2,0*5,35</t>
  </si>
  <si>
    <t>329</t>
  </si>
  <si>
    <t>597620000600.S</t>
  </si>
  <si>
    <t>Mozaika keramická, 50x50mm</t>
  </si>
  <si>
    <t>2048605702</t>
  </si>
  <si>
    <t>KO*1,05</t>
  </si>
  <si>
    <t>330</t>
  </si>
  <si>
    <t>998781201.S</t>
  </si>
  <si>
    <t>Presun hmôt pre obklady keramické v objektoch výšky do 6 m</t>
  </si>
  <si>
    <t>-1079502256</t>
  </si>
  <si>
    <t>783</t>
  </si>
  <si>
    <t>Nátery</t>
  </si>
  <si>
    <t>331</t>
  </si>
  <si>
    <t>7837824061</t>
  </si>
  <si>
    <t xml:space="preserve">Nátery tesárskych konštrukcií, hĺbková impregnácia ,transparentný ochrana proti zažltnutiu </t>
  </si>
  <si>
    <t>-2075192717</t>
  </si>
  <si>
    <t xml:space="preserve">"natretie CLT panelov stropy </t>
  </si>
  <si>
    <t>19,71*32*1,15</t>
  </si>
  <si>
    <t>784</t>
  </si>
  <si>
    <t>Maľby</t>
  </si>
  <si>
    <t>332</t>
  </si>
  <si>
    <t>784410100.S</t>
  </si>
  <si>
    <t>Penetrovanie jednonásobné jemnozrnných podkladov výšky do 3,80 m</t>
  </si>
  <si>
    <t>166892595</t>
  </si>
  <si>
    <t>333</t>
  </si>
  <si>
    <t>784452271</t>
  </si>
  <si>
    <t>Maľby z maliarskych zmesí  ref.Primalex Fortisimo, ručne nanášané dvojnásobné základné na podklad jemnozrnný výšky do 3,80 m</t>
  </si>
  <si>
    <t>1266645174</t>
  </si>
  <si>
    <t xml:space="preserve">"maľby interiér - steny </t>
  </si>
  <si>
    <t>"1.02+1.03</t>
  </si>
  <si>
    <t>3,5*4,835*2</t>
  </si>
  <si>
    <t>3,5*6,97*2</t>
  </si>
  <si>
    <t>3,5*4,83*2</t>
  </si>
  <si>
    <t>3,5*7,31*2</t>
  </si>
  <si>
    <t>3,5*7,309*2</t>
  </si>
  <si>
    <t xml:space="preserve">"Sti05 - vnútorná nosná stena hr.180 mm  </t>
  </si>
  <si>
    <t>"1.17+1.18</t>
  </si>
  <si>
    <t>3,5*6,01*2</t>
  </si>
  <si>
    <t>-2,0*2,1*2</t>
  </si>
  <si>
    <t>+0,18*(2,0+2,1*2) "ostenie</t>
  </si>
  <si>
    <t xml:space="preserve">"Sti07 - vnútorná nosná stena hr.237-342 mm  - zaoblená stena hygiena zvonku </t>
  </si>
  <si>
    <t>3,5*7,71 "1.21</t>
  </si>
  <si>
    <t xml:space="preserve">3,5*9,64 "1.20+1.23 </t>
  </si>
  <si>
    <t>"obvodové steny 1.04</t>
  </si>
  <si>
    <t>3,5*(1,83+2,88+2,88+1,84)</t>
  </si>
  <si>
    <t>-0,86*0,91</t>
  </si>
  <si>
    <t>-1,7*1,91</t>
  </si>
  <si>
    <t>"obvodové steny 1.22</t>
  </si>
  <si>
    <t>3,5*1,84</t>
  </si>
  <si>
    <t>-0,86*0,91*2</t>
  </si>
  <si>
    <t>"obvodové steny 1.19</t>
  </si>
  <si>
    <t>3,5*(2,88*4+1,87)</t>
  </si>
  <si>
    <t>-0,86*0,91*3</t>
  </si>
  <si>
    <t>-1,7*1,91*2</t>
  </si>
  <si>
    <t xml:space="preserve">-3,25*2 "polyline </t>
  </si>
  <si>
    <t>-1,7*2,51</t>
  </si>
  <si>
    <t>"obvodové steny 1.18</t>
  </si>
  <si>
    <t>3,5*(0,86+2,88+2,875+2,88*3)</t>
  </si>
  <si>
    <t>-0,86*0,91*5</t>
  </si>
  <si>
    <t>"obvodové steny 1.17</t>
  </si>
  <si>
    <t>3,5*(2,88*5+0,89)</t>
  </si>
  <si>
    <t>-0,86*0,91*6</t>
  </si>
  <si>
    <t>-0,8*0,86</t>
  </si>
  <si>
    <t>"obvodové steny 1.16</t>
  </si>
  <si>
    <t>3,5*(1,84+2,88*5)</t>
  </si>
  <si>
    <t>-1,7*1,91*3</t>
  </si>
  <si>
    <t>-0,86*0,91*4</t>
  </si>
  <si>
    <t>-1,84*2,5</t>
  </si>
  <si>
    <t>"1.04 STI03</t>
  </si>
  <si>
    <t>3,5*(7,717+1,47+0,711+0,742)</t>
  </si>
  <si>
    <t>(2,4-2,0)*(1,965+2,275+2,175)</t>
  </si>
  <si>
    <t>2,4*(0,95+0,15+0,44)</t>
  </si>
  <si>
    <t>3,5*(2,685+1,66+2,69+0,445+0,15+0,625)</t>
  </si>
  <si>
    <t>3,5*9,008</t>
  </si>
  <si>
    <t xml:space="preserve">-(1,5-0,85)*(1,705+0,5) "odpočet KO </t>
  </si>
  <si>
    <t>"1.08</t>
  </si>
  <si>
    <t>3,5*(2,88+4,0+2,11)</t>
  </si>
  <si>
    <t xml:space="preserve">"1.09 po podhlad </t>
  </si>
  <si>
    <t>2,4*(2,48+1,84+2,12+1,835)</t>
  </si>
  <si>
    <t xml:space="preserve">"1.12 po podhlad </t>
  </si>
  <si>
    <t>(2,95-2,0)*(4,605+2,025+4,58+4,58)</t>
  </si>
  <si>
    <t>2,95*(1,855+0,9)</t>
  </si>
  <si>
    <t>3,5*(1,425+0,8+0,525+0,555+2,195+1,24+1,82+0,93+1,025+0,9)</t>
  </si>
  <si>
    <t>-1,08*2,5</t>
  </si>
  <si>
    <t>3,5*(2,865+2,23+2,505+2,235)</t>
  </si>
  <si>
    <t xml:space="preserve">"1.20 nad KO </t>
  </si>
  <si>
    <t>(2,4-1,5)*(8,2+1,885+2,875+0,935+1,87+1,785)</t>
  </si>
  <si>
    <t>-0,9*0,55</t>
  </si>
  <si>
    <t xml:space="preserve">"1.23 nad KO </t>
  </si>
  <si>
    <t>(2,4-2,0)*(1,295+2,015+2,045+1,025)</t>
  </si>
  <si>
    <t xml:space="preserve">"1.21 nad KO </t>
  </si>
  <si>
    <t>(2,4-1,5)*(7,71+1,725+2,985+1,685+1,61+1,905)</t>
  </si>
  <si>
    <t>-0,9*0,5</t>
  </si>
  <si>
    <t xml:space="preserve">"1.01+1.02 zádverie </t>
  </si>
  <si>
    <t>3,5*(1,77+1,82)</t>
  </si>
  <si>
    <t>1,6*(0,3*2+1,68+0,3*2+1,685)</t>
  </si>
  <si>
    <t>3,5*(5,22-0,18+5,18-0,18)</t>
  </si>
  <si>
    <t xml:space="preserve">"malby ostenia a nadpražia z SDK dosiek </t>
  </si>
  <si>
    <t xml:space="preserve">"detail D 208  - ostenie </t>
  </si>
  <si>
    <t xml:space="preserve">(0,275+0,045)*2*0,8*27 </t>
  </si>
  <si>
    <t xml:space="preserve">"detail D 204   - ostenie </t>
  </si>
  <si>
    <t xml:space="preserve">"detail D 208 - nadpražie </t>
  </si>
  <si>
    <t xml:space="preserve">"detail D 204 - nadpražie </t>
  </si>
  <si>
    <t xml:space="preserve">"malby podhlady </t>
  </si>
  <si>
    <t>PH1+PH2+PH3+PH4+PH4_zv</t>
  </si>
  <si>
    <t>787</t>
  </si>
  <si>
    <t>Zasklievanie</t>
  </si>
  <si>
    <t>334</t>
  </si>
  <si>
    <t>7876933101</t>
  </si>
  <si>
    <t>M+D Sklenenej zásteny z bezpečnostného kaleného sklad hr.10 mm rozmeru 800x2300mm,vrátane kotvenia - hliníkový profil pre sklo hr.2mm,kotvenie sklenenej steny podlahovým/stropným kotviacim profilom,fixácia k stene na silikónovej báze - OV35</t>
  </si>
  <si>
    <t>-1263088089</t>
  </si>
  <si>
    <t>335</t>
  </si>
  <si>
    <t>998787201.S</t>
  </si>
  <si>
    <t>Presun hmôt pre zasklievanie v objektoch výšky do 6 m</t>
  </si>
  <si>
    <t>1541729015</t>
  </si>
  <si>
    <t>HZS</t>
  </si>
  <si>
    <t>Hodinové zúčtovacie sadzby</t>
  </si>
  <si>
    <t>336</t>
  </si>
  <si>
    <t>HZS000113.S</t>
  </si>
  <si>
    <t xml:space="preserve">Stavebno montážne práce náročné ucelené - odborné, tvorivé remeselné (Tr. 3) v rozsahu viac ako 8 hodín - rezanie do CLT panelov </t>
  </si>
  <si>
    <t>hod</t>
  </si>
  <si>
    <t>512</t>
  </si>
  <si>
    <t>1300235295</t>
  </si>
  <si>
    <t>337</t>
  </si>
  <si>
    <t>HZS000125.S</t>
  </si>
  <si>
    <t xml:space="preserve">Stavebno montážne práce mimoriadne odborné (Tr. 5) v rozsahu viac ako 8 hodín - práca geodeta </t>
  </si>
  <si>
    <t>-958329246</t>
  </si>
  <si>
    <t>OST</t>
  </si>
  <si>
    <t>Ostatné</t>
  </si>
  <si>
    <t>338</t>
  </si>
  <si>
    <t>OST1</t>
  </si>
  <si>
    <t xml:space="preserve">Pomocný výpočet podláh - poprosím neocenovať </t>
  </si>
  <si>
    <t>286115989</t>
  </si>
  <si>
    <t xml:space="preserve">"podlaha PO.01 - linoleum </t>
  </si>
  <si>
    <t>"1.01+1.02+1.03+1.04+1.05+1.06+1.07+1.08+1.09</t>
  </si>
  <si>
    <t>9,49+34,72+66,74+54,24+3,72+3,78+13,32+10,36+4,19</t>
  </si>
  <si>
    <t>"1.16+1.17+1.19+1.19+1.20+1.21+1.22</t>
  </si>
  <si>
    <t>81,93+79,15+78,72+76,51+14,02+13,44+3,78</t>
  </si>
  <si>
    <t xml:space="preserve">"podlaha PO.02 - keramická dlažba </t>
  </si>
  <si>
    <t>"1.10+1.11+1.12+1.13+1.14+1.15+1.23</t>
  </si>
  <si>
    <t>3,54+3,04+11,45+3,2+2,28+6,01+2,33</t>
  </si>
  <si>
    <t>02 - SO01.2 - Zdravotechnika</t>
  </si>
  <si>
    <t xml:space="preserve">    1 - Zemné práce</t>
  </si>
  <si>
    <t xml:space="preserve">    08 - Rúrové vedenie</t>
  </si>
  <si>
    <t xml:space="preserve">    721 - Zdravotechnika - vnútorný vodovod</t>
  </si>
  <si>
    <t xml:space="preserve">    722 - Zdravotechnika - vnúrorná kanalizácia</t>
  </si>
  <si>
    <t xml:space="preserve">    713 - Zdravotechnika - izolácie tepelné, akustické</t>
  </si>
  <si>
    <t xml:space="preserve">    722.1 - Zdravotechnika - zariaďovacie predmety</t>
  </si>
  <si>
    <t>Zemné práce</t>
  </si>
  <si>
    <t>130101200</t>
  </si>
  <si>
    <t>Vytýčenie objektu a zameranie (potrebné upresniť pri realizácii v koordinácii s ostatnými stavebnými činnosťami)</t>
  </si>
  <si>
    <t>-1485456561</t>
  </si>
  <si>
    <t>151101101</t>
  </si>
  <si>
    <t>Paženie a rozopretie stien rýh pre podzemné vedenie, príložné do 2 m</t>
  </si>
  <si>
    <t>1661860138</t>
  </si>
  <si>
    <t>151101111</t>
  </si>
  <si>
    <t>Odstránenie paženia stien rýh pre podzemné vedenie, príložné do 2 m</t>
  </si>
  <si>
    <t>-451239854</t>
  </si>
  <si>
    <t>171201201/02</t>
  </si>
  <si>
    <t>Uloženie sypaniny na skládky do 1000 m3</t>
  </si>
  <si>
    <t>23919994</t>
  </si>
  <si>
    <t>171201201/42</t>
  </si>
  <si>
    <t>Skládka horniny - poplatok za skládku</t>
  </si>
  <si>
    <t>-1637613071</t>
  </si>
  <si>
    <t>174101001</t>
  </si>
  <si>
    <t>Výkop ryhy v zemine triedy 3 - vykopanie ryhy pre uloženie zvodového potrubia</t>
  </si>
  <si>
    <t>-1809464281</t>
  </si>
  <si>
    <t>132201209</t>
  </si>
  <si>
    <t>Príplatok k cenám za lepivosť pri hĺbení rýh, š.do 600 mm</t>
  </si>
  <si>
    <t>-1464869064</t>
  </si>
  <si>
    <t>174101102</t>
  </si>
  <si>
    <t>Vodorovné premiestnenie výkopku z horniny 1-4 do 20 m</t>
  </si>
  <si>
    <t>1000108760</t>
  </si>
  <si>
    <t>174101102.1</t>
  </si>
  <si>
    <t>Zásyp sypaninou so zhutnením jám, šachiet, rýh, zárezov alebo okolo objektov nad 100 m3</t>
  </si>
  <si>
    <t>-1777288419</t>
  </si>
  <si>
    <t>174101102.2</t>
  </si>
  <si>
    <t>Vodorovné premiestnenie výkopku  po nespevnenej ceste z  horniny tr.1-4, do 100 m3 na vzdialenosť do 3000 m</t>
  </si>
  <si>
    <t>1448411329</t>
  </si>
  <si>
    <t>175101101</t>
  </si>
  <si>
    <t>Obsyp potrubia sypaninou z vhodných hornín 1 až 4 bez prehodenia sypaniny</t>
  </si>
  <si>
    <t>-1527011449</t>
  </si>
  <si>
    <t>100004101</t>
  </si>
  <si>
    <t>Uloženie sypaniny z hornín 1 až 4 bez zhutnenia, pri hr. nezhutnenej vrstvy do 600 mm</t>
  </si>
  <si>
    <t>1918779535</t>
  </si>
  <si>
    <t>215901101</t>
  </si>
  <si>
    <t>Zhutnenie podložia z rastlej horniny 1 až 4 pod násypy, z hornina súdržných do 92 % PS a nesúdržných</t>
  </si>
  <si>
    <t>1488618675</t>
  </si>
  <si>
    <t>451573111</t>
  </si>
  <si>
    <t>Lôžko pod potrubie, stoky a drobné objekty, v otvorenom výkope z piesku a štrkopiesku do 63 mm</t>
  </si>
  <si>
    <t>-1322591074</t>
  </si>
  <si>
    <t>08</t>
  </si>
  <si>
    <t>Rúrové vedenie</t>
  </si>
  <si>
    <t>1152015015</t>
  </si>
  <si>
    <t>Montáž zvodového potrubia, obdočiek, redikcii a kolien menovitej svetlosti do DN 200 - uloženie na podsyp</t>
  </si>
  <si>
    <t>1008369739</t>
  </si>
  <si>
    <t>7221308031</t>
  </si>
  <si>
    <t>PVC-U kanalizačné potrubie, 110x3,2mm, SN4, pomocný materiál PVC-U, odbočky, redukcie, kolená</t>
  </si>
  <si>
    <t>883402694</t>
  </si>
  <si>
    <t>920675435</t>
  </si>
  <si>
    <t>7221308031.1</t>
  </si>
  <si>
    <t>PVC-U kanalizačné potrubie, 125x3,2mm, SN4, pomocný materiál PVC-U, odbočky, redukcie, kolená</t>
  </si>
  <si>
    <t>-1161142281</t>
  </si>
  <si>
    <t>-369811088</t>
  </si>
  <si>
    <t>7221308031.2</t>
  </si>
  <si>
    <t>PVC-U kanalizačné potrubie, 160x4,0mm, SN4, pomocný materiál PVC-U, odbočky, redukcie, kolená</t>
  </si>
  <si>
    <t>-2134316886</t>
  </si>
  <si>
    <t>-1590501915</t>
  </si>
  <si>
    <t>7221308031.3</t>
  </si>
  <si>
    <t>PVC-U kanalizačné potrubie, 200x4,9mm, SN4, pomocný materiál PVC-U, odbočky, redukcie, kolená</t>
  </si>
  <si>
    <t>-2128044276</t>
  </si>
  <si>
    <t>230180011</t>
  </si>
  <si>
    <t>Montáž potrubia z plastických rúr HDPE, vrátane fitingov</t>
  </si>
  <si>
    <t>-47252774</t>
  </si>
  <si>
    <t>7221308031.4</t>
  </si>
  <si>
    <t>HDPE vodovodné potrubie DN20 - PE100 25x1,8 mm</t>
  </si>
  <si>
    <t>-1049667439</t>
  </si>
  <si>
    <t>-780803107</t>
  </si>
  <si>
    <t>7221308031.5</t>
  </si>
  <si>
    <t>HDPE vodovodné potrubie DN50 - PE100 63X5,8 mm</t>
  </si>
  <si>
    <t>926505856</t>
  </si>
  <si>
    <t>130101200.1</t>
  </si>
  <si>
    <t>Vytýčenie vývodov kanalizácie a vody geodetom (potrebné upresniť pri realizácii v koordinácii s ostatnými stavebnými činnosťami)</t>
  </si>
  <si>
    <t>623963880</t>
  </si>
  <si>
    <t>998011001</t>
  </si>
  <si>
    <t>Presun hmôt HSV, pre občianske budovy, JKSO 801</t>
  </si>
  <si>
    <t>687174945</t>
  </si>
  <si>
    <t>721</t>
  </si>
  <si>
    <t>230180052</t>
  </si>
  <si>
    <t>Montáž potrubia z plasthliníkových rúr, do DN 80, vrátane pomocného materiálu (pripojovacie armatúry, fitingy, redukcie)</t>
  </si>
  <si>
    <t>-1523871</t>
  </si>
  <si>
    <t>7221308031.6</t>
  </si>
  <si>
    <t>Plasthliníkové vodovodné potrubie, max 10 bar, 20x2,25mm/DN15, vrátane pomocného materiálu (pripojovacie armatúry, fitingy, redukcie)</t>
  </si>
  <si>
    <t>656955288</t>
  </si>
  <si>
    <t>-874665432</t>
  </si>
  <si>
    <t>7221308031.7</t>
  </si>
  <si>
    <t>Plasthliníkové vodovodné potrubie, max 10 bar, 25x2,5mm/DN20, vrátane pomocného materiálu (pripojovacie armatúry, fitingy, redukcie)</t>
  </si>
  <si>
    <t>-1388206798</t>
  </si>
  <si>
    <t>-1394669745</t>
  </si>
  <si>
    <t>7221308031.8</t>
  </si>
  <si>
    <t>Plasthliníkové vodovodné potrubie, max 10 bar, 32x3,0mm/DN25, vrátane pomocného materiálu (pripojovacie armatúry, fitingy, redukcie)</t>
  </si>
  <si>
    <t>-1564124591</t>
  </si>
  <si>
    <t>496609478</t>
  </si>
  <si>
    <t>7221308031.9</t>
  </si>
  <si>
    <t>Plasthliníkové vodovodné potrubie, max 10 bar, 40x4,0mm/DN32, vrátane pomocného materiálu (pripojovacie armatúry, fitingy, redukcie)</t>
  </si>
  <si>
    <t>4428176</t>
  </si>
  <si>
    <t>-1248096284</t>
  </si>
  <si>
    <t>7221308031.10</t>
  </si>
  <si>
    <t>Plasthliníkové vodovodné potrubie, max 10 bar, 50x4,5mm/DN40, vrátane pomocného materiálu (pripojovacie armatúry, fitingy, redukcie)</t>
  </si>
  <si>
    <t>797686947</t>
  </si>
  <si>
    <t>1644922269</t>
  </si>
  <si>
    <t>7221308031.11</t>
  </si>
  <si>
    <t>Plasthliníkové vodovodné potrubie, max 10 bar, 63x6,0mm/DN50, vrátane pomocného materiálu (pripojovacie armatúry, fitingy, redukcie)</t>
  </si>
  <si>
    <t>363847411</t>
  </si>
  <si>
    <t>7221308060</t>
  </si>
  <si>
    <t>Potrubné objímky pre stúpacie vodovodné potrubie, do DN 50 - počet a cenu/bm upresniť podľa zvoleného výrobcu (vrátane kotvenia)</t>
  </si>
  <si>
    <t>996440749</t>
  </si>
  <si>
    <t>230180055</t>
  </si>
  <si>
    <t>Montáž potrubia z oceľových bezšvových rúr, zváraním, vrátane pomocného materiálu (pripojovacie armatúry, fitingy, redukcie)</t>
  </si>
  <si>
    <t>-759386938</t>
  </si>
  <si>
    <t>7221308035</t>
  </si>
  <si>
    <t>Oceľové pozinkované vodovodné potrubie,         DN 32, vrátane pomocného materiálu (pripojovacie armatúry, fitingy, redukcie)</t>
  </si>
  <si>
    <t>2111070714</t>
  </si>
  <si>
    <t>230180055.1</t>
  </si>
  <si>
    <t>1741269681</t>
  </si>
  <si>
    <t>7221308035.1</t>
  </si>
  <si>
    <t>Oceľové pozinkované vodovodné potrubie,         DN 40, vrátane pomocného materiálu (pripojovacie armatúry, fitingy, redukcie)</t>
  </si>
  <si>
    <t>-874389574</t>
  </si>
  <si>
    <t>230180052.1</t>
  </si>
  <si>
    <t>Montáž armatúry závitovej, 2 závity - do DN 50</t>
  </si>
  <si>
    <t>-28058657</t>
  </si>
  <si>
    <t>7221308754</t>
  </si>
  <si>
    <t>Uzatvárací ventil pre pitnú vodu, DN 15, max 16bar</t>
  </si>
  <si>
    <t>-771813875</t>
  </si>
  <si>
    <t>7221308754.1</t>
  </si>
  <si>
    <t>Uzatvárací ventil pre pitnú vodu, DN 20, max 16bar</t>
  </si>
  <si>
    <t>-615758957</t>
  </si>
  <si>
    <t>7221308754.2</t>
  </si>
  <si>
    <t>Uzatvárací ventil pre pitnú vodu, DN 25, max 16bar</t>
  </si>
  <si>
    <t>-810389137</t>
  </si>
  <si>
    <t>7221308754.3</t>
  </si>
  <si>
    <t>Uzatvárací ventil pre pitnú vodu, DN 32, max 16bar</t>
  </si>
  <si>
    <t>-498268454</t>
  </si>
  <si>
    <t>7221308754.4</t>
  </si>
  <si>
    <t>Uzatvárací ventil pre pitnú vodu, DN 40, max 16bar</t>
  </si>
  <si>
    <t>-933492725</t>
  </si>
  <si>
    <t>7221308754.5</t>
  </si>
  <si>
    <t>Uzatvárací ventil pre pitnú vodu, DN 50, max 16bar s vypúšťaním</t>
  </si>
  <si>
    <t>-95708171</t>
  </si>
  <si>
    <t>7221308795</t>
  </si>
  <si>
    <t>Vypúšťací ventil pre pitnú vodu, DN 15</t>
  </si>
  <si>
    <t>-1638499361</t>
  </si>
  <si>
    <t>7221308795.1</t>
  </si>
  <si>
    <t>Vypúšťací ventil pre pitnú vodu, DN 20</t>
  </si>
  <si>
    <t>678674542</t>
  </si>
  <si>
    <t>7221308745</t>
  </si>
  <si>
    <t>Spätná klapka na pitnú a užitkovú vodu DN 25</t>
  </si>
  <si>
    <t>-592003449</t>
  </si>
  <si>
    <t>7221308745.1</t>
  </si>
  <si>
    <t>Kontrolovateľný spätný ventil DN 32</t>
  </si>
  <si>
    <t>609441553</t>
  </si>
  <si>
    <t>7221308745.2</t>
  </si>
  <si>
    <t>Kontrolovateľný spätný ventil  DN 40</t>
  </si>
  <si>
    <t>381942674</t>
  </si>
  <si>
    <t>7221308745.3</t>
  </si>
  <si>
    <t>Rohový ventil DN 15</t>
  </si>
  <si>
    <t>575557182</t>
  </si>
  <si>
    <t>230180080</t>
  </si>
  <si>
    <t>Inštalácia kompletu zmiešavacieho ventilu</t>
  </si>
  <si>
    <t>-1120282961</t>
  </si>
  <si>
    <t>7221308985</t>
  </si>
  <si>
    <t>Termostatický zmiešavací ventil  DN25</t>
  </si>
  <si>
    <t>-517089146</t>
  </si>
  <si>
    <t>7221308223</t>
  </si>
  <si>
    <t>Kompenzátor vodovodného potrubia - typ a počet sa upresní podľa dodávateľa, momentálne 1 KS - cca 5% z ceny montáže a dodávky materiálu potrubných rozvodov</t>
  </si>
  <si>
    <t>-660687889</t>
  </si>
  <si>
    <t>230230016</t>
  </si>
  <si>
    <t>Hlavná tlaková skúška - STN 38 6413</t>
  </si>
  <si>
    <t>1724236794</t>
  </si>
  <si>
    <t>230230076</t>
  </si>
  <si>
    <t>Čistenie potrubí PN 38 6416 do DN 200</t>
  </si>
  <si>
    <t>-1294856637</t>
  </si>
  <si>
    <t>9987631023</t>
  </si>
  <si>
    <t>Presun hmôt pre rozvody potrubia v objektoch výšky do 12 m</t>
  </si>
  <si>
    <t>-1960421563</t>
  </si>
  <si>
    <t>Zdravotechnika - vnúrorná kanalizácia</t>
  </si>
  <si>
    <t>230202002</t>
  </si>
  <si>
    <t>Montáž odpadového pripojovacieho potrubia do menovitej svetlosti DN150</t>
  </si>
  <si>
    <t>-1133391127</t>
  </si>
  <si>
    <t>7221308031.12</t>
  </si>
  <si>
    <t>Kanalizačné potrubie, 32mm, PPHT - odvod kondenzátu</t>
  </si>
  <si>
    <t>-1261244085</t>
  </si>
  <si>
    <t>239523890</t>
  </si>
  <si>
    <t>7221308031.13</t>
  </si>
  <si>
    <t>Kanalizačné potrubie, 40mm, PPHT - odvod kondenzátu</t>
  </si>
  <si>
    <t>2119222283</t>
  </si>
  <si>
    <t>160922265</t>
  </si>
  <si>
    <t>7221308031.14</t>
  </si>
  <si>
    <t>Kanalizačné potrubie, 50mm, PPHT - odvod kondenzátu</t>
  </si>
  <si>
    <t>2058842144</t>
  </si>
  <si>
    <t>230202002.1</t>
  </si>
  <si>
    <t>1178799836</t>
  </si>
  <si>
    <t>7221308031.15</t>
  </si>
  <si>
    <t>Kanalizačné odhlučnené potrubie, 50mm, PPHT   - pripájacie potrubie</t>
  </si>
  <si>
    <t>-1611815593</t>
  </si>
  <si>
    <t>230202002.2</t>
  </si>
  <si>
    <t>1475204507</t>
  </si>
  <si>
    <t>7221308031.16</t>
  </si>
  <si>
    <t>Kanalizačné odhlučnené potrubie, 75mm, PPHT   - pripájacie potrubie</t>
  </si>
  <si>
    <t>212419306</t>
  </si>
  <si>
    <t>230202002.3</t>
  </si>
  <si>
    <t>415139695</t>
  </si>
  <si>
    <t>7221308031.17</t>
  </si>
  <si>
    <t>Kanalizačné odhlučnené potrubie, 110mm, PPHT - pripájacie potrubie</t>
  </si>
  <si>
    <t>-22248311</t>
  </si>
  <si>
    <t>230202002.1.1</t>
  </si>
  <si>
    <t>1544333283</t>
  </si>
  <si>
    <t>7221308031.18</t>
  </si>
  <si>
    <t>Kanalizačné potrubie, 50mm, PEHD - odvod kondenzu</t>
  </si>
  <si>
    <t>-2111863472</t>
  </si>
  <si>
    <t>230202004</t>
  </si>
  <si>
    <t>Montáž odpadového potrubia do menovitej svetlosti DN150 - vrátane kotviacich objímok</t>
  </si>
  <si>
    <t>2022158553</t>
  </si>
  <si>
    <t>7221308029</t>
  </si>
  <si>
    <t>Kanalizačné potrubie, 32mm, PPHT - zavesené zvodové potrubie - odvod kondenzu</t>
  </si>
  <si>
    <t>-1441256227</t>
  </si>
  <si>
    <t>-1323876792</t>
  </si>
  <si>
    <t>7221308029.1</t>
  </si>
  <si>
    <t>Kanalizačné odhlučnené potrubie, 50mm, PPHT - odpadové potrubia</t>
  </si>
  <si>
    <t>756702913</t>
  </si>
  <si>
    <t>-2010837129</t>
  </si>
  <si>
    <t>7221308029.2</t>
  </si>
  <si>
    <t>Kanalizačné odhlučnené potrubie, 75mm, PPHT - odpadové potrubia</t>
  </si>
  <si>
    <t>569940263</t>
  </si>
  <si>
    <t>-1989336978</t>
  </si>
  <si>
    <t>7221308029.3</t>
  </si>
  <si>
    <t>Kanalizačné odhlučnené potrubie, 110mm, PPHT - odpadové potrubia</t>
  </si>
  <si>
    <t>-769805772</t>
  </si>
  <si>
    <t>230202004.1</t>
  </si>
  <si>
    <t>Montáž odpadového potrubia z polyetylénových rúr zváraných - do menovitej svetlosti DN150 - vrátane kotviacich objímok</t>
  </si>
  <si>
    <t>-1473564599</t>
  </si>
  <si>
    <t>7221308029.4</t>
  </si>
  <si>
    <t>Kanalizačné odhlučnené potrubie, 75mm, PE - odpadové potrubia- dažďová</t>
  </si>
  <si>
    <t>-414457064</t>
  </si>
  <si>
    <t>7712411155</t>
  </si>
  <si>
    <t>Montáž armatúry na kanalizačné potrubie</t>
  </si>
  <si>
    <t>-1091898532</t>
  </si>
  <si>
    <t>7221308474</t>
  </si>
  <si>
    <t>Súprava strešného vtoku pre zelené strechy DN75 vertikálny s izolačným tanierom a ohrevom - 6ks</t>
  </si>
  <si>
    <t>1729322383</t>
  </si>
  <si>
    <t>7221308045</t>
  </si>
  <si>
    <t>Potrubné závesy pre uloženie kanalizačného potrubia, do DN 200 - počet a cenu/bm upresniť podľa zvoleného výrobcu</t>
  </si>
  <si>
    <t>-130961812</t>
  </si>
  <si>
    <t>7221308046</t>
  </si>
  <si>
    <t>Potrubné objímky pre uloženie kanalizačného potrubia, do DN 200 - počet a cenu/bm upresniť podľa zvoleného výrobcu</t>
  </si>
  <si>
    <t>440315165</t>
  </si>
  <si>
    <t>7712411185</t>
  </si>
  <si>
    <t>Montáž armatúry na kanalizačné potrubie - súprava vetracej hlavice</t>
  </si>
  <si>
    <t>1444583912</t>
  </si>
  <si>
    <t>7221308545</t>
  </si>
  <si>
    <t>Súprava vetracej hlavice, 110 mm</t>
  </si>
  <si>
    <t>742277658</t>
  </si>
  <si>
    <t>-869144106</t>
  </si>
  <si>
    <t>7221308545.1</t>
  </si>
  <si>
    <t>Súprava vetracej hlavice, 75 mm</t>
  </si>
  <si>
    <t>-1938303772</t>
  </si>
  <si>
    <t>7712411174</t>
  </si>
  <si>
    <t>Montáž armatúry na kanalizačné potrubie - čistiaci kus do DN 160</t>
  </si>
  <si>
    <t>-967117079</t>
  </si>
  <si>
    <t>7221308055</t>
  </si>
  <si>
    <t>PEHD čistiaci kus 75 mm s viečkom</t>
  </si>
  <si>
    <t>-1471613352</t>
  </si>
  <si>
    <t>-513240524</t>
  </si>
  <si>
    <t>7221308055.1</t>
  </si>
  <si>
    <t>PPHT čistiaci kus 75 mm s viečkom</t>
  </si>
  <si>
    <t>797393447</t>
  </si>
  <si>
    <t>7221308055.2</t>
  </si>
  <si>
    <t>PPHT čistiaci kus 110 mm s viečkom</t>
  </si>
  <si>
    <t>-1988881717</t>
  </si>
  <si>
    <t>7712411155.1</t>
  </si>
  <si>
    <t>Montáž armatúry na kanalizačné potrubie - terasový vpust, vrátane úpravy povrchov</t>
  </si>
  <si>
    <t>-1036120986</t>
  </si>
  <si>
    <t>7221308560</t>
  </si>
  <si>
    <t>Podlahový vpust DN110 vertikálny</t>
  </si>
  <si>
    <t>-1758277674</t>
  </si>
  <si>
    <t>-1718323512</t>
  </si>
  <si>
    <t>7221308560.1</t>
  </si>
  <si>
    <t>Podlahový vpust DN110 veretikálny - nerezový</t>
  </si>
  <si>
    <t>57985197</t>
  </si>
  <si>
    <t>-1525890781</t>
  </si>
  <si>
    <t>7221308560.2</t>
  </si>
  <si>
    <t>Veľkokapacitný exteriérový vpust DN150 vertikálny</t>
  </si>
  <si>
    <t>-707846970</t>
  </si>
  <si>
    <t>7712411155.2</t>
  </si>
  <si>
    <t>Montáž armatúry na kanalizačné potrubie - ZÚ</t>
  </si>
  <si>
    <t>-1976397464</t>
  </si>
  <si>
    <t>7221308459</t>
  </si>
  <si>
    <t>Zápachový uzáver komplet pre klimatizačné zariadenia - UP- DN32 - 100x100 mm</t>
  </si>
  <si>
    <t>-1801560580</t>
  </si>
  <si>
    <t>7712411185.1</t>
  </si>
  <si>
    <t>Montáž armatúry na kanalizačné potrubie - HL406</t>
  </si>
  <si>
    <t>-60236744</t>
  </si>
  <si>
    <t>7221308565</t>
  </si>
  <si>
    <t>Umývačkový-UP-Sifón DN40/50 s možnosťou pripojenia privzdušňovacej hlavice</t>
  </si>
  <si>
    <t>-334398350</t>
  </si>
  <si>
    <t>7712411185.2</t>
  </si>
  <si>
    <t>-1628565735</t>
  </si>
  <si>
    <t>7221308567</t>
  </si>
  <si>
    <t>Lievik DN32 s protizápachovým uzávero</t>
  </si>
  <si>
    <t>430825067</t>
  </si>
  <si>
    <t>7712411185.3</t>
  </si>
  <si>
    <t>Montáž armatúry na kanalizačné potrubie - zátka + poistka</t>
  </si>
  <si>
    <t>1558779870</t>
  </si>
  <si>
    <t>7221308035.2</t>
  </si>
  <si>
    <t>Hrdlová zátka na kanalizačné potrubie DN50</t>
  </si>
  <si>
    <t>148399193</t>
  </si>
  <si>
    <t>7221308035.3</t>
  </si>
  <si>
    <t>Hrdlová zátka na kanalizačné potrubie DN75</t>
  </si>
  <si>
    <t>2118966542</t>
  </si>
  <si>
    <t>7221308035.4</t>
  </si>
  <si>
    <t>Hrdlová zátka na kanalizačné potrubie DN110</t>
  </si>
  <si>
    <t>-1160561265</t>
  </si>
  <si>
    <t>230230087</t>
  </si>
  <si>
    <t>Skúška pevnosti a tesnosti potrubia + preplach</t>
  </si>
  <si>
    <t>-994552924</t>
  </si>
  <si>
    <t>9987631023.1</t>
  </si>
  <si>
    <t>-1341595120</t>
  </si>
  <si>
    <t>Zdravotechnika - izolácie tepelné, akustické</t>
  </si>
  <si>
    <t>7712411135</t>
  </si>
  <si>
    <t>Montáž tepelnej izolácie potrubia, penový polyetylén, priemer do 90 mm</t>
  </si>
  <si>
    <t>1163151519</t>
  </si>
  <si>
    <t>7221308045.1</t>
  </si>
  <si>
    <t>Tepelná izolácia potrubia, penový polyetylén, uzavretá bunková štruktúra, hr. 13 mm, DN15; 20x13mm - TV,CTV</t>
  </si>
  <si>
    <t>1484447888</t>
  </si>
  <si>
    <t>-69665269</t>
  </si>
  <si>
    <t>7221308045.2</t>
  </si>
  <si>
    <t>Tepelná izolácia potrubia, penový polyetylén, uzavretá bunková štruktúra, hr.20  mm, DN20; 28x20mm - TV,CTV</t>
  </si>
  <si>
    <t>-2102566056</t>
  </si>
  <si>
    <t>-463511128</t>
  </si>
  <si>
    <t>7221308045.3</t>
  </si>
  <si>
    <t>Tepelná izolácia potrubia, penový polyetylén, uzavretá bunková štruktúra, hr. 20mm, DN25; 35x20mm - TV,CTV</t>
  </si>
  <si>
    <t>-394974703</t>
  </si>
  <si>
    <t>876089098</t>
  </si>
  <si>
    <t>7221308045.4</t>
  </si>
  <si>
    <t>Tepelná izolácia potrubia, penový polyetylén, uzavretá bunková štruktúra, hr. 25mm, DN32; 42x20mm - TV,CTV</t>
  </si>
  <si>
    <t>-518386083</t>
  </si>
  <si>
    <t>7712411135.1</t>
  </si>
  <si>
    <t>Montáž tepelnej izolácie potrubia, syntetický kaučuk, priemer do 90 mm</t>
  </si>
  <si>
    <t>11438429</t>
  </si>
  <si>
    <t>7221308045.5</t>
  </si>
  <si>
    <t>Tepelná izolácia potrubia, uzavretá bunková štruktúra, DN15, hr. 13 mm, 22x13mm - SV</t>
  </si>
  <si>
    <t>-213835870</t>
  </si>
  <si>
    <t>1725985007</t>
  </si>
  <si>
    <t>7221308045.6</t>
  </si>
  <si>
    <t>Tepelná izolácia potrubia, uzavretá bunková štruktúra, DN20, hr. 13 mm, 25x13mm - SV</t>
  </si>
  <si>
    <t>1571043640</t>
  </si>
  <si>
    <t>-1104558362</t>
  </si>
  <si>
    <t>7221308045.7</t>
  </si>
  <si>
    <t>Tepelná izolácia potrubia, uzavretá bunková štruktúra, DN25, hr. 13 mm, 35x13mm - SV</t>
  </si>
  <si>
    <t>-1625492432</t>
  </si>
  <si>
    <t>-521408691</t>
  </si>
  <si>
    <t>7221308045.8</t>
  </si>
  <si>
    <t>Tepelná izolácia potrubia, uzavretá bunková štruktúra, DN32, hr. 13 mm, 42x13mm - SV</t>
  </si>
  <si>
    <t>1189283407</t>
  </si>
  <si>
    <t>410370815</t>
  </si>
  <si>
    <t>7221308045.9</t>
  </si>
  <si>
    <t>Tepelná izolácia potrubia, uzavretá bunková štruktúra, DN40, hr. 19 mm, 54x19mm - SV</t>
  </si>
  <si>
    <t>2008616249</t>
  </si>
  <si>
    <t>-1172347696</t>
  </si>
  <si>
    <t>7221308045.10</t>
  </si>
  <si>
    <t>Tepelná izolácia potrubia, uzavretá bunková štruktúra, DN50, hr. 19 mm, 64x19mm - SV</t>
  </si>
  <si>
    <t>1966255346</t>
  </si>
  <si>
    <t>846271835</t>
  </si>
  <si>
    <t>7221308045.11</t>
  </si>
  <si>
    <t>Tepelná izolácia potrubia, uzavretá bunková štruktúra, DN32, hr. 13 mm, 42x13mm - požiar</t>
  </si>
  <si>
    <t>-135620098</t>
  </si>
  <si>
    <t>1608600873</t>
  </si>
  <si>
    <t>7221308045.12</t>
  </si>
  <si>
    <t>Tepelná izolácia potrubia, uzavretá bunková štruktúra, DN40, hr. 13 mm, 54x13mm - požiar</t>
  </si>
  <si>
    <t>1399897850</t>
  </si>
  <si>
    <t>-2144073690</t>
  </si>
  <si>
    <t>7221308045.13</t>
  </si>
  <si>
    <t>Tepelná izolácia potrubia proti kondenzácii, uzavretá bunková štruktúra, hr. 9 mm, 35x9mm - kondenz</t>
  </si>
  <si>
    <t>1538663586</t>
  </si>
  <si>
    <t>-1513278492</t>
  </si>
  <si>
    <t>7221308045.14</t>
  </si>
  <si>
    <t>Tepelná izolácia potrubia proti kondenzácii, uzavretá bunková štruktúra, hr. 9 mm, 45x9mm - kondenz</t>
  </si>
  <si>
    <t>440753923</t>
  </si>
  <si>
    <t>-1378673177</t>
  </si>
  <si>
    <t>7221308045.15</t>
  </si>
  <si>
    <t>Tepelná izolácia potrubia proti kondenzácii, uzavretá bunková štruktúra, hr. 9 mm, 54x9mm - kondenz</t>
  </si>
  <si>
    <t>1904168764</t>
  </si>
  <si>
    <t>7712411136</t>
  </si>
  <si>
    <t>Montáž tepelnej izolácie potrubia, systetický kaučuk, priemer do 125 mm</t>
  </si>
  <si>
    <t>238793138</t>
  </si>
  <si>
    <t>7221308551</t>
  </si>
  <si>
    <t>Tepelná izolácia odpadového potrubia proti kondenzácii, uzavretá bunková štruktúra, hr. 13mm - DN75, 76x13mm - dažďová kanalizácia</t>
  </si>
  <si>
    <t>-1219808780</t>
  </si>
  <si>
    <t>9987631023.1.1</t>
  </si>
  <si>
    <t>Presun hmôt pre tepelné izolácie v objektoch výšky do 12 m</t>
  </si>
  <si>
    <t>149344611</t>
  </si>
  <si>
    <t>722.1</t>
  </si>
  <si>
    <t>725119410</t>
  </si>
  <si>
    <t>Montáž záchodovej misy zavesenej</t>
  </si>
  <si>
    <t>-1186805730</t>
  </si>
  <si>
    <t>6423340300</t>
  </si>
  <si>
    <t>Záchodová misa komplet, vrátane sedátka</t>
  </si>
  <si>
    <t>-890070462</t>
  </si>
  <si>
    <t>6423340301</t>
  </si>
  <si>
    <t>Záchodová misa komplet, vrátane sedátka - detské prevedenie</t>
  </si>
  <si>
    <t>5389568</t>
  </si>
  <si>
    <t>725119454</t>
  </si>
  <si>
    <t>Montáž predstenového systému</t>
  </si>
  <si>
    <t>-534105872</t>
  </si>
  <si>
    <t>725119701</t>
  </si>
  <si>
    <t>Inštalačný systém s variabilnou výškou</t>
  </si>
  <si>
    <t>-1767380048</t>
  </si>
  <si>
    <t>725119454.1</t>
  </si>
  <si>
    <t>Montáž umývadla na skrutky do muriva</t>
  </si>
  <si>
    <t>687188439</t>
  </si>
  <si>
    <t>725119735</t>
  </si>
  <si>
    <t>Umývadlo 600 mm, vrátane stĺpika</t>
  </si>
  <si>
    <t>1463874317</t>
  </si>
  <si>
    <t>725119454.2</t>
  </si>
  <si>
    <t>Montáž umývadlovej stojánkovej batérie</t>
  </si>
  <si>
    <t>-1794810438</t>
  </si>
  <si>
    <t>725119745</t>
  </si>
  <si>
    <t>Umývadlová batéria stojánková</t>
  </si>
  <si>
    <t>-216872467</t>
  </si>
  <si>
    <t>-2133478807</t>
  </si>
  <si>
    <t>725119735.1</t>
  </si>
  <si>
    <t>Umývadlo 400 mm, vrátane stĺpika</t>
  </si>
  <si>
    <t>-1210676890</t>
  </si>
  <si>
    <t>1436435919</t>
  </si>
  <si>
    <t>708258981</t>
  </si>
  <si>
    <t>-1139069693</t>
  </si>
  <si>
    <t>725119735.2</t>
  </si>
  <si>
    <t>Umývadlo 600 mm, vrátane stĺpika - detské prevedenie</t>
  </si>
  <si>
    <t>1502838530</t>
  </si>
  <si>
    <t>-214300529</t>
  </si>
  <si>
    <t>725119745.1</t>
  </si>
  <si>
    <t>Umývadlová batéria stojánková - termostatická, s nastavením teploty</t>
  </si>
  <si>
    <t>-1077300478</t>
  </si>
  <si>
    <t>245087080</t>
  </si>
  <si>
    <t>141033024</t>
  </si>
  <si>
    <t>725319128</t>
  </si>
  <si>
    <t>Montáž sprchovej nástennej batérie</t>
  </si>
  <si>
    <t>1513204661</t>
  </si>
  <si>
    <t>725119747</t>
  </si>
  <si>
    <t>Sprchová nástenná batéria</t>
  </si>
  <si>
    <t>-631080505</t>
  </si>
  <si>
    <t>725319128.1</t>
  </si>
  <si>
    <t>-1622490495</t>
  </si>
  <si>
    <t>725119747.1</t>
  </si>
  <si>
    <t>Sprchová termostatická nástenná batéria</t>
  </si>
  <si>
    <t>-1168485213</t>
  </si>
  <si>
    <t>725229135</t>
  </si>
  <si>
    <t>Osadenie sprchovej vaničky, vrátane úpravy povchov a utesnenia</t>
  </si>
  <si>
    <t>-1281344023</t>
  </si>
  <si>
    <t>7251197240</t>
  </si>
  <si>
    <t>Sprchová vanička akrylátová</t>
  </si>
  <si>
    <t>-614183886</t>
  </si>
  <si>
    <t>615467890</t>
  </si>
  <si>
    <t>Osadenie celozasklenej konštrukcie s povrchovými úpravami</t>
  </si>
  <si>
    <t>679755303</t>
  </si>
  <si>
    <t>725119755</t>
  </si>
  <si>
    <t>Sprchový kút, sklo číre, 900 mm</t>
  </si>
  <si>
    <t>-1927093641</t>
  </si>
  <si>
    <t>725319132</t>
  </si>
  <si>
    <t>Montáž hadicového navijaka</t>
  </si>
  <si>
    <t>343118161</t>
  </si>
  <si>
    <t>725119799</t>
  </si>
  <si>
    <t>Hadicový navijak s tvarovo stálou hadicou, DN25/ 30 m (rozmery 700x700x200mm)</t>
  </si>
  <si>
    <t>-402187382</t>
  </si>
  <si>
    <t>725319124</t>
  </si>
  <si>
    <t>Montáž keramickej výlevky + batérie</t>
  </si>
  <si>
    <t>1935118524</t>
  </si>
  <si>
    <t>725119785</t>
  </si>
  <si>
    <t>Keramická výlevka 425 x 500 x 450 mm, vrátane plastovej mreže a batérie</t>
  </si>
  <si>
    <t>-1837231080</t>
  </si>
  <si>
    <t>725119454.3</t>
  </si>
  <si>
    <t>-2007216925</t>
  </si>
  <si>
    <t>725119701.1</t>
  </si>
  <si>
    <t>Inštalačný systém s variabilnou výškou pre výlevku</t>
  </si>
  <si>
    <t>39856752</t>
  </si>
  <si>
    <t>9987631023.2</t>
  </si>
  <si>
    <t>Presun hmôt pre zariaďovacie predmety výšky do 12 m</t>
  </si>
  <si>
    <t>-1799396043</t>
  </si>
  <si>
    <t>03 - SO01.3 - Vykurovanie</t>
  </si>
  <si>
    <t>D1 - Potrubia</t>
  </si>
  <si>
    <t>D2 - Izolácie</t>
  </si>
  <si>
    <t>D3 - Armatúry</t>
  </si>
  <si>
    <t>D4 - Podlahové vykurovanie</t>
  </si>
  <si>
    <t>D5 - Regulácia</t>
  </si>
  <si>
    <t>D6 - Ostatné</t>
  </si>
  <si>
    <t>D1</t>
  </si>
  <si>
    <t>Potrubia</t>
  </si>
  <si>
    <t>VK01</t>
  </si>
  <si>
    <t>M+D Medená rúrka 18x1,0</t>
  </si>
  <si>
    <t>629301036</t>
  </si>
  <si>
    <t>VK02</t>
  </si>
  <si>
    <t>M+D Medená rúrka 22x1,0</t>
  </si>
  <si>
    <t>466624420</t>
  </si>
  <si>
    <t>VK03</t>
  </si>
  <si>
    <t>M+D Medená rúrka 28x1,0</t>
  </si>
  <si>
    <t>1308964838</t>
  </si>
  <si>
    <t>VK04</t>
  </si>
  <si>
    <t>M+D Medená rúrka 35x1,5</t>
  </si>
  <si>
    <t>-390960518</t>
  </si>
  <si>
    <t>VK05</t>
  </si>
  <si>
    <t>M+D Medená rúrka 42x1,5</t>
  </si>
  <si>
    <t>42504986</t>
  </si>
  <si>
    <t>VK06</t>
  </si>
  <si>
    <t>M+D Medená rúrka 54x2,0</t>
  </si>
  <si>
    <t>564249912</t>
  </si>
  <si>
    <t>D2</t>
  </si>
  <si>
    <t>Izolácie</t>
  </si>
  <si>
    <t>VK07</t>
  </si>
  <si>
    <t>M+D Polyetylénová tepelná izolácia so štruktúrou uzav. buniek, λ10°C=0,038 W/m.K, hrúbka 30 mm (35x1,5)</t>
  </si>
  <si>
    <t>-368554483</t>
  </si>
  <si>
    <t>VK08</t>
  </si>
  <si>
    <t>M+D Polyetylénová tepelná izolácia so štruktúrou uzav. buniek, λ10°C=0,038 W/m.K, hrúbka 30 mm (42x1,5)</t>
  </si>
  <si>
    <t>-591782496</t>
  </si>
  <si>
    <t>VK09</t>
  </si>
  <si>
    <t>M+D Polyetylénová tepelná izolácia so štruktúrou uzav. buniek, λ10°C=0,038 W/m.K, hrúbka 30 mm (54x2,0)</t>
  </si>
  <si>
    <t>-1136483685</t>
  </si>
  <si>
    <t>VK10</t>
  </si>
  <si>
    <t>M+D Polyetylénová tepelná izolácia so štruktúrou uzav. buniek, λ10°C=0,038 W/m.K, hrúbka 20 mm (18x1,0)</t>
  </si>
  <si>
    <t>-442622587</t>
  </si>
  <si>
    <t>VK11</t>
  </si>
  <si>
    <t>M+D Polyetylénová tepelná izolácia so štruktúrou uzav. buniek, λ10°C=0,038 W/m.K, hrúbka 20 mm (22x1,0)</t>
  </si>
  <si>
    <t>2033627823</t>
  </si>
  <si>
    <t>VK12</t>
  </si>
  <si>
    <t>M+D Polyetylénová tepelná izolácia so štruktúrou uzav. buniek, λ10°C=0,038 W/m.K, hrúbka 30 mm (28x1,0)</t>
  </si>
  <si>
    <t>-1961509688</t>
  </si>
  <si>
    <t>D3</t>
  </si>
  <si>
    <t>Armatúry</t>
  </si>
  <si>
    <t>VKl13</t>
  </si>
  <si>
    <t>M+DRegulačný dvojcestný guľový kohút s rovnopercentnou charakteristikou DN 15, PN 40</t>
  </si>
  <si>
    <t>929058514</t>
  </si>
  <si>
    <t>VK14</t>
  </si>
  <si>
    <t>M+D Regulačný dvojcestný guľový kohút s rovnopercentnou charakteristikou DN 20, PN 40</t>
  </si>
  <si>
    <t>1855976939</t>
  </si>
  <si>
    <t>VK15</t>
  </si>
  <si>
    <t>M+D Set guľových ventilov rozdeľovača, G 3/4"x1"</t>
  </si>
  <si>
    <t>-1991864724</t>
  </si>
  <si>
    <t>D4</t>
  </si>
  <si>
    <t>Podlahové vykurovanie</t>
  </si>
  <si>
    <t>VK16</t>
  </si>
  <si>
    <t>M+D Potrubie podlahového vykurovania PE-Xa, 16x2,0 mm, PN6 bar, (dĺžka kotúča 640m )</t>
  </si>
  <si>
    <t>2061325374</t>
  </si>
  <si>
    <t>VK17</t>
  </si>
  <si>
    <t>M+D Svorné šróbenie PE-Xa x eurokónus, 16x2,0 mm x 3/4" vnút. závit</t>
  </si>
  <si>
    <t>333660622</t>
  </si>
  <si>
    <t>VK18</t>
  </si>
  <si>
    <t>M+D Fólia s rastrom 100x100 mm, hrúbka 0,25 mm</t>
  </si>
  <si>
    <t>-1287530495</t>
  </si>
  <si>
    <t>VK19</t>
  </si>
  <si>
    <t>M+D Ochranná rúrka  Ø25/20 mm, čierna</t>
  </si>
  <si>
    <t>1154079274</t>
  </si>
  <si>
    <t>VK20</t>
  </si>
  <si>
    <t>M+D Samolepiaca fixačná lišta pre potrubia Ø14-20 mm</t>
  </si>
  <si>
    <t>1690059634</t>
  </si>
  <si>
    <t>VK21</t>
  </si>
  <si>
    <t>M+D Fóliová poistka - prichytenie fólie na izoláciu, dĺžka =25mm</t>
  </si>
  <si>
    <t>428481705</t>
  </si>
  <si>
    <t>VK22</t>
  </si>
  <si>
    <t>M+D Obvodový dilatačný pás v dĺžke 50 m, 150x10 mm</t>
  </si>
  <si>
    <t>-310198039</t>
  </si>
  <si>
    <t>VK23</t>
  </si>
  <si>
    <t>2105059775</t>
  </si>
  <si>
    <t>VK24</t>
  </si>
  <si>
    <t>M+D Nerezový rozdeľovač podlahového vyk. s prietokomermi a s automat. vyvážením, Δpmin 15 kPa, 2 okruhy</t>
  </si>
  <si>
    <t>-1483622426</t>
  </si>
  <si>
    <t>VK25</t>
  </si>
  <si>
    <t>M+D Nerezový rozdeľovač podlahového vyk. s prietokomermi a s automat. vyvážením, Δpmin 15 kPa, 4 okruhy</t>
  </si>
  <si>
    <t>1946819328</t>
  </si>
  <si>
    <t>VK26</t>
  </si>
  <si>
    <t>M+D Nerezový rozdeľovač podlahového vyk. s prietokomermi a s automat. vyvážením, Δpmin 15 kPa, 5 okruhov</t>
  </si>
  <si>
    <t>-260790976</t>
  </si>
  <si>
    <t>VK27</t>
  </si>
  <si>
    <t>M+D Nerezový rozdeľovač podlahového vyk. s prietokomermi a s automat. vyvážením, Δpmin 15 kPa, 6 okruhov</t>
  </si>
  <si>
    <t>190403040</t>
  </si>
  <si>
    <t>VK28</t>
  </si>
  <si>
    <t>M+D Nerezový rozdeľovač podlahového vyk. s prietokomermi a s automat. vyvážením, Δpmin 15 kPa, 8 okruhov</t>
  </si>
  <si>
    <t>1499838785</t>
  </si>
  <si>
    <t>VK29</t>
  </si>
  <si>
    <t>M+DSkrinka podomietková do 8 okruhov, šxvxd 700x730x110 mm</t>
  </si>
  <si>
    <t>1698510609</t>
  </si>
  <si>
    <t>VK30</t>
  </si>
  <si>
    <t>M+D Skrinka podomietková do 10 okruhov, šxvxd 850x730x110 mm</t>
  </si>
  <si>
    <t>-163821595</t>
  </si>
  <si>
    <t>VK31</t>
  </si>
  <si>
    <t>M+D Skrinka podomietková do 13 okruhov, šxvxd 1000x730x110 mm</t>
  </si>
  <si>
    <t>-1944288992</t>
  </si>
  <si>
    <t>VK32</t>
  </si>
  <si>
    <t>M+D Skrinka podomietková do 15 okruhov, šxvxd 1150x730x110 mm</t>
  </si>
  <si>
    <t>393232480</t>
  </si>
  <si>
    <t>D5</t>
  </si>
  <si>
    <t>Regulácia</t>
  </si>
  <si>
    <t>VK33</t>
  </si>
  <si>
    <t>M+DRegulátor podlahového vykurovania, 230V/50Hz, max. príkon pre pohon 24VAC/0,2A, IP20</t>
  </si>
  <si>
    <t>925942491</t>
  </si>
  <si>
    <t>VK34</t>
  </si>
  <si>
    <t>M+D Drôtový priestorový snímač teploty, RAL9016, IP30, 4-žilová BUS inštalácia, rozsah nastavenia 5-35°C, prevádz. dosah max. 30m</t>
  </si>
  <si>
    <t>499739902</t>
  </si>
  <si>
    <t>VK35</t>
  </si>
  <si>
    <t>M+D Termopohon pre rozdeľovače, 24V, IP54, vonk. závit 30x1,5 mm</t>
  </si>
  <si>
    <t>-1436812057</t>
  </si>
  <si>
    <t>VK36</t>
  </si>
  <si>
    <t>M+D Komunikačný modul, ethernet rozhranie 10/100 Mbps, ethernet protokoly IP,UDP,TCP,HTTP/HTTPS, IP20</t>
  </si>
  <si>
    <t>-730047852</t>
  </si>
  <si>
    <t>VK37</t>
  </si>
  <si>
    <t>M+D Pohon pre dvojcestný guľový kohút, krútiaci moment 8Nm, AC/DC 24V</t>
  </si>
  <si>
    <t>1808840062</t>
  </si>
  <si>
    <t>D6</t>
  </si>
  <si>
    <t>VK40</t>
  </si>
  <si>
    <t>Zaregulovanie a skúška zariadení</t>
  </si>
  <si>
    <t>-1322104383</t>
  </si>
  <si>
    <t>04.1 - SO01.4.1 - Vzduchotechnika</t>
  </si>
  <si>
    <t>D3 - Tvarovky</t>
  </si>
  <si>
    <t>D4 - Vyústky</t>
  </si>
  <si>
    <t>D5 - Zariadenia</t>
  </si>
  <si>
    <t>VZT41</t>
  </si>
  <si>
    <t>M+D Kruhový plastový kanál s hladkým vnút. povrchom ∅90, R&gt;140 mm, kruh. tuhosť &gt;450N/20cm</t>
  </si>
  <si>
    <t>-638882242</t>
  </si>
  <si>
    <t>VZT42</t>
  </si>
  <si>
    <t>M+D Pripojovací kus pre napojenia potrubia 90 mm na kus na pripojenie ventolov ∅125 mm</t>
  </si>
  <si>
    <t>-1690413226</t>
  </si>
  <si>
    <t>VZT43</t>
  </si>
  <si>
    <t>M+D Kruhové potrubie z pozinkovaného plechu, Spiro potrubie, Ø 100/tv.20%</t>
  </si>
  <si>
    <t>2010907489</t>
  </si>
  <si>
    <t>VZT44</t>
  </si>
  <si>
    <t>M+D Kruhové potrubie z pozinkovaného plechu, Spiro potrubie, Ø 125/tv.20%</t>
  </si>
  <si>
    <t>1108827488</t>
  </si>
  <si>
    <t>VZT45</t>
  </si>
  <si>
    <t>M+D Kruhové potrubie z pozinkovaného plechu, Spiro potrubie, Ø 160/tv.20%</t>
  </si>
  <si>
    <t>322261808</t>
  </si>
  <si>
    <t>VZT46</t>
  </si>
  <si>
    <t>M+D Kruhové potrubie z pozinkovaného plechu, Spiro potrubie, Ø 180/tv.80%</t>
  </si>
  <si>
    <t>-630508824</t>
  </si>
  <si>
    <t>VZT47</t>
  </si>
  <si>
    <t>M+D Kruhové potrubie z pozinkovaného plechu, Spiro potrubie, Ø 200/tv.10%</t>
  </si>
  <si>
    <t>-1821840325</t>
  </si>
  <si>
    <t>VZT48</t>
  </si>
  <si>
    <t>M+D Kruhové potrubie z pozinkovaného plechu, Spiro potrubie, Ø 250/tv.80%</t>
  </si>
  <si>
    <t>1615612446</t>
  </si>
  <si>
    <t>VZT49</t>
  </si>
  <si>
    <t>M+D Nafarbenie potrubí nad úrovňou strechy, farba na čerstvý pozink, farba: čierna</t>
  </si>
  <si>
    <t>m²</t>
  </si>
  <si>
    <t>-1528921328</t>
  </si>
  <si>
    <t>VZT50</t>
  </si>
  <si>
    <t>M+DFlexibilné spiro potrubie 180mm, hr. Izolácie 25 mm</t>
  </si>
  <si>
    <t>-1857557953</t>
  </si>
  <si>
    <t>VZT50.1</t>
  </si>
  <si>
    <t>M+D Predizolované kruhové potrubie z pozinkovaného plechu, Spiro potrubie, Ø 250/tv.20%, hr. Izolácie 50 mm</t>
  </si>
  <si>
    <t>2049376108</t>
  </si>
  <si>
    <t>VZT51</t>
  </si>
  <si>
    <t>M+D Samolepiaca kaučuková izolácia hr. 15mm s povrchovou úpravou, hliníková fólia</t>
  </si>
  <si>
    <t>-1729032650</t>
  </si>
  <si>
    <t>VZT52</t>
  </si>
  <si>
    <t>M+D Samolepiaca kaučuková izolácia hr. 50mm s povrchovou úpravou odolnou voči UV žiareniu</t>
  </si>
  <si>
    <t>1061864115</t>
  </si>
  <si>
    <t>Tvarovky</t>
  </si>
  <si>
    <t>VZT53</t>
  </si>
  <si>
    <t>M+D Kus na napojenie ventilov, jednostranný s vnút. priemerom ∅125, požadovaný prietok 47,2 m³/hod</t>
  </si>
  <si>
    <t>-73848189</t>
  </si>
  <si>
    <t>VZT54</t>
  </si>
  <si>
    <t>M+D Pripojovací kus pre napojenia potrubia 90 mm na jednostranný kus ∅125 mm</t>
  </si>
  <si>
    <t>1400973708</t>
  </si>
  <si>
    <t>VZT55</t>
  </si>
  <si>
    <t>M+D Modulárny rozdeľovač vzduchu so vstavaným tlmičom hluku, dxšxv 810x500x266 mm, prip. DN180</t>
  </si>
  <si>
    <t>-1180178460</t>
  </si>
  <si>
    <t>VZT56</t>
  </si>
  <si>
    <t>M+D Pripájacia doska pre 10 kruh. kanálov 90 mm, dxš 770x266 mm</t>
  </si>
  <si>
    <t>660827873</t>
  </si>
  <si>
    <t>VZT57</t>
  </si>
  <si>
    <t>M+D Pripojovací kus pre rozdeľovač vzduchu, DN180</t>
  </si>
  <si>
    <t>-1530554579</t>
  </si>
  <si>
    <t>VZT58</t>
  </si>
  <si>
    <t>M+D Zberač kondezátu ∅200 mm, odvod kondenzátu ∅16 mm</t>
  </si>
  <si>
    <t>381166284</t>
  </si>
  <si>
    <t>VZT59</t>
  </si>
  <si>
    <t>M+D Zberač kondezátu ∅160 mm, odvod kondenzátu ∅16 mm</t>
  </si>
  <si>
    <t>448707780</t>
  </si>
  <si>
    <t>VZT60</t>
  </si>
  <si>
    <t>M+D Zberač kondezátu ∅125 mm, odvod kondenzátu ∅16 mm</t>
  </si>
  <si>
    <t>-47417839</t>
  </si>
  <si>
    <t>VZT61</t>
  </si>
  <si>
    <t>M+D Zberač kondezátu ∅100 mm, odvod kondenzátu ∅16 mm</t>
  </si>
  <si>
    <t>-339977021</t>
  </si>
  <si>
    <t>VZT62</t>
  </si>
  <si>
    <t>M+D Pevný kruhový tlmič ∅180, dĺžka 600, hr. izolácie 50 mm, útlm hluku 22 bd pri 500Hz</t>
  </si>
  <si>
    <t>1570242293</t>
  </si>
  <si>
    <t>VZT63</t>
  </si>
  <si>
    <t>M+D Pevný kruhový tlmič ∅180, dĺžka 900, hr. izolácie 50 mm, útlm hluku 24 bd pri 500HZ</t>
  </si>
  <si>
    <t>1688243187</t>
  </si>
  <si>
    <t>VZT64</t>
  </si>
  <si>
    <t>M+D Pevný kruhový tlmič ∅250, dĺžka 900, hr. izolácie 50 mm, útlm hluku 20 bd pri 500HZ</t>
  </si>
  <si>
    <t>-1327068745</t>
  </si>
  <si>
    <t>VZT65</t>
  </si>
  <si>
    <t>M+D Uzatváracia klapka ∅250 so servopohonom 24V/50Hz, IP54, príkon 5W</t>
  </si>
  <si>
    <t>-1924160383</t>
  </si>
  <si>
    <t>VZT66</t>
  </si>
  <si>
    <t>M+D Dvojkrídlová spätná klapka s pružinou, ∅250 mm</t>
  </si>
  <si>
    <t>-358228924</t>
  </si>
  <si>
    <t>VZT67</t>
  </si>
  <si>
    <t>M+D Dvojkrídlová spätná klapka s pružinou, ∅200 mm</t>
  </si>
  <si>
    <t>-1691030986</t>
  </si>
  <si>
    <t>Vyústky</t>
  </si>
  <si>
    <t>VZTl68</t>
  </si>
  <si>
    <t>M+D Ventil na prívod a odvod vzduchu s efektom tlmenia zvuku ∅125, požad. prietok. 47,2 m³/hod</t>
  </si>
  <si>
    <t>-1104020237</t>
  </si>
  <si>
    <t>VZT69</t>
  </si>
  <si>
    <t>M+D Krycia mriežka rozmer ∅100 mm, RAL9010</t>
  </si>
  <si>
    <t>1400941804</t>
  </si>
  <si>
    <t>VZT70</t>
  </si>
  <si>
    <t>M+D Samoťahová hlavica, ∅100 mm</t>
  </si>
  <si>
    <t>-89614070</t>
  </si>
  <si>
    <t>VZT71</t>
  </si>
  <si>
    <t>M+D Samoťahová hlavica , ∅125 mm</t>
  </si>
  <si>
    <t>-381695218</t>
  </si>
  <si>
    <t>VZT72</t>
  </si>
  <si>
    <t>M+D Samoťahová hlavica , ∅160 mm</t>
  </si>
  <si>
    <t>1273317211</t>
  </si>
  <si>
    <t>VZT73</t>
  </si>
  <si>
    <t>M+D Samoťahová hlavica , ∅200 mm</t>
  </si>
  <si>
    <t>-370613027</t>
  </si>
  <si>
    <t>VZT74</t>
  </si>
  <si>
    <t>M+D Výfukový kus šikný s ochranou mriežkou, ∅250 mm</t>
  </si>
  <si>
    <t>-1657601835</t>
  </si>
  <si>
    <t>VZT75</t>
  </si>
  <si>
    <t>M+D Nafarbenie samoťahových hlavíc, výfukových kusov, farba na čerstvý pozink, farba: čierna</t>
  </si>
  <si>
    <t>-154328007</t>
  </si>
  <si>
    <t>Zariadenia</t>
  </si>
  <si>
    <t>VZT76</t>
  </si>
  <si>
    <t>El.riadené motory EC-voľné obež. kol., int. servopohon Napájanie 230V/50Hz. Požad.prietok 472 m³/hod, účinnosť rekup. 88 % ,vstav. reg. s príst. cez web rozhr., filter prívod F7, filter odvod G4,Prístup k jednotke a regulácii zo spodu</t>
  </si>
  <si>
    <t>1299485582</t>
  </si>
  <si>
    <t>VZT77</t>
  </si>
  <si>
    <t>M+D Závesné silentbloky pre rekuperačnú jednotku, 4 ks</t>
  </si>
  <si>
    <t>-1743709222</t>
  </si>
  <si>
    <t>VZT78</t>
  </si>
  <si>
    <t>M+D Nástenný dotykový ovládač pre jednotky so vstavanou reguláciou, vstavené čidlo teploty, auto. alebo ručné riadenie, farba biela, kábel SYKFY 2x2x0,5 max. 25m</t>
  </si>
  <si>
    <t>1132657440</t>
  </si>
  <si>
    <t>VZT79</t>
  </si>
  <si>
    <t>M+D Vstavaný elektricný dohrievač, celkový požadovaný výkon 0,18 kW, max. výkon 0,5 kW</t>
  </si>
  <si>
    <t>1561798554</t>
  </si>
  <si>
    <t>VZT80</t>
  </si>
  <si>
    <t>M+D Nástenný snímač CO2, rozsah merania 400-2000 ppm, hysterézia spínania 1,5 V, 300 ppm, napäťový výstup 0-10V DC, napájacie napätie 1-24V DC, 24 V AC, snímané napätie max. 250 V AC</t>
  </si>
  <si>
    <t>1429250414</t>
  </si>
  <si>
    <t>VZT81</t>
  </si>
  <si>
    <t>M+D Náhradná filtračná textília so zvýšenou triedou filtrácie F7 pre rekuperačnú jednotku</t>
  </si>
  <si>
    <t>173170933</t>
  </si>
  <si>
    <t>VZT82</t>
  </si>
  <si>
    <t>M+D Podomietkový radiálny odvodný ventilátor s čas. dobehom, požadovaný prietok 80m³/hod, napájanie 230V/50Hz, príkon 28/17W, IPX5, integrovaná spätná klapka, hladina akustického hluku 3m od sania ventilátora 47/36 dB, otáčky ventilátora 1890/1400 1/min</t>
  </si>
  <si>
    <t>-101229678</t>
  </si>
  <si>
    <t>VZT83</t>
  </si>
  <si>
    <t>M+D Podomietkový radiálny odvodný ventilátor s čas. dobehom, požadovaný prietok 102m³/hod, napájanie 230V/50Hz, príkon 28/17W, IPX5, integrovaná spätná klapka, hladina akustického hluku 3m od sania ventilátora 47/36 dB, otáčky ventilátora 1890/1400 1/min</t>
  </si>
  <si>
    <t>1464313832</t>
  </si>
  <si>
    <t>VZT84</t>
  </si>
  <si>
    <t>M+D Radiálny odvodný ventilátor s časovým dobehom a snímačom vlhkosti, pre dlhšie potrubia, integrovaná spätná klapka, max. 104/62 m³/hod, hluk 38/27 db 3m od sania, farba biela</t>
  </si>
  <si>
    <t>-211221845</t>
  </si>
  <si>
    <t>VZT85</t>
  </si>
  <si>
    <t>M+D Nástenný kuchynský digestor, požadovaný prietok min. 465 m³/hod, hrdlo pripojenia ∅200, max. tlak. strata 75 Pa, príkon osvetlenia 2x14 W</t>
  </si>
  <si>
    <t>-1217829800</t>
  </si>
  <si>
    <t>VZT86</t>
  </si>
  <si>
    <t>M+D 2x tukový filter 400x400 mm pre digestor</t>
  </si>
  <si>
    <t>-741530296</t>
  </si>
  <si>
    <t>VZTl87</t>
  </si>
  <si>
    <t>M+D pripojovacie hrdlo kuchynský digestor, Ø200</t>
  </si>
  <si>
    <t>1525606162</t>
  </si>
  <si>
    <t>VZT88</t>
  </si>
  <si>
    <t>M+D Ventilátor do kruhové potrubia, ∅190mm, regulovateľné otáčky, montáž v ľubovoľnej polohe, požadovaný prietok 465 m³/hod, max. stat. tlak 200 Pa, max. teplota nasávaného vzduchu 70°C, napájanie 230V/50Hz, príkon 102 W, fázy 1~, vstup. prúd 0,442 A</t>
  </si>
  <si>
    <t>1365114634</t>
  </si>
  <si>
    <t>VZT89</t>
  </si>
  <si>
    <t>M+D Plynulý regulátor otáčok na omietku 230V/50Hz, 0,1-1,0A, IP54</t>
  </si>
  <si>
    <t>-413634999</t>
  </si>
  <si>
    <t>VZT92</t>
  </si>
  <si>
    <t>Zaregulovanie a skúška VZT zariadení</t>
  </si>
  <si>
    <t>-1493558899</t>
  </si>
  <si>
    <t xml:space="preserve">04.2 - SO01.4.2 -  CHladenie </t>
  </si>
  <si>
    <t>D3 - Zdroj chladu - vybavenie technickej miestnosti</t>
  </si>
  <si>
    <t>D4 - ARMATÚRY</t>
  </si>
  <si>
    <t>D6 - KONVEKTORY TYPU FANCOIL V NÁSTENNOM PREVEDENÍ</t>
  </si>
  <si>
    <t>D7 - KONVEKTORY TYPU FANCOIL V KANÁLOVOM PREVEDENÍ</t>
  </si>
  <si>
    <t>D8 - Distribučné prvky vzduchu pre kanálové jednotky</t>
  </si>
  <si>
    <t>D9 - Ostatné</t>
  </si>
  <si>
    <t>CHL1</t>
  </si>
  <si>
    <t>-1551801931</t>
  </si>
  <si>
    <t>CHL2</t>
  </si>
  <si>
    <t>256420048</t>
  </si>
  <si>
    <t>CHL3</t>
  </si>
  <si>
    <t>-241337115</t>
  </si>
  <si>
    <t>CHL4</t>
  </si>
  <si>
    <t>-276944409</t>
  </si>
  <si>
    <t>CHL5</t>
  </si>
  <si>
    <t>849569067</t>
  </si>
  <si>
    <t>CHL6</t>
  </si>
  <si>
    <t>1113165680</t>
  </si>
  <si>
    <t>CHL7</t>
  </si>
  <si>
    <t>M+D Predizolované zdvojené (DUO) potrubie PE-X, max.6 bar/95°, 75/61,4/6,8 (2x)</t>
  </si>
  <si>
    <t>1721651703</t>
  </si>
  <si>
    <t>CHL8</t>
  </si>
  <si>
    <t>M+D Stenová prechodka NPW (bez odolnosti proti tlakovej vode)</t>
  </si>
  <si>
    <t>1833655</t>
  </si>
  <si>
    <t>CHL9</t>
  </si>
  <si>
    <t>M+D Prechod, 6bar, z 75/61,4/6,8 na 2" (vonkajší závit)</t>
  </si>
  <si>
    <t>-1587210042</t>
  </si>
  <si>
    <t>CHL10</t>
  </si>
  <si>
    <t>M+D Medená rúrka 15x1,0</t>
  </si>
  <si>
    <t>-1787312049</t>
  </si>
  <si>
    <t>CHL11</t>
  </si>
  <si>
    <t>M+D Medená rúrka 64x2,0</t>
  </si>
  <si>
    <t>1530319911</t>
  </si>
  <si>
    <t>CHL12</t>
  </si>
  <si>
    <t>M+D Izolácia na báze syntetického kaučuku, λ=0,036 W/(m.K) pri teplote 0°C, hr. 19 mm (22x1,0)</t>
  </si>
  <si>
    <t>1033958657</t>
  </si>
  <si>
    <t>CHL13</t>
  </si>
  <si>
    <t>M+D Izolácia na báze syntetického kaučuku, λ=0,036 W/(m.K) pri teplote 0°C, hr. 25 mm (28x1,0)</t>
  </si>
  <si>
    <t>-1843481139</t>
  </si>
  <si>
    <t>CHL14</t>
  </si>
  <si>
    <t>M+D Izolácia na báze syntetického kaučuku, λ=0,036 W/(m.K) pri teplote 0°C, hr. 32 mm (35x1,5)</t>
  </si>
  <si>
    <t>-605946939</t>
  </si>
  <si>
    <t>CHL15</t>
  </si>
  <si>
    <t>M+DIzolácia na báze syntetického kaučuku, λ=0,036 W/(m.K) pri teplote 0°C, hr. 32 mm (42x1,5)</t>
  </si>
  <si>
    <t>70128476</t>
  </si>
  <si>
    <t>CHL16</t>
  </si>
  <si>
    <t>M+D Izolácia na báze syntetického kaučuku, λ=0,036 W/(m.K) pri teplote 0°C, hr. 32 mm (54x2,0)</t>
  </si>
  <si>
    <t>-1720096136</t>
  </si>
  <si>
    <t>CHL17</t>
  </si>
  <si>
    <t>M+D Izolácia na báze syntetického kaučuku, λ=0,036 W/(m.K) pri teplote 0°C, hr. 32 mm (64x2,0)</t>
  </si>
  <si>
    <t>1890075443</t>
  </si>
  <si>
    <t>CHL18</t>
  </si>
  <si>
    <t>M+D Tepelná izolácia akumulačnej nádrže chladiacej vody na báze syntetického kaučuku, hr. 32 mm</t>
  </si>
  <si>
    <t>713243629</t>
  </si>
  <si>
    <t>CHL19</t>
  </si>
  <si>
    <t>665823732</t>
  </si>
  <si>
    <t>CHL20</t>
  </si>
  <si>
    <t>M+D Izolácia na báze syntetického kaučuku, λ=0,036 W/(m.K) pri teplote 0°C, hr. 13 mm (15x1,0)</t>
  </si>
  <si>
    <t>2027241613</t>
  </si>
  <si>
    <t>CHL21</t>
  </si>
  <si>
    <t>M+D Izolácia na báze syntetického kaučuku, λ=0,036 W/(m.K) pri teplote 0°C, hr. 19 mm (18x1,0)</t>
  </si>
  <si>
    <t>-1926769</t>
  </si>
  <si>
    <t>Zdroj chladu - vybavenie technickej miestnosti</t>
  </si>
  <si>
    <t>CHL22</t>
  </si>
  <si>
    <t>M+D Reverzné tepelné čerpadlo typu vzduch-voda s vysokou účinnosťou s axiálnými ventilátormi - nominálny chladiaci výkon min. 43,6 kW (A35/W18, teplotný spád 5 K) - nominálny chladiaci výkon min. 34,0 kW (A35/W7, teplotný spád 5 K)</t>
  </si>
  <si>
    <t>-618207875</t>
  </si>
  <si>
    <t>CHL23</t>
  </si>
  <si>
    <t>M+D Uvedenie do prevádzky tepelného čerpadla</t>
  </si>
  <si>
    <t>-1450700069</t>
  </si>
  <si>
    <t>CHL24</t>
  </si>
  <si>
    <t>M+D Antivibračné podložky</t>
  </si>
  <si>
    <t>113082766</t>
  </si>
  <si>
    <t>CHL25</t>
  </si>
  <si>
    <t>M+D Dialkové ovládanie - externý dispej</t>
  </si>
  <si>
    <t>-564131110</t>
  </si>
  <si>
    <t>CHL26</t>
  </si>
  <si>
    <t>M+D Akumulačný zásobník chladenia s vodným objemom 800 litrov (dodávka bez tepelnej izolácie)</t>
  </si>
  <si>
    <t>1850896597</t>
  </si>
  <si>
    <t>CHL27</t>
  </si>
  <si>
    <t>M+D Nerezový letovaný doskový výmenník tepla, prenášaný výkon 33,0 kW  - primárna strana 6,07 m³/h, teplotný spád 5/10°C, medium: propylenglykol 35% - sekundárna strana 5,67 m³/h, teplotný spád 7/12°C, medium: voda</t>
  </si>
  <si>
    <t>376996454</t>
  </si>
  <si>
    <t>CHL28</t>
  </si>
  <si>
    <t>M+D Stojan pre výmenník tepla</t>
  </si>
  <si>
    <t>832493327</t>
  </si>
  <si>
    <t>CHL29</t>
  </si>
  <si>
    <t>M+D Tepelná izolácia pre výmenník tepla</t>
  </si>
  <si>
    <t>-1568911398</t>
  </si>
  <si>
    <t>CHL30</t>
  </si>
  <si>
    <t>M+D Čerpadlová skupina bez zmiešavača, DN65 - návrhové parametre obehového čerpadla: Q= 6,881 m³/hod, H= 84,5 kPa - obehové čerpadlo s možnosťou nastavenia na konštantnú teplotu</t>
  </si>
  <si>
    <t>697009367</t>
  </si>
  <si>
    <t>CHL31</t>
  </si>
  <si>
    <t>M+D Tlaková expanzná nádoba s vakom pre chladiace systémy, objem 8 l, 10 bar, max. 110°C</t>
  </si>
  <si>
    <t>1372171712</t>
  </si>
  <si>
    <t>CHL32</t>
  </si>
  <si>
    <t>M+D Tlaková expanzná nádoba s vakom pre chladiace systémy, objem 33 l, 10 bar, max. 110°C</t>
  </si>
  <si>
    <t>-947385295</t>
  </si>
  <si>
    <t>CHL33</t>
  </si>
  <si>
    <t>M+D Bezpečnostný uzáver so zaistením pre údržbu a demontáž tlakových nádob, R 3/4"</t>
  </si>
  <si>
    <t>1001774205</t>
  </si>
  <si>
    <t>CHL34</t>
  </si>
  <si>
    <t>M+D Obehové čerpadlo DN50, medium: propylenglykol 35% - návrhové parametre obehového čerpadla: Q= 6,1 m³/hod, H= 47,5 kPa - obehové čerpadlo s možnosťou nastavenia na konštantný tlak</t>
  </si>
  <si>
    <t>-2011521589</t>
  </si>
  <si>
    <t>CHL35</t>
  </si>
  <si>
    <t>M+D Obehové čerpadlo DN32, medium: chladiaca voda - návrhové parametre obehového čerpadla: Q= 5,7 m³/hod, H= 6 kPa - obehové čerpadlo s možnosťou nastavenia na konštantný tlak</t>
  </si>
  <si>
    <t>-572743229</t>
  </si>
  <si>
    <t>ARMATÚRY</t>
  </si>
  <si>
    <t>CHL36</t>
  </si>
  <si>
    <t>M+D Poistná skupina (poistný ventil DN15, 3 bar, manometer, odvzdušňovač) + tepelná izolácia</t>
  </si>
  <si>
    <t>-116481465</t>
  </si>
  <si>
    <t>CHL37</t>
  </si>
  <si>
    <t>M+D Guľový kohút, DN32</t>
  </si>
  <si>
    <t>-880285353</t>
  </si>
  <si>
    <t>CHL38</t>
  </si>
  <si>
    <t>M+D Tepelná izolácia pre guľový kohút z EPP, DN32</t>
  </si>
  <si>
    <t>1539838858</t>
  </si>
  <si>
    <t>CHL39</t>
  </si>
  <si>
    <t>M+D Guľový kohút, DN40</t>
  </si>
  <si>
    <t>639229273</t>
  </si>
  <si>
    <t>CHL40</t>
  </si>
  <si>
    <t>M+D Tepelná izolácia pre guľový kohút z EPP, DN40</t>
  </si>
  <si>
    <t>974252508</t>
  </si>
  <si>
    <t>CHL41</t>
  </si>
  <si>
    <t>M+D Guľový kohút, DN50</t>
  </si>
  <si>
    <t>398689318</t>
  </si>
  <si>
    <t>CHL42</t>
  </si>
  <si>
    <t>M+D Tepelná izolácia pre guľový kohút z EPP, DN50</t>
  </si>
  <si>
    <t>-53444661</t>
  </si>
  <si>
    <t>CHL43</t>
  </si>
  <si>
    <t>M+D Automatický odvzdušňovací ventil, 3/4", PN 10 bar, max. 120°C</t>
  </si>
  <si>
    <t>-1045295218</t>
  </si>
  <si>
    <t>CHL44</t>
  </si>
  <si>
    <t>M+D Magnetický filter, s magnetickým odlučovačom a s izoláciou, DN50</t>
  </si>
  <si>
    <t>-692431725</t>
  </si>
  <si>
    <t>CHL45</t>
  </si>
  <si>
    <t>M+D Spätná klapka, DN32</t>
  </si>
  <si>
    <t>-1562291532</t>
  </si>
  <si>
    <t>CHL46</t>
  </si>
  <si>
    <t>M+D Automatický vyvažovací ventil s elektrotermickou hlavicou - regulácia prietoku a udržiavanie konštantného prietoku nezávisle na diferenčnom tlaku, DN15H</t>
  </si>
  <si>
    <t>-1727986150</t>
  </si>
  <si>
    <t>CHL47</t>
  </si>
  <si>
    <t>M+D Automatický vyvažovací ventil s elektrotermickou hlavicou - regulácia prietoku a udržiavanie konštantného prietoku nezávisle na diferenčnom tlaku, DN15S</t>
  </si>
  <si>
    <t>-53508211</t>
  </si>
  <si>
    <t>CHL48</t>
  </si>
  <si>
    <t>M+D Automatický vyvažovací ventil s elektrotermickou hlavicou - regulácia prietoku a udržiavanie konštantného prietoku nezávisle na diferenčnom tlaku, DN20H</t>
  </si>
  <si>
    <t>-1725539047</t>
  </si>
  <si>
    <t>CHL49</t>
  </si>
  <si>
    <t>M+D Guľový kohút, PN 16 bar, max. 120°Cn DN15</t>
  </si>
  <si>
    <t>1413219489</t>
  </si>
  <si>
    <t>CHL50</t>
  </si>
  <si>
    <t>M+D Guľový kohút, PN 16 bar, max. 120°Cn DN20</t>
  </si>
  <si>
    <t>-460760179</t>
  </si>
  <si>
    <t>CHL51</t>
  </si>
  <si>
    <t>M+D Automatický odvzdušňovací ventil, 1/2", PN 10 bar, max. 120°C</t>
  </si>
  <si>
    <t>536242014</t>
  </si>
  <si>
    <t>KONVEKTORY TYPU FANCOIL V NÁSTENNOM PREVEDENÍ</t>
  </si>
  <si>
    <t>CHL52</t>
  </si>
  <si>
    <t>M+D Konvektor typu fancoil v nástennom prevedí - chladiaci výkon pri 7/12°C - min./med./max. - 0,91/1,75/2,31 kW - pocitový chladiaci výkon pri 7/12°C - min./med./max. - 0,76/1,53/1,94 kW - prietok vody pri max. chladiacom výkone - 396,8 kg/h</t>
  </si>
  <si>
    <t>-1023310119</t>
  </si>
  <si>
    <t>CHL53</t>
  </si>
  <si>
    <t>M+D 7/12°C - min./med./max. - 0,48/0,80/1,07 kW - pocitový chladiaci výkon pri 7/12°C - min./med./max. - 0,39/0,69/0,95 kW - prietok vody pri max. chladiacom výkone - 184,4 kg/h</t>
  </si>
  <si>
    <t>-1428575339</t>
  </si>
  <si>
    <t>CHL54</t>
  </si>
  <si>
    <t>M+D Pripojovacia sada nástenných fancoilov: - uzatvárací 2 cestný ventil s termostatickým pohonom - hydraulická uzávera - Q (požadovaný prietok), nast. (hodnota nastavenia ventilu)</t>
  </si>
  <si>
    <t>426376518</t>
  </si>
  <si>
    <t>CHL55</t>
  </si>
  <si>
    <t>M+D Nástenný plne modulačný ovládač so snímačom teploty umožnujúci diaľkové ovládanie jednotky</t>
  </si>
  <si>
    <t>678698554</t>
  </si>
  <si>
    <t>D7</t>
  </si>
  <si>
    <t>KONVEKTORY TYPU FANCOIL V KANÁLOVOM PREVEDENÍ</t>
  </si>
  <si>
    <t>CHL56</t>
  </si>
  <si>
    <t>M+D Konvektor typu fancoil v kanálovom prevedení - chladiaci výkon pri 7/12°C - min./med./max. - 2,95/3,59/4,41 kW - pocitový chladiaci výkon pri 7/12°C - min./med./max. - 2,27/2,85/3,55 kW - prietok vody pri max. chladiacom výkone - 774 kg/h</t>
  </si>
  <si>
    <t>1537253155</t>
  </si>
  <si>
    <t>CHL57</t>
  </si>
  <si>
    <t>M+D Konvektor typu fancoil v kanálovom prevedení - chladiaci výkon pri 7/12°C - min./med./max. - 1,24/1,48/1,69 kW - pocitový chladiaci výkon pri 7/12°C - min./med./max. - 0,93/1,1/1,25 kW - prietok vody pri max. chladiacom výkone - 299 kg/h</t>
  </si>
  <si>
    <t>667295658</t>
  </si>
  <si>
    <t>CHL58</t>
  </si>
  <si>
    <t>M+D Konvektor typu fancoil v kanálovom prevedení - chladiaci výkon pri 7/12°C - min./med./max. - 4,0/6,07/7,78 kW - pocitový chladiaci výkon pri 7/12°C - min./med./max. - 2,94/4,46/5,72 kW - prietok vody pri max. chladiacom výkone - 1376 kg/h</t>
  </si>
  <si>
    <t>-1252084376</t>
  </si>
  <si>
    <t>CHL59</t>
  </si>
  <si>
    <t>M+D Elektronický káblový ovládač so snímačom teploty</t>
  </si>
  <si>
    <t>-2144413405</t>
  </si>
  <si>
    <t>CHL60</t>
  </si>
  <si>
    <t>M+D Horizontálna vanička kondenzátu</t>
  </si>
  <si>
    <t>1267943665</t>
  </si>
  <si>
    <t>CHL61</t>
  </si>
  <si>
    <t>M+D Vertikálna vanička kondenzátu</t>
  </si>
  <si>
    <t>70952951</t>
  </si>
  <si>
    <t>D8</t>
  </si>
  <si>
    <t>Distribučné prvky vzduchu pre kanálové jednotky</t>
  </si>
  <si>
    <t>CHL62</t>
  </si>
  <si>
    <t>M+D Kruhové potrubie z pozinkovaného plechu, Spiro potrubie, Ø 125/tv.33%</t>
  </si>
  <si>
    <t>1788284510</t>
  </si>
  <si>
    <t>CHL63</t>
  </si>
  <si>
    <t>M+DFlexibilné spiro potrubie ∅125 mm</t>
  </si>
  <si>
    <t>-1386181045</t>
  </si>
  <si>
    <t>CHL64</t>
  </si>
  <si>
    <t>4 hranné pozinkované potrubie skupiny I./tvarovky 100%</t>
  </si>
  <si>
    <t>41643770</t>
  </si>
  <si>
    <t>CHL65</t>
  </si>
  <si>
    <t>M+D Žalúziová výustka, dvojradová, rozmery: 800 x 150 mm, farba: RAL 1002, (ozn. vo výkrese ZV2) - minimálna požadovaná prietoková (voľná) plocha výustky: 0,068 m²</t>
  </si>
  <si>
    <t>764293481</t>
  </si>
  <si>
    <t>CHL66</t>
  </si>
  <si>
    <t>M+D Žalúziová výustka, dvojradová, rozmery: 800 x 150 mm, farba: biela, (ozn. vo výkrese ZV3) - minimálna požadovaná prietoková (voľná) plocha výustky: 0,068 m²</t>
  </si>
  <si>
    <t>-1532945089</t>
  </si>
  <si>
    <t>CHL67</t>
  </si>
  <si>
    <t>M+D Žalúziová výustka, dvojradová, rozmery: 1225 x 225 mm, farba: biela, (ozn. vo výkrese ZV5) - minimálna požadovaná prietoková (voľná) plocha výustky: 0,163 m²</t>
  </si>
  <si>
    <t>-2034421072</t>
  </si>
  <si>
    <t>CHL68</t>
  </si>
  <si>
    <t>M+D Žalúziová výustka, jednoradová, rozmery: 800 x 150 mm, farba: biela, (ozn. vo výkrese ZV4) - minimálna požadovaná prietoková (voľná) plocha výustky: 0,084 m²</t>
  </si>
  <si>
    <t>1823490833</t>
  </si>
  <si>
    <t>CHL69</t>
  </si>
  <si>
    <t>M+D Žalúziová výustka, jednoradová, rozmery: 825 x 425 mm, farba: biela, (ozn. vo výkrese ZV6) - minimálna požadovaná prietoková (voľná) plocha výustky: 0,265 m²</t>
  </si>
  <si>
    <t>-375505818</t>
  </si>
  <si>
    <t>D9</t>
  </si>
  <si>
    <t>CHL70</t>
  </si>
  <si>
    <t>487640211</t>
  </si>
  <si>
    <t>05 - SO01.5 - EPS</t>
  </si>
  <si>
    <t>01 - A: KONCOVÉ ZARIADENIA</t>
  </si>
  <si>
    <t>02 - B: ELEKTROINŠTALAČNÝ MATERIÁL A PRÁCE</t>
  </si>
  <si>
    <t>03 - C: TECHNICKO-INŽINIERSKE PRÁCE A SLUŽBY</t>
  </si>
  <si>
    <t>A: KONCOVÉ ZARIADENIA</t>
  </si>
  <si>
    <t>EPS159</t>
  </si>
  <si>
    <t>M+D Ústredňa EPS, príprava pre jednu krihovú slučku</t>
  </si>
  <si>
    <t>-1570140180</t>
  </si>
  <si>
    <t>EPS160</t>
  </si>
  <si>
    <t>M+D  Interný ovládací panel</t>
  </si>
  <si>
    <t>965518434</t>
  </si>
  <si>
    <t>EPS161</t>
  </si>
  <si>
    <t>M+D  modul jednej kruhovej slučky</t>
  </si>
  <si>
    <t>-716320161</t>
  </si>
  <si>
    <t>EPS162</t>
  </si>
  <si>
    <t>M+D dotykový externý ovládací panel</t>
  </si>
  <si>
    <t>359092091</t>
  </si>
  <si>
    <t>EPS163</t>
  </si>
  <si>
    <t>M+D  Opticko-dymový hlásič</t>
  </si>
  <si>
    <t>1907373162</t>
  </si>
  <si>
    <t>EPS164</t>
  </si>
  <si>
    <t>M+D  Pätica pre opticko-dymový hlásič</t>
  </si>
  <si>
    <t>-1276602072</t>
  </si>
  <si>
    <t>EPS165</t>
  </si>
  <si>
    <t>M+D  Elektronika tlačidlového hlásiča</t>
  </si>
  <si>
    <t>-73719396</t>
  </si>
  <si>
    <t>EPS166</t>
  </si>
  <si>
    <t>M+D  Skrinka pre tlačidlový hlásič</t>
  </si>
  <si>
    <t>2093859649</t>
  </si>
  <si>
    <t>EPS167</t>
  </si>
  <si>
    <t>M+D  Vstupno-výstupný modul (4/2)</t>
  </si>
  <si>
    <t>-1173680962</t>
  </si>
  <si>
    <t>EPS168</t>
  </si>
  <si>
    <t>M+D  Zakončovací člen výstupu</t>
  </si>
  <si>
    <t>1197110960</t>
  </si>
  <si>
    <t>EPS169</t>
  </si>
  <si>
    <t>M+D  Doska izolátora pre VV modul</t>
  </si>
  <si>
    <t>2064310060</t>
  </si>
  <si>
    <t>EPS170</t>
  </si>
  <si>
    <t>M+D  Skrinka pre VV modul</t>
  </si>
  <si>
    <t>781365053</t>
  </si>
  <si>
    <t>EPS171</t>
  </si>
  <si>
    <t>M+D  Signalizačný majáj</t>
  </si>
  <si>
    <t>1447156320</t>
  </si>
  <si>
    <t>EPS172</t>
  </si>
  <si>
    <t>M+D  Signalizačná siréna</t>
  </si>
  <si>
    <t>-1401866003</t>
  </si>
  <si>
    <t>EPS173</t>
  </si>
  <si>
    <t>M+D Pätica pre sirénu, maják</t>
  </si>
  <si>
    <t>-260051689</t>
  </si>
  <si>
    <t>EPS174</t>
  </si>
  <si>
    <t>M+D  Akumulátorové baterie 12V/25Ah</t>
  </si>
  <si>
    <t>-446244792</t>
  </si>
  <si>
    <t>EPS175</t>
  </si>
  <si>
    <t>M+D  Elektrický zámok, montáž do dverí, 24VDC</t>
  </si>
  <si>
    <t>855075407</t>
  </si>
  <si>
    <t>EPS176</t>
  </si>
  <si>
    <t>M+D  Odblokovacie zelené tlačidlo</t>
  </si>
  <si>
    <t>2093362401</t>
  </si>
  <si>
    <t>EPS177</t>
  </si>
  <si>
    <t>M+D  GSM komunikátor (certifikovaný podľa EN54)</t>
  </si>
  <si>
    <t>169061091</t>
  </si>
  <si>
    <t>EPS178</t>
  </si>
  <si>
    <t>M+D  Označenie prvku EPS</t>
  </si>
  <si>
    <t>866916202</t>
  </si>
  <si>
    <t>B: ELEKTROINŠTALAČNÝ MATERIÁL A PRÁCE</t>
  </si>
  <si>
    <t>EPS179</t>
  </si>
  <si>
    <t>M+D  kábel, bezhalogénový, požiarne odolný, B2ca s1d1a1</t>
  </si>
  <si>
    <t>464848298</t>
  </si>
  <si>
    <t>EPS180</t>
  </si>
  <si>
    <t>-2132280443</t>
  </si>
  <si>
    <t>EPS181</t>
  </si>
  <si>
    <t>M+D kábel, bezhalogénový, požiarne odolný, B2ca s1d1a1</t>
  </si>
  <si>
    <t>-503714124</t>
  </si>
  <si>
    <t>EPS182</t>
  </si>
  <si>
    <t>300956608</t>
  </si>
  <si>
    <t>EPS183</t>
  </si>
  <si>
    <t>M+D  izolovaný vodič</t>
  </si>
  <si>
    <t>1486615492</t>
  </si>
  <si>
    <t>EPS184</t>
  </si>
  <si>
    <t>M+D kovový žlab 100x60 PS30 vrátane príslušenstva</t>
  </si>
  <si>
    <t>-446920194</t>
  </si>
  <si>
    <t>EPS185</t>
  </si>
  <si>
    <t>M+D kovová príchytka vrátane skrutky resp. kotvy, kompletná, požiarna odolnosť PS30, úchyt každých 30cm</t>
  </si>
  <si>
    <t>-721530925</t>
  </si>
  <si>
    <t>EPS186</t>
  </si>
  <si>
    <t>M+D drobný montážny a pomocný materiál (hmoždinky, skrutky pre zariadenia, ostatné príslušenstvo a pod.)</t>
  </si>
  <si>
    <t>933715443</t>
  </si>
  <si>
    <t>C: TECHNICKO-INŽINIERSKE PRÁCE A SLUŽBY</t>
  </si>
  <si>
    <t>EPS187</t>
  </si>
  <si>
    <t>oživenie systému</t>
  </si>
  <si>
    <t>1832083095</t>
  </si>
  <si>
    <t>EPS188</t>
  </si>
  <si>
    <t>komplexné skúšky zariadenia v zmysle platnej STN, celkové preskúšanie zariadenia (odskúšanie každého prvku)</t>
  </si>
  <si>
    <t>295024839</t>
  </si>
  <si>
    <t>EPS191</t>
  </si>
  <si>
    <t>vypracovanie protokolu o funkčnej skúške</t>
  </si>
  <si>
    <t>38534199</t>
  </si>
  <si>
    <t>EPS192</t>
  </si>
  <si>
    <t>naprogramovanie zariadenia</t>
  </si>
  <si>
    <t>1286858746</t>
  </si>
  <si>
    <t>EPS193</t>
  </si>
  <si>
    <t>uvedenie zariadenia do trvalej prevádzky</t>
  </si>
  <si>
    <t>1704257163</t>
  </si>
  <si>
    <t>EPS194</t>
  </si>
  <si>
    <t>inžinierska činnosť a technický dozor</t>
  </si>
  <si>
    <t>-763837405</t>
  </si>
  <si>
    <t>EPS195</t>
  </si>
  <si>
    <t>dokumentácia skutočného vyhotovenia</t>
  </si>
  <si>
    <t>-1239855570</t>
  </si>
  <si>
    <t>EPS196</t>
  </si>
  <si>
    <t>vyhotovenie prvej odbornej skúšky so správou</t>
  </si>
  <si>
    <t>477204491</t>
  </si>
  <si>
    <t>EPS197</t>
  </si>
  <si>
    <t>zaškolenie obsluhy</t>
  </si>
  <si>
    <t>-1633153853</t>
  </si>
  <si>
    <t>EPS198</t>
  </si>
  <si>
    <t>odovzdanie zariadenia užívateľovi</t>
  </si>
  <si>
    <t>1182856849</t>
  </si>
  <si>
    <t xml:space="preserve">06 - SO01.6 - Elektroinštalácie </t>
  </si>
  <si>
    <t>D1 - Elektroinštalácia</t>
  </si>
  <si>
    <t>D2 - Rozvádzače</t>
  </si>
  <si>
    <t>D3 - Zemné práce</t>
  </si>
  <si>
    <t>D4 - Bleskozvod a uzemnenie</t>
  </si>
  <si>
    <t>D5 - Slaboprúdové rozvody</t>
  </si>
  <si>
    <t>D6 - Svietidlá</t>
  </si>
  <si>
    <t>D7 - HZS , Ostatné</t>
  </si>
  <si>
    <t>Elektroinštalácia</t>
  </si>
  <si>
    <t>EL01</t>
  </si>
  <si>
    <t>Montáž ventilátora (ventilátor dodávka VZT), vrátane zapojenia</t>
  </si>
  <si>
    <t>1975321198</t>
  </si>
  <si>
    <t>EL02</t>
  </si>
  <si>
    <t>Montáž termostatu (termostat dodávka ÚK), vrátane zapojenia</t>
  </si>
  <si>
    <t>1688552792</t>
  </si>
  <si>
    <t>EL03</t>
  </si>
  <si>
    <t>Kábel CXKE-R-J 3x1,5 - B2ca -s1,d1,a1</t>
  </si>
  <si>
    <t>1624886312</t>
  </si>
  <si>
    <t>EL04</t>
  </si>
  <si>
    <t>Kábel CXKE-R-J 3x2,5 - B2ca -s1,d1,a1</t>
  </si>
  <si>
    <t>-212625785</t>
  </si>
  <si>
    <t>EL05</t>
  </si>
  <si>
    <t>Vypínač 10A/230V pod omietku, rad. 1, IP20+rámiky</t>
  </si>
  <si>
    <t>243493742</t>
  </si>
  <si>
    <t>EL06</t>
  </si>
  <si>
    <t>Vypínač 10A/230V pod omietku, rad. 5, IP20+rámiky</t>
  </si>
  <si>
    <t>204162601</t>
  </si>
  <si>
    <t>EL07</t>
  </si>
  <si>
    <t>Vypínač 10A/230V pod omietku, rad. 5B, IP20+rámiky</t>
  </si>
  <si>
    <t>-533931700</t>
  </si>
  <si>
    <t>EL08</t>
  </si>
  <si>
    <t>Vypínač 10A/230V pod omietku, rad. 6, IP20+rámiky</t>
  </si>
  <si>
    <t>1537607062</t>
  </si>
  <si>
    <t>EL09</t>
  </si>
  <si>
    <t>Vypínač 10A/230V pod omietku, rad. 7, IP20+rámiky</t>
  </si>
  <si>
    <t>2099332254</t>
  </si>
  <si>
    <t>EL10</t>
  </si>
  <si>
    <t>Tlačidlo 6A/230V, s orientačným osvetlením, IP20+rámiky</t>
  </si>
  <si>
    <t>-1166356095</t>
  </si>
  <si>
    <t>EL11</t>
  </si>
  <si>
    <t>Zásuvka 16A/230V pod omietku, IP20, detská ochr+rámiky</t>
  </si>
  <si>
    <t>-1118828470</t>
  </si>
  <si>
    <t>EL12</t>
  </si>
  <si>
    <t>Tlačidlo na povrch, havarijné, podsvietené, so sklíčkom a nápisom TOTAL STOP podľa STN</t>
  </si>
  <si>
    <t>945577280</t>
  </si>
  <si>
    <t>EL13</t>
  </si>
  <si>
    <t>Tlačidlo na povrch, havarijné, podsvietené, so sklíčkom a nápisom CENTRAL STOP podľa STN</t>
  </si>
  <si>
    <t>1363296572</t>
  </si>
  <si>
    <t>EL14</t>
  </si>
  <si>
    <t>Snímač prítomnosti, IP 20, montáž na povrch</t>
  </si>
  <si>
    <t>732942694</t>
  </si>
  <si>
    <t>EL15</t>
  </si>
  <si>
    <t>Zásuvka 32A/400V, na povrch, IP44, 3P+N+PE</t>
  </si>
  <si>
    <t>1017084197</t>
  </si>
  <si>
    <t>EL16</t>
  </si>
  <si>
    <t>Multimediálna krabica batibox typ A (s výbavou 2x16A/230V, 2xRJ45, 2xHDMI, 2xUSB)</t>
  </si>
  <si>
    <t>469984224</t>
  </si>
  <si>
    <t>EL17</t>
  </si>
  <si>
    <t>Multimediálna krabica batibox typ B (s výbavou 3x16A/230V, 2xRJ45, 2xHDMI, 1xUSB)</t>
  </si>
  <si>
    <t>1846876935</t>
  </si>
  <si>
    <t>EL18</t>
  </si>
  <si>
    <t>Multimediálna krabica batibox typ C (s výbavou 2x16A/230V, 1xRJ45, 1xTV/SAT)</t>
  </si>
  <si>
    <t>2130191912</t>
  </si>
  <si>
    <t>El19</t>
  </si>
  <si>
    <t>Podlahová krabica, 12-modulová (s výbavou 2x16A/230V, 2xRJ45, 2xHDMI, 2xUSB)</t>
  </si>
  <si>
    <t>1604812394</t>
  </si>
  <si>
    <t>EL20</t>
  </si>
  <si>
    <t>Zásuvka 16A/230V do podlahovej krabice, žľabu IP20+rámiky</t>
  </si>
  <si>
    <t>-650710374</t>
  </si>
  <si>
    <t>EL21</t>
  </si>
  <si>
    <t>Rozbočovacia krabica na povrch + doska na horľavý povrch</t>
  </si>
  <si>
    <t>1534199198</t>
  </si>
  <si>
    <t>EL22</t>
  </si>
  <si>
    <t>Rozbočovacia krabica, pre montáž do horlavého materiálu</t>
  </si>
  <si>
    <t>-1570542395</t>
  </si>
  <si>
    <t>EL23</t>
  </si>
  <si>
    <t>Rozbočovacia krabica požiarne odolná, vrátane skorkovnice, prechodiek a štítkov + doska na horľavý povrch</t>
  </si>
  <si>
    <t>-1732323386</t>
  </si>
  <si>
    <t>EL24</t>
  </si>
  <si>
    <t>Prístrojová krabica pre montáž do dutého horľavého materiálu</t>
  </si>
  <si>
    <t>1676834611</t>
  </si>
  <si>
    <t>EL25</t>
  </si>
  <si>
    <t>Kábel CXKE-R-O 3x1,5 - B2ca -s1,d1,a1</t>
  </si>
  <si>
    <t>-1462299480</t>
  </si>
  <si>
    <t>EL26</t>
  </si>
  <si>
    <t>Kábel CXKE-R-J 4x10 - B2ca -s1,d1,a1</t>
  </si>
  <si>
    <t>-1084988196</t>
  </si>
  <si>
    <t>Kábel CXKE-R-J 5x1,5  - B2ca -s1,d1,a1</t>
  </si>
  <si>
    <t>-1967959549</t>
  </si>
  <si>
    <t>Kábel CXKE-R-J 5x6 - B2ca -s1,d1,a1</t>
  </si>
  <si>
    <t>-1851063749</t>
  </si>
  <si>
    <t>Kábel CXKE-R-J 7x1,5  - B2ca -s1,d1,a1</t>
  </si>
  <si>
    <t>1844293605</t>
  </si>
  <si>
    <t>Kábel NHXH-J FE180/E60 3x1,5  - B2ca -s1,d1,a1</t>
  </si>
  <si>
    <t>1064424773</t>
  </si>
  <si>
    <t>Vodič CH-R 4 žltozelený</t>
  </si>
  <si>
    <t>1061437750</t>
  </si>
  <si>
    <t>Vodič CH-R 6 žltozelený</t>
  </si>
  <si>
    <t>-268112800</t>
  </si>
  <si>
    <t>Vodič CH-R 25 žltozelený</t>
  </si>
  <si>
    <t>1922244445</t>
  </si>
  <si>
    <t>Kábel J-H(St)H 4x2x0,8</t>
  </si>
  <si>
    <t>-1140804247</t>
  </si>
  <si>
    <t>Kábel SYKFY 2x2x0,5</t>
  </si>
  <si>
    <t>1685886276</t>
  </si>
  <si>
    <t>Káblový žľab 100x60mm, plný, zakrytovaný, vrátane úchytov a príslušenstva, požiarne odolný E60</t>
  </si>
  <si>
    <t>1961585231</t>
  </si>
  <si>
    <t>Káblový žľab 100x60mm, plný, zakrytovaný, vrátane úchytov a príslušenstva</t>
  </si>
  <si>
    <t>-1102488470</t>
  </si>
  <si>
    <t>Káblový žľab 400x60mm, plný, zakrytovaný, vrátane úchytov a príslušenstva</t>
  </si>
  <si>
    <t>-701139414</t>
  </si>
  <si>
    <t>Káblový rebrík, šírka 100mm, na hlavné stupacie trasy, vrátane podpier a príslušnstva</t>
  </si>
  <si>
    <t>165118166</t>
  </si>
  <si>
    <t>-135469648</t>
  </si>
  <si>
    <t>Káblový rebrík, šírka 400mm, na hlavné stupacie trasy, vrátane podpier a príslušnstva</t>
  </si>
  <si>
    <t>621425251</t>
  </si>
  <si>
    <t>Elektroinštalačná bezhalogénová trubka, vhodná pre motáž do dutých stien a drevostavieb, DN16</t>
  </si>
  <si>
    <t>2064163511</t>
  </si>
  <si>
    <t>Elektroinštalačná bezhalogénová trubka, vhodná pre motáž do dutých stien a drevostavieb, DN25</t>
  </si>
  <si>
    <t>293376858</t>
  </si>
  <si>
    <t>Elektroinštalačná bezhalogénová trubka, vhodná pre motáž do dutých stien a drevostavieb, DN32</t>
  </si>
  <si>
    <t>1803920574</t>
  </si>
  <si>
    <t>Elektroinštalačná bezhalogénová trubka, vhodná pre motáž do dutých stien a drevostavieb, DN50</t>
  </si>
  <si>
    <t>-612290570</t>
  </si>
  <si>
    <t>Svorka+ medený pásik dĺžky 750mm</t>
  </si>
  <si>
    <t>1328095237</t>
  </si>
  <si>
    <t>Samoregulačný vykurovací kábel 30 W/m</t>
  </si>
  <si>
    <t>1574747797</t>
  </si>
  <si>
    <t>Pripojovacia a ukončovacia súprava</t>
  </si>
  <si>
    <t>-1968914491</t>
  </si>
  <si>
    <t>Plastová svorková skriňa NK, IP66</t>
  </si>
  <si>
    <t>297628863</t>
  </si>
  <si>
    <t>Samolepiaca PE páska, 15mm x 50m</t>
  </si>
  <si>
    <t>1408981658</t>
  </si>
  <si>
    <t>Samolepiaca Al páska, 10cm x 50 m, &lt;100°C</t>
  </si>
  <si>
    <t>1364438937</t>
  </si>
  <si>
    <t>Nerezový držiak svorkových skríň</t>
  </si>
  <si>
    <t>-1088267567</t>
  </si>
  <si>
    <t>Výstražný štítok "POZOR ELEKTROOHREV"</t>
  </si>
  <si>
    <t>953655578</t>
  </si>
  <si>
    <t>Pomocný materiál pre el. ohrev</t>
  </si>
  <si>
    <t>-1623338360</t>
  </si>
  <si>
    <t>Svorkovnica vyrovnania potenciálu</t>
  </si>
  <si>
    <t>-411642610</t>
  </si>
  <si>
    <t>983580237</t>
  </si>
  <si>
    <t>-1284799813</t>
  </si>
  <si>
    <t>-1759575425</t>
  </si>
  <si>
    <t>828222661</t>
  </si>
  <si>
    <t>1731607698</t>
  </si>
  <si>
    <t>-1490577469</t>
  </si>
  <si>
    <t>Zásuvka 16A/230V pod omietku, IP20, detská ochr.+rámiky</t>
  </si>
  <si>
    <t>1140086767</t>
  </si>
  <si>
    <t>107305920</t>
  </si>
  <si>
    <t>2009655962</t>
  </si>
  <si>
    <t>-181900709</t>
  </si>
  <si>
    <t>2067982487</t>
  </si>
  <si>
    <t>1525287343</t>
  </si>
  <si>
    <t>2138101246</t>
  </si>
  <si>
    <t>1517920234</t>
  </si>
  <si>
    <t>492042456</t>
  </si>
  <si>
    <t>1232841446</t>
  </si>
  <si>
    <t>-414155440</t>
  </si>
  <si>
    <t>-1503546531</t>
  </si>
  <si>
    <t>-514364197</t>
  </si>
  <si>
    <t>1731829286</t>
  </si>
  <si>
    <t>233632527</t>
  </si>
  <si>
    <t>592894096</t>
  </si>
  <si>
    <t>935692943</t>
  </si>
  <si>
    <t>315909478</t>
  </si>
  <si>
    <t>1908021367</t>
  </si>
  <si>
    <t>168549463</t>
  </si>
  <si>
    <t>163241862</t>
  </si>
  <si>
    <t>645364744</t>
  </si>
  <si>
    <t>1211700250</t>
  </si>
  <si>
    <t>-701310438</t>
  </si>
  <si>
    <t>-29341265</t>
  </si>
  <si>
    <t>1673013387</t>
  </si>
  <si>
    <t>1412950399</t>
  </si>
  <si>
    <t>-2065660503</t>
  </si>
  <si>
    <t>-1953751689</t>
  </si>
  <si>
    <t>545044522</t>
  </si>
  <si>
    <t>1447275388</t>
  </si>
  <si>
    <t>1910227626</t>
  </si>
  <si>
    <t>-1876674783</t>
  </si>
  <si>
    <t>1463085385</t>
  </si>
  <si>
    <t>1451850508</t>
  </si>
  <si>
    <t>-1975705654</t>
  </si>
  <si>
    <t>-1203641539</t>
  </si>
  <si>
    <t>-1606638660</t>
  </si>
  <si>
    <t>1030495026</t>
  </si>
  <si>
    <t>671123086</t>
  </si>
  <si>
    <t>-703028916</t>
  </si>
  <si>
    <t>-470963928</t>
  </si>
  <si>
    <t>1649617990</t>
  </si>
  <si>
    <t>-435316873</t>
  </si>
  <si>
    <t>762128581</t>
  </si>
  <si>
    <t>-1184220235</t>
  </si>
  <si>
    <t xml:space="preserve">Svorkovnica vyrovnania potenciálu </t>
  </si>
  <si>
    <t>-186285762</t>
  </si>
  <si>
    <t>Rozvádzače</t>
  </si>
  <si>
    <t>Rozvádzač  RS (podľa výkresu E1.5.004), dodávka, napojenie a montáž vrátane vodorovnej a zvislej dopravy, drobného spojovacieho materálu, odvozu a likvidácie odpadu, zaústenia a zapojenia káblov a všetkých prác súvisiacich s realizovaním danej položky.</t>
  </si>
  <si>
    <t>-1923827832</t>
  </si>
  <si>
    <t>Dielektrický koberec, hrúbka 0,5cm, šírka 1,3m</t>
  </si>
  <si>
    <t>988393015</t>
  </si>
  <si>
    <t>1567676167</t>
  </si>
  <si>
    <t>1508958558</t>
  </si>
  <si>
    <t>Vytýčenie trasy vonkajšieho silového vedenia,v prehľadnom teréne vedenie NN</t>
  </si>
  <si>
    <t>1410454673</t>
  </si>
  <si>
    <t>Hĺbenie káblovej ryhy 35 cm širokej a 80 cm hlbokej, v zemine triedy 3</t>
  </si>
  <si>
    <t>-689123649</t>
  </si>
  <si>
    <t>Ručný zásyp nezap. káblovej ryhy bez zhutn. zeminy, 35 cm širokej, 80 cm hlbokej v zemine tr. 3</t>
  </si>
  <si>
    <t>1081828998</t>
  </si>
  <si>
    <t>Tehly plné pálené 29x14x6,5 P 15 I</t>
  </si>
  <si>
    <t>289563475</t>
  </si>
  <si>
    <t>Fólia červená-blesk, šírka 300mm, balenie  250m</t>
  </si>
  <si>
    <t>21194041</t>
  </si>
  <si>
    <t>-509872216</t>
  </si>
  <si>
    <t>Bleskozvod a uzemnenie</t>
  </si>
  <si>
    <t>Pevné spojenie páskových uzemňovačov, nameranie a očistenie koncov uzemňovačov, zvarenie a náter</t>
  </si>
  <si>
    <t>-472303828</t>
  </si>
  <si>
    <t>HR-svorka SR03 (spoj pásik / drôt)</t>
  </si>
  <si>
    <t>1922103087</t>
  </si>
  <si>
    <t>HR-svorka SR02 (spoj pásik / pásik)</t>
  </si>
  <si>
    <t>-897839805</t>
  </si>
  <si>
    <t>Páska uzemňovacia FeZn 30x3,5 mm</t>
  </si>
  <si>
    <t>1999672130</t>
  </si>
  <si>
    <t>Páska uzemňovacia nerezová 30x3,5 mm V4A</t>
  </si>
  <si>
    <t>1687867244</t>
  </si>
  <si>
    <t>ZVODOVÝ VYSOKONAPÄŤOVÝ IZOLOVANÝ VODIČ, VEDENÝ V SPOJI MEDZI FASÁDNYMI PANELMI NA PODPERÁCH VODIČ NAHRADZUJE BEZPEČNÚ VZDIALENOSŤ s=45cm (každých 0,6m)</t>
  </si>
  <si>
    <t>-440247092</t>
  </si>
  <si>
    <t>Gulatina - drôt 08mm - AL/Mg/Si - (1kg/7,40m)</t>
  </si>
  <si>
    <t>-63816189</t>
  </si>
  <si>
    <t>Svorka univerzálna spojovacia 100kA</t>
  </si>
  <si>
    <t>-1339461493</t>
  </si>
  <si>
    <t>Skúšobná svorka SZ, uloženie v liatinovej krabici v chodníku</t>
  </si>
  <si>
    <t>1520810732</t>
  </si>
  <si>
    <t>Podpera vedenia na ploché strechy (beton+plast) výška min.100mm</t>
  </si>
  <si>
    <t>1382966675</t>
  </si>
  <si>
    <t>Zberacia tyč s rovným koncom vrátane držiakov JP15 a podstavca</t>
  </si>
  <si>
    <t>1916928681</t>
  </si>
  <si>
    <t>Označovací štítok skúšobnej svorky</t>
  </si>
  <si>
    <t>935568640</t>
  </si>
  <si>
    <t>693404063</t>
  </si>
  <si>
    <t>1767487849</t>
  </si>
  <si>
    <t>-1410499503</t>
  </si>
  <si>
    <t>507143066</t>
  </si>
  <si>
    <t>1100608320</t>
  </si>
  <si>
    <t>-207822209</t>
  </si>
  <si>
    <t>-2016149008</t>
  </si>
  <si>
    <t>-600214999</t>
  </si>
  <si>
    <t>334414429</t>
  </si>
  <si>
    <t>-303770433</t>
  </si>
  <si>
    <t>2041510476</t>
  </si>
  <si>
    <t>Slaboprúdové rozvody</t>
  </si>
  <si>
    <t>Zásuvka tel/data. Cat. 6 (2xRJ45), pod omietku+rámiky</t>
  </si>
  <si>
    <t>-1592316397</t>
  </si>
  <si>
    <t>Zásuvka te/datal. Cat. 6 (2xRJ45), do podlahovej krabice, žľabu +rámiky</t>
  </si>
  <si>
    <t>1123040836</t>
  </si>
  <si>
    <t>Zásuvka USB, do podlahovej krabice, žľabu</t>
  </si>
  <si>
    <t>-299288373</t>
  </si>
  <si>
    <t>Zásuvka HDMI, do podlahovej krabice, žľabu</t>
  </si>
  <si>
    <t>-1947528819</t>
  </si>
  <si>
    <t>Kábel HDMI</t>
  </si>
  <si>
    <t>561598075</t>
  </si>
  <si>
    <t>Kábel FTP 4x2x24AWG, Cat.6, LSOH</t>
  </si>
  <si>
    <t>-111205394</t>
  </si>
  <si>
    <t>Rozvádzač RACK -  napojenie a montáž vrátane vodorovnej a zvislej dopravy, drobného spojovacieho materálu, odvozu a likvidácie odpadu, zaústenia a zapojenia káblov  a všetkých prác súvisiacich s realizovaním danej položky - Výzbroj podľa výkresu 00</t>
  </si>
  <si>
    <t>-1504418096</t>
  </si>
  <si>
    <t>Domáci videotelefón, farebný s pamäťou</t>
  </si>
  <si>
    <t>-1869394933</t>
  </si>
  <si>
    <t>Videotablo vstupný panel (vrátane napájacieho zdroja a elektromag. zámku)</t>
  </si>
  <si>
    <t>54737724</t>
  </si>
  <si>
    <t>Modul elektrického videovrátnika</t>
  </si>
  <si>
    <t>1162648418</t>
  </si>
  <si>
    <t>Sieťový napájač videosystému</t>
  </si>
  <si>
    <t>1581170177</t>
  </si>
  <si>
    <t>-992529476</t>
  </si>
  <si>
    <t>Zásuvka te/datal. Cat. 6 (2xRJ45), do podlahovej krabice, žľabu+rámiky</t>
  </si>
  <si>
    <t>1647379364</t>
  </si>
  <si>
    <t>738510715</t>
  </si>
  <si>
    <t>-1954652381</t>
  </si>
  <si>
    <t>-2012283332</t>
  </si>
  <si>
    <t>-267764166</t>
  </si>
  <si>
    <t>Rozvádzač RACK - dodávka -  Výzbroj podľa výkresu 00</t>
  </si>
  <si>
    <t>-566603221</t>
  </si>
  <si>
    <t>1903903037</t>
  </si>
  <si>
    <t>-878330639</t>
  </si>
  <si>
    <t>-1319711624</t>
  </si>
  <si>
    <t>-983224771</t>
  </si>
  <si>
    <t>Svietidlá</t>
  </si>
  <si>
    <t>LED Svietidlo s bodcom do zeme, 5W, 305lm, IP65</t>
  </si>
  <si>
    <t>223340749</t>
  </si>
  <si>
    <t>LED Svietidlo zapustené do zeme, LED/ADJ OPT-WB 50° WW 3000K 6W 240V</t>
  </si>
  <si>
    <t>1404273192</t>
  </si>
  <si>
    <t>LED Svietidlo vsadené do portálu, DPR 2250 lm 22 W 830 L845 mm FO IP43 white</t>
  </si>
  <si>
    <t>-1121112302</t>
  </si>
  <si>
    <t>LED Pás položený na nábytku, CT SOP 720 lm 17 W 830 L2017 mm IP20 white</t>
  </si>
  <si>
    <t>-289644471</t>
  </si>
  <si>
    <t>LED zdroj, Driver LC 60W 24V FO</t>
  </si>
  <si>
    <t>-1274351286</t>
  </si>
  <si>
    <t>LED Svietidlo závesné,  DPR 1800+1250 lm 28 W 830 L1416 mm FO IP20 white</t>
  </si>
  <si>
    <t>-101785061</t>
  </si>
  <si>
    <t>LED Svietidlo závesné, s núdzovým modulom, DPR 1800+1250 lm 28 W 830 L1416 mm FO EM 1h IP20 white</t>
  </si>
  <si>
    <t>272866608</t>
  </si>
  <si>
    <t>LED Svietidlo závesné, DPR 2650+1900 lm 45 W 830 L1416 mm FO IP20 white</t>
  </si>
  <si>
    <t>-513554929</t>
  </si>
  <si>
    <t>LED Svietidlo závesné, DPR 4600+3300 lm 83 W 830 L1696 mm FO IP20 white</t>
  </si>
  <si>
    <t>830826567</t>
  </si>
  <si>
    <t>LED Svietidlo závesné, s núdzovým modulom, DPR 2650+1900 lm 45 W 830 L1416 mm FO EM 1h IP20 white</t>
  </si>
  <si>
    <t>380854589</t>
  </si>
  <si>
    <t>LED Svietidlo stropné prisadené líniové, DPR 3700 lm 37 W 830 L1402 mm FO IP20 white</t>
  </si>
  <si>
    <t>-426362232</t>
  </si>
  <si>
    <t>LED Svietidlo stropné prisadené líniové, s núdzovým modulom, DPR 3700 lm 37 W 830 L1402 mm FO IP20 white</t>
  </si>
  <si>
    <t>282134125</t>
  </si>
  <si>
    <t>LED Svietidlo stropné prisadené, 216 PR 4600 lm 43 W 830 FO 200x1200 mm IP43 white</t>
  </si>
  <si>
    <t>427398626</t>
  </si>
  <si>
    <t>LED Svietidlo stropné prisadené, 5700 2950 lm 27 W 830 FO L1277mm IP66</t>
  </si>
  <si>
    <t>-641629630</t>
  </si>
  <si>
    <t>LED Svietidlo závesné, SOP 2150 lm 22 W 830 L861 mm FO IP54 white</t>
  </si>
  <si>
    <t>1202602520</t>
  </si>
  <si>
    <t>LED Svietidlo zapustené bodové v SDK, 640-1400 lm 5-12 W 150-350 mA 35 V 830 62° IP44 white 350 mA</t>
  </si>
  <si>
    <t>18453734</t>
  </si>
  <si>
    <t>LED Svietidlo nástenné, 1950+2000 lm 38 W 830 L1685 mm FO IP40 white</t>
  </si>
  <si>
    <t>608909465</t>
  </si>
  <si>
    <t>LED Svietidlo nástenné,  970+1000 lm 20 W 830 L845 mm FO IP40 white</t>
  </si>
  <si>
    <t>-2002289918</t>
  </si>
  <si>
    <t>LED Pás vsadený, 850 lm 16 W 830 L1217 mm IP40 white</t>
  </si>
  <si>
    <t>1531738828</t>
  </si>
  <si>
    <t>LED zdroj, Driver LC 35W 24V FO</t>
  </si>
  <si>
    <t>922059145</t>
  </si>
  <si>
    <t>LED Svietidlo nástenné, 2050 lm 22 W 830 L845 mm FO IP44 white</t>
  </si>
  <si>
    <t>-611243629</t>
  </si>
  <si>
    <t>Núdzové svietidlo, nástenné nad dvere, NS Outdoor Wall, 9,3W, 225lm</t>
  </si>
  <si>
    <t>1991303526</t>
  </si>
  <si>
    <t>Núdzové svietidlo, stropné, 1 x LED modul L14B07, 20W, d-280mm, stínidlo PC</t>
  </si>
  <si>
    <t>-893988571</t>
  </si>
  <si>
    <t>Núdzové svietidlo, stropné, 1 x LED modul L12C03, 1W, d-220mm, stínítko PC</t>
  </si>
  <si>
    <t>-1235667546</t>
  </si>
  <si>
    <t>Núdzové svietidlo, zapustené v SDK podhlade</t>
  </si>
  <si>
    <t>-1319014648</t>
  </si>
  <si>
    <t>Núdzové svietidlo, stropné, prisadené, smerové</t>
  </si>
  <si>
    <t>-16494306</t>
  </si>
  <si>
    <t>Núdzové svietidlo, nástenné, konzolové, smerové</t>
  </si>
  <si>
    <t>510724664</t>
  </si>
  <si>
    <t xml:space="preserve">LED Svietidlo s bodcom do zeme, 5W, 305lm, IP65,tvar kruhový reflektor </t>
  </si>
  <si>
    <t>-646949355</t>
  </si>
  <si>
    <t>LED Svietidlo zapustené do zeme, LED/ADJ OPT-WB 50° WW 3000K 6W 240V,polinit - IP65, tvar - kruznica</t>
  </si>
  <si>
    <t>-1165029976</t>
  </si>
  <si>
    <t>1396319603</t>
  </si>
  <si>
    <t>LED Pás položený na nábytku v rátene AL profilu, 360lm 8W 3000K</t>
  </si>
  <si>
    <t>1522426437</t>
  </si>
  <si>
    <t>-1383079416</t>
  </si>
  <si>
    <t>-1967763057</t>
  </si>
  <si>
    <t>LED Svietidlo závesné, s núdzovým modulom, DPR 1800+1250 lm 28 W 830 L1400 mm FO EM 1h IP20 white SH 3m,  tar: liníove, primo nepriame</t>
  </si>
  <si>
    <t>1451361940</t>
  </si>
  <si>
    <t>LED Svietidlo závesné, DPR 2650+1900 lm 45 W 830 L1400 mm FO IP20 white SH 3m,  tar: liníove, primo nepriame</t>
  </si>
  <si>
    <t>4013421</t>
  </si>
  <si>
    <t>LED Svietidlo závesné, DPR 4600+3300 lm 83 W 830 L1700 mm FO IP20 whiteSH 3m,  tar: liníove, primo nepriame</t>
  </si>
  <si>
    <t>493887329</t>
  </si>
  <si>
    <t>LED Svietidlo závesné, s núdzovým modulom, DPR 2650+1900 lm 45 W 830 L1400 mm FO EM 1h IP20 white tar: liníove, primo nepriame</t>
  </si>
  <si>
    <t>-2052419531</t>
  </si>
  <si>
    <t xml:space="preserve">LED Svietidlo stropné prisadené do línie, DPR 3700 lm 37 W 830 L1400mm FO IP20 white </t>
  </si>
  <si>
    <t>584068875</t>
  </si>
  <si>
    <t>LED Svietidlo stropné prisadenédo línie, s núdzovým modulom, DPR 3700 lm 37 W 830 L1400 mm FO IP20 white</t>
  </si>
  <si>
    <t>-1364449854</t>
  </si>
  <si>
    <t>LED Svietidlo stropné prisadené, PR 4600 lm 43 W 830 FO 200x1200 mm IP43 white</t>
  </si>
  <si>
    <t>391085483</t>
  </si>
  <si>
    <t>LED Svietidlo stropné prisadené, 2950 lm 27 W 830 FO L1200mm IP66,prachotes.</t>
  </si>
  <si>
    <t>647476512</t>
  </si>
  <si>
    <t>LED Svietidlo závesné líniové, SOP 2150 lm 22 W 830 L900 mm FO IP54 white</t>
  </si>
  <si>
    <t>72221690</t>
  </si>
  <si>
    <t xml:space="preserve">LED Svietidlo zapustené bodové v SDK, 1400lm, 12W 830, cca 60°, IP44 white_x000D_
</t>
  </si>
  <si>
    <t>1821363892</t>
  </si>
  <si>
    <t xml:space="preserve">LED Svietidlo nástenné, svietiace hore dole 2000 + 2000 lm 38 W 830 cca L1700 mm FO IP40 white_x000D_
</t>
  </si>
  <si>
    <t>1974815749</t>
  </si>
  <si>
    <t xml:space="preserve">LED Svietidlo nástenné, svietiace hore dole 1000 + 1000 lm 20 W 830 cca L 850 mm FO IP40 white, _x000D_
</t>
  </si>
  <si>
    <t>-271679732</t>
  </si>
  <si>
    <t xml:space="preserve">LED Pás vsadený, 850 lm 16 W 830, cca L1200 mm IP40 white_x000D_
</t>
  </si>
  <si>
    <t>1623693349</t>
  </si>
  <si>
    <t xml:space="preserve">LED zdroj, 35W 24V FO_x000D_
</t>
  </si>
  <si>
    <t>2126689265</t>
  </si>
  <si>
    <t xml:space="preserve">LED Svietidlo nástenné, priame 2000 lm 22 W 830, cca L850 mm FO IP44 white_x000D_
</t>
  </si>
  <si>
    <t>-1532358718</t>
  </si>
  <si>
    <t xml:space="preserve">Núdzové svietidlo, nástenné nad dvere, reflektor 9,3W, 225lm_x000D_
</t>
  </si>
  <si>
    <t>931810321</t>
  </si>
  <si>
    <t xml:space="preserve">Núdzové svietidlo,kombinované, stropné, cca d-300mm, stínidlo PC, 1/20W, kryt PC, 150/2000 lm IP44_x000D_
</t>
  </si>
  <si>
    <t>-971386938</t>
  </si>
  <si>
    <t xml:space="preserve">Núdzové svietidlo kruhové, stropné, 1W, cca d-200 mm, stínítko PC_x000D_
</t>
  </si>
  <si>
    <t>615200526</t>
  </si>
  <si>
    <t xml:space="preserve">Núdzové svietidlo, zapustené v SDK podhlade, príklad:  AWEX axpu _x000D_
</t>
  </si>
  <si>
    <t>260676704</t>
  </si>
  <si>
    <t xml:space="preserve">Núdzové svietidlo, stropné, prisadené, smerové, príklad:  Awex infinity II ACS_x000D_
</t>
  </si>
  <si>
    <t>1071264667</t>
  </si>
  <si>
    <t xml:space="preserve">Núdzové svietidlo, stropné, prisadené, smerové, príklad:  Awex infinity II BWS_x000D_
</t>
  </si>
  <si>
    <t>-1076153543</t>
  </si>
  <si>
    <t>HZS , Ostatné</t>
  </si>
  <si>
    <t>Funkčné skúšky, zaškolenie obsluhy</t>
  </si>
  <si>
    <t>386964500</t>
  </si>
  <si>
    <t>Spracovanie východiskovej revízie a vypracovanie správy</t>
  </si>
  <si>
    <t>-2085610168</t>
  </si>
  <si>
    <t>Projektová dokumentácia (projekt skutočného vyhotovenia)</t>
  </si>
  <si>
    <t>-1018353494</t>
  </si>
  <si>
    <t>Implementácia systému videovrátnika</t>
  </si>
  <si>
    <t>1262274959</t>
  </si>
  <si>
    <t>Zaizolovanie prestupu káblov proti vode</t>
  </si>
  <si>
    <t>1887831321</t>
  </si>
  <si>
    <t>Cetris dosky - dištancia od horľavých podkladov (nábytok, obklad stien,...)</t>
  </si>
  <si>
    <t>-2040841147</t>
  </si>
  <si>
    <t>Príchytka SONAP</t>
  </si>
  <si>
    <t>-503775430</t>
  </si>
  <si>
    <t>Úchyty na káblové zväzky - gripy</t>
  </si>
  <si>
    <t>-1191973348</t>
  </si>
  <si>
    <t>Požiarna trasa E90, zložená gripov vrátane kotvy (Grip á 0,3m), normovaná trasa s konkrétnym typom kábla</t>
  </si>
  <si>
    <t>1967293135</t>
  </si>
  <si>
    <t>Páska sťahovacia  100x2,5 prírodná</t>
  </si>
  <si>
    <t>-1397944971</t>
  </si>
  <si>
    <t>1477512061</t>
  </si>
  <si>
    <t>2037250140</t>
  </si>
  <si>
    <t>-1111909380</t>
  </si>
  <si>
    <t>1345447118</t>
  </si>
  <si>
    <t>1599775649</t>
  </si>
  <si>
    <t>-380081616</t>
  </si>
  <si>
    <t>-670630297</t>
  </si>
  <si>
    <t>08x - SO06 - ELEKTRICKÁ PRÍPOJKA A AREÁLOVÉ ROZVODY</t>
  </si>
  <si>
    <t>D1 - ELEKTROINŠTALÁCIE</t>
  </si>
  <si>
    <t>D2 - Zemné práce</t>
  </si>
  <si>
    <t>D3 - Svietidlá</t>
  </si>
  <si>
    <t>D4 - HZS , Ostatné</t>
  </si>
  <si>
    <t>ELEKTROINŠTALÁCIE</t>
  </si>
  <si>
    <t>Elektromerový rozvádzač RE (podľa výkresu E.2.2.002) vrátane zapojenia</t>
  </si>
  <si>
    <t>1490821342</t>
  </si>
  <si>
    <t>Existujúca rozpojovacia skriňa, doplnenie nových poistiek: 3x160A, vrátane zapojenia</t>
  </si>
  <si>
    <t>656508025</t>
  </si>
  <si>
    <t>Kábel NAYY-J 4x95mm²</t>
  </si>
  <si>
    <t>814998055</t>
  </si>
  <si>
    <t>Kábel NAYY-J 4x70mm²</t>
  </si>
  <si>
    <t>-728974318</t>
  </si>
  <si>
    <t>Kábel CYKY-J 3x6</t>
  </si>
  <si>
    <t>-2015863250</t>
  </si>
  <si>
    <t>-200604992</t>
  </si>
  <si>
    <t>570678321</t>
  </si>
  <si>
    <t>Zásuvka 16A/230V na povrch, IP68</t>
  </si>
  <si>
    <t>-257259690</t>
  </si>
  <si>
    <t>Káblová prechodka do 35mm</t>
  </si>
  <si>
    <t>-980830790</t>
  </si>
  <si>
    <t>973571679</t>
  </si>
  <si>
    <t>1891647581</t>
  </si>
  <si>
    <t>1417523635</t>
  </si>
  <si>
    <t>2028055054</t>
  </si>
  <si>
    <t>-370539861</t>
  </si>
  <si>
    <t>-1819506151</t>
  </si>
  <si>
    <t>-1358660886</t>
  </si>
  <si>
    <t>-1319549463</t>
  </si>
  <si>
    <t>-461516838</t>
  </si>
  <si>
    <t>-1898294596</t>
  </si>
  <si>
    <t>834241326</t>
  </si>
  <si>
    <t>-1812745887</t>
  </si>
  <si>
    <t>117129172</t>
  </si>
  <si>
    <t>Ručný zásyp nezap. káblovej ryhy bez zhutn. zeminy, 40 cm širokej, 80 cm hlbokej v zemine tr. 3</t>
  </si>
  <si>
    <t>203706646</t>
  </si>
  <si>
    <t>Výkop v chodníku do hĺbky 80 cm v dlažbe (asfalte), odvoz sutiny na skládku, pokládka kábla, fólia, piesok, pokládka guľatiny (pásiku), pokládka novej dlažby (asfaltu + podkladu), uvedenie do pôvodného stavu</t>
  </si>
  <si>
    <t>1324285271</t>
  </si>
  <si>
    <t>-1171193935</t>
  </si>
  <si>
    <t>Trávové semeno</t>
  </si>
  <si>
    <t>-1786239107</t>
  </si>
  <si>
    <t>600292339</t>
  </si>
  <si>
    <t>-109877952</t>
  </si>
  <si>
    <t>452497019</t>
  </si>
  <si>
    <t>-517625794</t>
  </si>
  <si>
    <t>-644377942</t>
  </si>
  <si>
    <t>1007526543</t>
  </si>
  <si>
    <t>Revízia a vypracovanie revíznej správy</t>
  </si>
  <si>
    <t>1581186833</t>
  </si>
  <si>
    <t>1130367736</t>
  </si>
  <si>
    <t>-1296530885</t>
  </si>
  <si>
    <t>1266535452</t>
  </si>
  <si>
    <t>1703814426</t>
  </si>
  <si>
    <t>09x - SO07 - SLABOPRÚDOVÉ PRÍPOJKY A AREÁLOVÉ ROZVODY</t>
  </si>
  <si>
    <t>D1 - Prípojka slaboprúdu a areálové rozvody</t>
  </si>
  <si>
    <t>D3 - HZS , Ostatné</t>
  </si>
  <si>
    <t>Prípojka slaboprúdu a areálové rozvody</t>
  </si>
  <si>
    <t>Chránička FXKVR 50mm so zaťahovacím vodičom</t>
  </si>
  <si>
    <t>1289373470</t>
  </si>
  <si>
    <t>Chránička FXKVR 100mm so zaťahovacím vodičom</t>
  </si>
  <si>
    <t>-42389799</t>
  </si>
  <si>
    <t>-186764315</t>
  </si>
  <si>
    <t>419025472</t>
  </si>
  <si>
    <t>-854867677</t>
  </si>
  <si>
    <t>1076929795</t>
  </si>
  <si>
    <t>Hĺbenie káblovej ryhy 60 cm širokej a 80 cm hlbokej, v zemine triedy 3</t>
  </si>
  <si>
    <t>515302052</t>
  </si>
  <si>
    <t>Ručný zásyp nezap. káblovej ryhy bez zhutn. zeminy, 60 cm širokej, 80 cm hlbokej v zemine tr. 3</t>
  </si>
  <si>
    <t>-1488754100</t>
  </si>
  <si>
    <t>1962091993</t>
  </si>
  <si>
    <t>-757746602</t>
  </si>
  <si>
    <t>-2135116150</t>
  </si>
  <si>
    <t>-1219545272</t>
  </si>
  <si>
    <t>1609469140</t>
  </si>
  <si>
    <t>1616359847</t>
  </si>
  <si>
    <t>1884355699</t>
  </si>
  <si>
    <t>-938912276</t>
  </si>
  <si>
    <t>-557688246</t>
  </si>
  <si>
    <t>844418965</t>
  </si>
  <si>
    <t>-1129163404</t>
  </si>
  <si>
    <t>10x - SO08 - VODOVODNÁ PRÍPOJKA A AREÁLOVÉ ROZVODY VODY</t>
  </si>
  <si>
    <t>D1 - PRÁCE A DODÁVKY HSV</t>
  </si>
  <si>
    <t xml:space="preserve">    4 - VODOROVNÉ KONŠTRUKCIE</t>
  </si>
  <si>
    <t xml:space="preserve">    8 - RÚROVÉ VEDENIA</t>
  </si>
  <si>
    <t xml:space="preserve">    D2 - </t>
  </si>
  <si>
    <t>D4 - PRÁCE A DODÁVKY M</t>
  </si>
  <si>
    <t xml:space="preserve">    272 - Vedenia rúrové vonkajšie</t>
  </si>
  <si>
    <t xml:space="preserve">    5 - KOMUNIKÁCIE</t>
  </si>
  <si>
    <t xml:space="preserve">    9 - OSTATNÉ KONŠTRUKCIE A PRÁCE</t>
  </si>
  <si>
    <t>D3 - PRÁCE A DODÁVKY PSV</t>
  </si>
  <si>
    <t xml:space="preserve">    722 - Vnútorný vodovod</t>
  </si>
  <si>
    <t>PRÁCE A DODÁVKY HSV</t>
  </si>
  <si>
    <t>VODOROVNÉ KONŠTRUKCIE</t>
  </si>
  <si>
    <t>Lôžko pod potrubie, stoky v otv. výk. z piesku a štrkopiesku</t>
  </si>
  <si>
    <t>-795111490</t>
  </si>
  <si>
    <t>451575111</t>
  </si>
  <si>
    <t>Podkladná vrstva z piesku pod šachty-VŠ,PN</t>
  </si>
  <si>
    <t>1175576659</t>
  </si>
  <si>
    <t>451575111S</t>
  </si>
  <si>
    <t>Štrkopieskový podklad pod šachty-VŠ,PN</t>
  </si>
  <si>
    <t>1208385953</t>
  </si>
  <si>
    <t>RÚROVÉ VEDENIA</t>
  </si>
  <si>
    <t>2861D0105</t>
  </si>
  <si>
    <t>Potrubie vodovodné PE100, PN10, SDR17 - 63 x 3,0</t>
  </si>
  <si>
    <t>-1780075960</t>
  </si>
  <si>
    <t>2861D0201</t>
  </si>
  <si>
    <t>Potrubie vodovodné PE100, PN16, SDR11 - 25 x 2,4</t>
  </si>
  <si>
    <t>-1007205983</t>
  </si>
  <si>
    <t>2861D0203</t>
  </si>
  <si>
    <t>Potrubie vodovodné PE100, PN16, SDR11 - 40 x 3,7</t>
  </si>
  <si>
    <t>-863545946</t>
  </si>
  <si>
    <t>2861D0215</t>
  </si>
  <si>
    <t>Potrubie vodovodné PE100, PN16, SDR11 - 160 x 14,6-výtlak z PN</t>
  </si>
  <si>
    <t>-818802267</t>
  </si>
  <si>
    <t>2863A3303</t>
  </si>
  <si>
    <t>Prechodka PE/oceľ d/DN 40/32-VŠ</t>
  </si>
  <si>
    <t>kus</t>
  </si>
  <si>
    <t>1185279265</t>
  </si>
  <si>
    <t>2863A3305</t>
  </si>
  <si>
    <t>Prechodka PE/oceľ d/DN 63/50 - vo VŠ</t>
  </si>
  <si>
    <t>-1981401651</t>
  </si>
  <si>
    <t>2863A3308</t>
  </si>
  <si>
    <t>Prechodka PE/oceľ d/DN 110/100</t>
  </si>
  <si>
    <t>396979803</t>
  </si>
  <si>
    <t>2863N3345</t>
  </si>
  <si>
    <t>Redukcia elektrotvarovková MR  d160/110</t>
  </si>
  <si>
    <t>1538089320</t>
  </si>
  <si>
    <t>2863N3424</t>
  </si>
  <si>
    <t>Koleno elektrotvarovkové W 45° d 25 SDR11</t>
  </si>
  <si>
    <t>-313581992</t>
  </si>
  <si>
    <t>2863N3426</t>
  </si>
  <si>
    <t>Koleno elektrotvarovkové W 45°d 40 SDR11</t>
  </si>
  <si>
    <t>-157361158</t>
  </si>
  <si>
    <t>2863N3428</t>
  </si>
  <si>
    <t>Koleno elektrotvarovkové W 45° d 63 SDR11</t>
  </si>
  <si>
    <t>-555178107</t>
  </si>
  <si>
    <t>2863N3457</t>
  </si>
  <si>
    <t>Koleno elektrotvarovkové W 90° d 40 SDR11</t>
  </si>
  <si>
    <t>774992579</t>
  </si>
  <si>
    <t>2863N3459</t>
  </si>
  <si>
    <t>Koleno elektrotvarovkové W 90° d 63 SDR11</t>
  </si>
  <si>
    <t>531337130</t>
  </si>
  <si>
    <t>2863N3464</t>
  </si>
  <si>
    <t>Koleno elektrotvarovkové W 90° d 160-výtlak z PN</t>
  </si>
  <si>
    <t>1484215674</t>
  </si>
  <si>
    <t>2863N3586</t>
  </si>
  <si>
    <t>T-kus TA 90° red - d 40/25-odbočka pre AN</t>
  </si>
  <si>
    <t>1931321226</t>
  </si>
  <si>
    <t>2863S1188</t>
  </si>
  <si>
    <t>Pás navŕtavací DN 110x63</t>
  </si>
  <si>
    <t>185899351</t>
  </si>
  <si>
    <t>286810629KLP</t>
  </si>
  <si>
    <t>M+D Požiarna nádrž PN 22 m3+vst.komín+poklop+doprava</t>
  </si>
  <si>
    <t>-670876737</t>
  </si>
  <si>
    <t>286810641KLV</t>
  </si>
  <si>
    <t>M+D Vodomerná šachta vn.r. 1200x900x1800+1xvstup+1xpoklop+doprava</t>
  </si>
  <si>
    <t>-947359567</t>
  </si>
  <si>
    <t>4222I0201</t>
  </si>
  <si>
    <t>Posúvač domovej prípojky - DN 3/4"</t>
  </si>
  <si>
    <t>-2103518267</t>
  </si>
  <si>
    <t>4222I1521</t>
  </si>
  <si>
    <t>Posúvač E2 s prírubami - DN 50</t>
  </si>
  <si>
    <t>1147040006</t>
  </si>
  <si>
    <t>4222I5221</t>
  </si>
  <si>
    <t>Pás navŕtavací d90/d63</t>
  </si>
  <si>
    <t>2055495126</t>
  </si>
  <si>
    <t>4222L2386</t>
  </si>
  <si>
    <t>Kôš vtokový so spätnou klapkou, PN10, DN 150-PN</t>
  </si>
  <si>
    <t>-1195821840</t>
  </si>
  <si>
    <t>4229A0401</t>
  </si>
  <si>
    <t>Súprava zemná, DN 50-100, L =130-180</t>
  </si>
  <si>
    <t>-1112967645</t>
  </si>
  <si>
    <t>4229C0422</t>
  </si>
  <si>
    <t>Súprava zemná pre dom. prípojky - DN 3/4"-2"/1,0-1,6m</t>
  </si>
  <si>
    <t>380328660</t>
  </si>
  <si>
    <t>449820112v</t>
  </si>
  <si>
    <t>Ventilové lano (tiahlo) pre ovládanie spätnej klapky</t>
  </si>
  <si>
    <t>1999946486</t>
  </si>
  <si>
    <t>5534E0103</t>
  </si>
  <si>
    <t>Poklop uličný pre posúvače</t>
  </si>
  <si>
    <t>639168165</t>
  </si>
  <si>
    <t>5534E0111</t>
  </si>
  <si>
    <t>Krúžok prechodový pre poklop</t>
  </si>
  <si>
    <t>1251065401</t>
  </si>
  <si>
    <t>871151121</t>
  </si>
  <si>
    <t>Montáž potrubia z tlakových rúrok polyetylénových d 25-pre AN(AN je v SO 09.2)</t>
  </si>
  <si>
    <t>692104971</t>
  </si>
  <si>
    <t>871171121</t>
  </si>
  <si>
    <t>Montáž potrubia z tlakových rúrok polyetylénových d 40-pre PN</t>
  </si>
  <si>
    <t>-1880323458</t>
  </si>
  <si>
    <t>871211121</t>
  </si>
  <si>
    <t>Montáž potrubia z tlakových rúrok polyetylénových d 63-príp.V a areál.rozvod</t>
  </si>
  <si>
    <t>46763214</t>
  </si>
  <si>
    <t>871311121</t>
  </si>
  <si>
    <t>Montáž potrubia z tlakových rúrok polyetylénových d 160-výtlak z PN</t>
  </si>
  <si>
    <t>-1487929108</t>
  </si>
  <si>
    <t>877151121</t>
  </si>
  <si>
    <t>Montáž elektrotvaroviek na potrubí PE v otvorenom výkope, zvárané DN 20</t>
  </si>
  <si>
    <t>2053904749</t>
  </si>
  <si>
    <t>877161121</t>
  </si>
  <si>
    <t>Montáž elektrotvaroviek na potrubí PE v otvorenom výkope, zvárané DN 32</t>
  </si>
  <si>
    <t>946618037</t>
  </si>
  <si>
    <t>877181121</t>
  </si>
  <si>
    <t>Montáž elektrotvaroviek na potrubí PE v otvorenom výkope, zvárané DN 50</t>
  </si>
  <si>
    <t>879379125</t>
  </si>
  <si>
    <t>877311121</t>
  </si>
  <si>
    <t>Montáž elektrotvaroviek na potrubí PE v otvorenom výkope, zvárané DN 160</t>
  </si>
  <si>
    <t>542625382</t>
  </si>
  <si>
    <t>891153111</t>
  </si>
  <si>
    <t>Montáž vodovodných ventilov hlavných pre prípojky DN 20 so zemnou súpravou</t>
  </si>
  <si>
    <t>386392623</t>
  </si>
  <si>
    <t>891211111</t>
  </si>
  <si>
    <t>Montáž vodovodných posúvačov v otvorenom výkope alebo šachte so zemnou súpravou DN 50</t>
  </si>
  <si>
    <t>-298674331</t>
  </si>
  <si>
    <t>891249111</t>
  </si>
  <si>
    <t>Montáž navrtáv. pásov na potrubí z rúr vláknocementových, liatinových, oceľových, plastových DN 80</t>
  </si>
  <si>
    <t>1170472743</t>
  </si>
  <si>
    <t>891269111</t>
  </si>
  <si>
    <t>Montáž navrtáv. pásov na potrubí z rúr vláknocementových, liatinových, oceľových, plastových DN 100</t>
  </si>
  <si>
    <t>-789637003</t>
  </si>
  <si>
    <t>891316131</t>
  </si>
  <si>
    <t>Montáž sacích košov ventilových v objektoch DN 150-PN</t>
  </si>
  <si>
    <t>-2046623700</t>
  </si>
  <si>
    <t>892233111</t>
  </si>
  <si>
    <t>Preplachovanie a dezinfekcia vodovodného potrubia DN 40-70</t>
  </si>
  <si>
    <t>-2080337148</t>
  </si>
  <si>
    <t>892241111</t>
  </si>
  <si>
    <t>Tlaková skúška vodovodného potrubia DN do 80</t>
  </si>
  <si>
    <t>1951150210</t>
  </si>
  <si>
    <t>892351111</t>
  </si>
  <si>
    <t>Tlaková skúška vodovodného potrubia DN 150-výtlak z PN</t>
  </si>
  <si>
    <t>728067737</t>
  </si>
  <si>
    <t>894201141</t>
  </si>
  <si>
    <t>Dno šachiet z betónu vodostavebného V 4 tr. C 12/15 nad 200 mm</t>
  </si>
  <si>
    <t>1202923815</t>
  </si>
  <si>
    <t>894201193</t>
  </si>
  <si>
    <t>Príplatok za hrúbku dna do 200 mm</t>
  </si>
  <si>
    <t>1061764951</t>
  </si>
  <si>
    <t>894421111</t>
  </si>
  <si>
    <t>Osadenie prefabrikovaných šachiet do 4 t</t>
  </si>
  <si>
    <t>1554164716</t>
  </si>
  <si>
    <t>894421131</t>
  </si>
  <si>
    <t>Osadenie prefabrikovaných šachiet nad 10 t</t>
  </si>
  <si>
    <t>-1808403560</t>
  </si>
  <si>
    <t>899401112</t>
  </si>
  <si>
    <t>Osadenie poklopov liatinových posúvačových</t>
  </si>
  <si>
    <t>920313924</t>
  </si>
  <si>
    <t>110011010</t>
  </si>
  <si>
    <t>Vytýčenie trasy vodovodu, kanalizácie v rovine</t>
  </si>
  <si>
    <t>km</t>
  </si>
  <si>
    <t>714738576</t>
  </si>
  <si>
    <t>113107112</t>
  </si>
  <si>
    <t>Odstránenie podkladov alebo krytov z kameniva ťaž. hr. do 20 cm, do 200 m2</t>
  </si>
  <si>
    <t>-1564670170</t>
  </si>
  <si>
    <t>113107132</t>
  </si>
  <si>
    <t>Odstránenie podkladov alebo krytov z betónu prost. hr. do 30 cm, do 200 m2</t>
  </si>
  <si>
    <t>-1408494283</t>
  </si>
  <si>
    <t>113107142</t>
  </si>
  <si>
    <t>Odstránenie podkladov alebo krytov živičných hr. do 10 cm, do 200 m2</t>
  </si>
  <si>
    <t>920948314</t>
  </si>
  <si>
    <t>113201111</t>
  </si>
  <si>
    <t>Vytrhanie obrubníkov chodníkových ležatých</t>
  </si>
  <si>
    <t>-2023853224</t>
  </si>
  <si>
    <t>113201211</t>
  </si>
  <si>
    <t>Vytrhanie obrubníkov cestných betónových</t>
  </si>
  <si>
    <t>1208517322</t>
  </si>
  <si>
    <t>115101200</t>
  </si>
  <si>
    <t>Čerpanie vody do 10m do 100 l/min-v prípade potreby zvýšenia HPV</t>
  </si>
  <si>
    <t>2137074361</t>
  </si>
  <si>
    <t>119001402</t>
  </si>
  <si>
    <t>Dočasné zaistenie potrubia oceľ. alebo liat. DN do 500 mm</t>
  </si>
  <si>
    <t>1392406077</t>
  </si>
  <si>
    <t>119001421</t>
  </si>
  <si>
    <t>Dočasné zaistenie káblov do 3 káblov</t>
  </si>
  <si>
    <t>-1232196532</t>
  </si>
  <si>
    <t>119001423</t>
  </si>
  <si>
    <t>Dočasné zaistenie kolektora káblovodu</t>
  </si>
  <si>
    <t>-507478936</t>
  </si>
  <si>
    <t>120001101</t>
  </si>
  <si>
    <t>Príplatok za sťaženú vykopávku v blízkosti podzem. vedenia</t>
  </si>
  <si>
    <t>-120138375</t>
  </si>
  <si>
    <t>131201201</t>
  </si>
  <si>
    <t>Hĺbenie jám zapaž. v horn. tr. 3 do 100 m3</t>
  </si>
  <si>
    <t>-75226410</t>
  </si>
  <si>
    <t>131201209</t>
  </si>
  <si>
    <t>Príplatok za lepivosť horn. tr. 3</t>
  </si>
  <si>
    <t>-1975912518</t>
  </si>
  <si>
    <t>131301201</t>
  </si>
  <si>
    <t>Hĺbenie jám zapaž. v horn. tr. 4 do 100 m3</t>
  </si>
  <si>
    <t>323566604</t>
  </si>
  <si>
    <t>131301209</t>
  </si>
  <si>
    <t>Príplatok za lepivosť horn. tr. 4</t>
  </si>
  <si>
    <t>1719560650</t>
  </si>
  <si>
    <t>132201201</t>
  </si>
  <si>
    <t>Hĺbenie rýh šírka do 2 m v horn. tr. 3 do 100 m3</t>
  </si>
  <si>
    <t>802722352</t>
  </si>
  <si>
    <t>Príplatok za lepivosť horniny tr.3 v rýhach š. do 200 cm</t>
  </si>
  <si>
    <t>-1823566121</t>
  </si>
  <si>
    <t>132301201</t>
  </si>
  <si>
    <t>Hĺbenie rýh šírka do 2 m v horn. tr. 4 do 100 m3</t>
  </si>
  <si>
    <t>-1199891068</t>
  </si>
  <si>
    <t>132301209</t>
  </si>
  <si>
    <t>Príplatok za lepivosť horniny tr.4 v rýhach š. do 200 cm</t>
  </si>
  <si>
    <t>-995367819</t>
  </si>
  <si>
    <t>Zhotovenie paženia rýh pre podz. vedenie príložné hl. do 2 m</t>
  </si>
  <si>
    <t>1765336302</t>
  </si>
  <si>
    <t>Odstránenie paženia rýh pre podz. vedenie príložné hl. do 2 m</t>
  </si>
  <si>
    <t>-1088938803</t>
  </si>
  <si>
    <t>151101301</t>
  </si>
  <si>
    <t>Zhotovenie rozopretia stien príložného paženia hĺbka do 4 m</t>
  </si>
  <si>
    <t>991628958</t>
  </si>
  <si>
    <t>151101311</t>
  </si>
  <si>
    <t>Odstránenie rozopretia stien príložného paženia hĺbka do 4 m</t>
  </si>
  <si>
    <t>-976443068</t>
  </si>
  <si>
    <t>151201201</t>
  </si>
  <si>
    <t>Zhotovenie paženia stien výkopu záťažné hl. do 4 m</t>
  </si>
  <si>
    <t>1431319585</t>
  </si>
  <si>
    <t>151201211</t>
  </si>
  <si>
    <t>Odstránenie paženia stien výkopu záťažné hl. do 4 m</t>
  </si>
  <si>
    <t>-1434730489</t>
  </si>
  <si>
    <t>151201401</t>
  </si>
  <si>
    <t>Zhotovenie vzopretia stien záťažného paženia hĺbka do 4 m</t>
  </si>
  <si>
    <t>-1415933339</t>
  </si>
  <si>
    <t>151201411</t>
  </si>
  <si>
    <t>Odstránenie vzopretia stien záťažného paženia hĺbka do 4 m</t>
  </si>
  <si>
    <t>1096190985</t>
  </si>
  <si>
    <t>161101101</t>
  </si>
  <si>
    <t>Zvislé premiestnenie výkopu horn. tr. 1-4 do 2,5 m</t>
  </si>
  <si>
    <t>613822307</t>
  </si>
  <si>
    <t>162701105</t>
  </si>
  <si>
    <t>Vodorovné premiestnenie výkopu do 10000 m horn. tr. 1-4</t>
  </si>
  <si>
    <t>213535455</t>
  </si>
  <si>
    <t>167101102</t>
  </si>
  <si>
    <t>Nakladanie výkopku nad 100 m3 v horn. tr. 1-4</t>
  </si>
  <si>
    <t>-968154238</t>
  </si>
  <si>
    <t>167101103</t>
  </si>
  <si>
    <t>Skladanie alebo prekladanie výkopu v horn. tr. 1-4</t>
  </si>
  <si>
    <t>1911875954</t>
  </si>
  <si>
    <t>171201101</t>
  </si>
  <si>
    <t>Násypy nezhutnené</t>
  </si>
  <si>
    <t>455591392</t>
  </si>
  <si>
    <t>171201201</t>
  </si>
  <si>
    <t>Uloženie sypaniny na skládku</t>
  </si>
  <si>
    <t>1541046571</t>
  </si>
  <si>
    <t>174101101</t>
  </si>
  <si>
    <t>Zásyp zhutnený jám, rýh, šachiet alebo okolo objektu, vrátane dosypu</t>
  </si>
  <si>
    <t>1510766560</t>
  </si>
  <si>
    <t>Obsyp potrubia bez prehodenia sypaniny</t>
  </si>
  <si>
    <t>2023819133</t>
  </si>
  <si>
    <t>175101109</t>
  </si>
  <si>
    <t>Obsyp potrubia príplatok za prehodenie sypaniny</t>
  </si>
  <si>
    <t>567498079</t>
  </si>
  <si>
    <t>583371010</t>
  </si>
  <si>
    <t>Štrkopiesok pre obsyp potrubia</t>
  </si>
  <si>
    <t>144724934</t>
  </si>
  <si>
    <t>PRÁCE A DODÁVKY M</t>
  </si>
  <si>
    <t>Vedenia rúrové vonkajšie</t>
  </si>
  <si>
    <t>423940041v</t>
  </si>
  <si>
    <t>Tabuľa vel. vodárenská orient. na stĺpiku, z toho 1xoznač.ODBERNÉ MIESTO pri PN</t>
  </si>
  <si>
    <t>-352355150</t>
  </si>
  <si>
    <t>803221010</t>
  </si>
  <si>
    <t>Vyhľadávací vodič na potrubí z PE D do 150</t>
  </si>
  <si>
    <t>1507561360</t>
  </si>
  <si>
    <t>803222000</t>
  </si>
  <si>
    <t>Montáž  vývodu signalizačného vodiča</t>
  </si>
  <si>
    <t>-570751571</t>
  </si>
  <si>
    <t>803223000</t>
  </si>
  <si>
    <t>Uloženie PE fólie na obsyp</t>
  </si>
  <si>
    <t>-244882107</t>
  </si>
  <si>
    <t>803224000</t>
  </si>
  <si>
    <t>Montáž orientačného stĺpika</t>
  </si>
  <si>
    <t>-1216124000</t>
  </si>
  <si>
    <t>KOMUNIKÁCIE</t>
  </si>
  <si>
    <t>564231111</t>
  </si>
  <si>
    <t>Podklad zo štrkopiesku hr. 10 cm</t>
  </si>
  <si>
    <t>314502522</t>
  </si>
  <si>
    <t>567121125</t>
  </si>
  <si>
    <t>Podklad z prostého betónu tr. B 12,5-B 15 hr. 15 cm</t>
  </si>
  <si>
    <t>-1268415054</t>
  </si>
  <si>
    <t>576751111</t>
  </si>
  <si>
    <t>Koberec asfaltový zo štrkopiesku š. do 3 m hr. 6 cm</t>
  </si>
  <si>
    <t>2006252317</t>
  </si>
  <si>
    <t>584921130</t>
  </si>
  <si>
    <t>Osadenie dočasného premostenia ťažkého z oceľ. plechu, vrátane plechu</t>
  </si>
  <si>
    <t>616883065</t>
  </si>
  <si>
    <t>584921140</t>
  </si>
  <si>
    <t>Montáž dočasného dopravného značenia</t>
  </si>
  <si>
    <t>693371143</t>
  </si>
  <si>
    <t>584921150</t>
  </si>
  <si>
    <t>Demontáž dočasného dopravného značenia</t>
  </si>
  <si>
    <t>1324885758</t>
  </si>
  <si>
    <t>OSTATNÉ KONŠTRUKCIE A PRÁCE</t>
  </si>
  <si>
    <t>916311112</t>
  </si>
  <si>
    <t>Osadenie cest. obrubníka bet. ležatého, lôžko betón tr. C 12/15 bez bočnej opory</t>
  </si>
  <si>
    <t>942702017</t>
  </si>
  <si>
    <t>917832111</t>
  </si>
  <si>
    <t>Osad. chodník. obrubníka betón. stojatého bez opory do lôžka z betónu tr. C 12/15</t>
  </si>
  <si>
    <t>-337302930</t>
  </si>
  <si>
    <t>919734110</t>
  </si>
  <si>
    <t>Rezanie stávajúceho živičného krytu alebo podkladu hr.do 10 cm</t>
  </si>
  <si>
    <t>478785641</t>
  </si>
  <si>
    <t>919734215</t>
  </si>
  <si>
    <t>Rezanie stávajúceho betónového krytu alebo podkladu hr. do 15 cm</t>
  </si>
  <si>
    <t>-736846009</t>
  </si>
  <si>
    <t>979081111</t>
  </si>
  <si>
    <t>Odvoz sute a vybúraných hmôt na skládku do 1 km</t>
  </si>
  <si>
    <t>-1652848583</t>
  </si>
  <si>
    <t>979081121</t>
  </si>
  <si>
    <t>Odvoz sute a vybúraných hmôt na skládku každý ďalší 1 km, do 15km</t>
  </si>
  <si>
    <t>-281856219</t>
  </si>
  <si>
    <t>979087212</t>
  </si>
  <si>
    <t>Nakladanie sute na dopravný prostriedok</t>
  </si>
  <si>
    <t>1355605743</t>
  </si>
  <si>
    <t>979131410</t>
  </si>
  <si>
    <t>Poplatok za ulož.a znešk.stav.sute na urč.sklád. -z demol.vozoviek "O"-ost.odpad</t>
  </si>
  <si>
    <t>-1948866108</t>
  </si>
  <si>
    <t>979131415</t>
  </si>
  <si>
    <t>Poplatok za uloženie vykopanej zeminy</t>
  </si>
  <si>
    <t>1472798860</t>
  </si>
  <si>
    <t>998276101</t>
  </si>
  <si>
    <t>Presun hmôt pre potrubie z rúr plastových alebo sklolaminátových v otvorenom výkope</t>
  </si>
  <si>
    <t>744089723</t>
  </si>
  <si>
    <t>PRÁCE A DODÁVKY PSV</t>
  </si>
  <si>
    <t>Vnútorný vodovod</t>
  </si>
  <si>
    <t>2863U1558</t>
  </si>
  <si>
    <t>Nátrubok redukovaný - 2"x 6/4"-VŠ</t>
  </si>
  <si>
    <t>-334404201</t>
  </si>
  <si>
    <t>2863U1607</t>
  </si>
  <si>
    <t>T-kus - 2"x5/4"x2"-VŠ</t>
  </si>
  <si>
    <t>961981500</t>
  </si>
  <si>
    <t>3882A1152</t>
  </si>
  <si>
    <t>Vodomer skrutkový DN 40</t>
  </si>
  <si>
    <t>-378078230</t>
  </si>
  <si>
    <t>4223K0266</t>
  </si>
  <si>
    <t>Uzáver guľový voda s odvodnením 2"</t>
  </si>
  <si>
    <t>438610359</t>
  </si>
  <si>
    <t>422657700</t>
  </si>
  <si>
    <t>Filter DN50</t>
  </si>
  <si>
    <t>-1062418248</t>
  </si>
  <si>
    <t>426914H2034</t>
  </si>
  <si>
    <t>Ventil spätný EA RV DN32</t>
  </si>
  <si>
    <t>469561044</t>
  </si>
  <si>
    <t>426914H2036</t>
  </si>
  <si>
    <t>Ventil spätný EA RV DN50</t>
  </si>
  <si>
    <t>650907753</t>
  </si>
  <si>
    <t>551110160</t>
  </si>
  <si>
    <t>Ventil uzatvárací G 2</t>
  </si>
  <si>
    <t>-1068403115</t>
  </si>
  <si>
    <t>551403211Hb</t>
  </si>
  <si>
    <t>Ventil plavákový VR170-3/4" s plavákom-AN(AN je v SO 09.2)</t>
  </si>
  <si>
    <t>1717932356</t>
  </si>
  <si>
    <t>551403211Hd</t>
  </si>
  <si>
    <t>Ventil plavákový VR170-1 1/4" s plavákom-PN</t>
  </si>
  <si>
    <t>1354300289</t>
  </si>
  <si>
    <t>722130214</t>
  </si>
  <si>
    <t>Potrubie vod. z ocel. rúrok závit. pozink. 11353 DN 32-VŠ</t>
  </si>
  <si>
    <t>446205885</t>
  </si>
  <si>
    <t>722130215</t>
  </si>
  <si>
    <t>Potrubie vod. z ocel. rúrok závit. pozink. 11353 DN 40-VŠ</t>
  </si>
  <si>
    <t>-489743417</t>
  </si>
  <si>
    <t>722130219</t>
  </si>
  <si>
    <t>Potrubie vod. z ocel. rúrok závit. pozink. 11353 DN 100-vývod z PN</t>
  </si>
  <si>
    <t>-244101621</t>
  </si>
  <si>
    <t>722130239</t>
  </si>
  <si>
    <t>Potrubie vod. z ocel. rúrok DN 100-chránička VŠ</t>
  </si>
  <si>
    <t>-1397249694</t>
  </si>
  <si>
    <t>722229102</t>
  </si>
  <si>
    <t>Montáž vodov. armatúr ostatných s 1 závitom G 3/4</t>
  </si>
  <si>
    <t>-1285212240</t>
  </si>
  <si>
    <t>722229104</t>
  </si>
  <si>
    <t>Montáž vodov. armatúr ostatných s 1 závitom G 5/4</t>
  </si>
  <si>
    <t>-494397437</t>
  </si>
  <si>
    <t>722239104</t>
  </si>
  <si>
    <t>Montáž vodov. armatúr s 2 závitmi G 5/4</t>
  </si>
  <si>
    <t>-1035818147</t>
  </si>
  <si>
    <t>722239106</t>
  </si>
  <si>
    <t>Montáž vodov. armatúr s 2 závitmi G 2</t>
  </si>
  <si>
    <t>-657162296</t>
  </si>
  <si>
    <t>722253160v</t>
  </si>
  <si>
    <t>Savicové šróbenie A-110PH s maticou vybavenou vnút.oblým závitom Rd130-pri PN</t>
  </si>
  <si>
    <t>-1327316010</t>
  </si>
  <si>
    <t>722259108</t>
  </si>
  <si>
    <t>Požiarne príslušenstvo, vrchnák savice 110-pri PN</t>
  </si>
  <si>
    <t>1352840712</t>
  </si>
  <si>
    <t>722262051</t>
  </si>
  <si>
    <t>Montáž vodomera pre vodu do 30° C prírub.,závit. do DN 50</t>
  </si>
  <si>
    <t>-1423374571</t>
  </si>
  <si>
    <t>722290226</t>
  </si>
  <si>
    <t>Tlakové skúšky vodov. potrubia závitového do DN 50</t>
  </si>
  <si>
    <t>1932633810</t>
  </si>
  <si>
    <t>722290234</t>
  </si>
  <si>
    <t>Preplachovanie a dezinfekcia vodov. potrubia do DN 80</t>
  </si>
  <si>
    <t>1556994299</t>
  </si>
  <si>
    <t>998722101</t>
  </si>
  <si>
    <t>Presun hmôt pre vnút. vodovod v objektoch výšky do 6 m</t>
  </si>
  <si>
    <t>-488714632</t>
  </si>
  <si>
    <t>11x - SO09.1 -KANALIZAČNÁ PRÍPOJKA A AREÁLOVÉ ROZVODY KANALIZÁCIE</t>
  </si>
  <si>
    <t xml:space="preserve">    3 - ZVISLÉ A KOMPLETNÉ KONŠTRUKCIE</t>
  </si>
  <si>
    <t xml:space="preserve">    1 - ZEMNE PRÁCE</t>
  </si>
  <si>
    <t>ZVISLÉ A KOMPLETNÉ KONŠTRUKCIE</t>
  </si>
  <si>
    <t>286810640KLr</t>
  </si>
  <si>
    <t>M+D Lapač tuku LT2 s poklopom vrátane dopravy</t>
  </si>
  <si>
    <t>-341406745</t>
  </si>
  <si>
    <t>386942111</t>
  </si>
  <si>
    <t>Montáž odlučovačov tuku</t>
  </si>
  <si>
    <t>-1119716919</t>
  </si>
  <si>
    <t>-340660414</t>
  </si>
  <si>
    <t>Podkladná vrstva z piesku pod LT</t>
  </si>
  <si>
    <t>-317208497</t>
  </si>
  <si>
    <t>Štrkopieskové lôžko pod PP šachty, LT</t>
  </si>
  <si>
    <t>1282840881</t>
  </si>
  <si>
    <t>452112121</t>
  </si>
  <si>
    <t>Osadenie betónových prstencov rámov pod poklopy a mreže výška nad 100 do 200 mm</t>
  </si>
  <si>
    <t>1234092086</t>
  </si>
  <si>
    <t>592241760b</t>
  </si>
  <si>
    <t>Prstenec vyrovnávací TBW-Q.1 63/10</t>
  </si>
  <si>
    <t>-1420831522</t>
  </si>
  <si>
    <t>592241770b</t>
  </si>
  <si>
    <t>Prstenec vyrovnávací TBW-Q.1 63/12</t>
  </si>
  <si>
    <t>328112807</t>
  </si>
  <si>
    <t>2863N8098</t>
  </si>
  <si>
    <t>Rúra kanalizačná PVC-U hladká s hrdlom 160x4,7x5000 -SN8</t>
  </si>
  <si>
    <t>-1706855905</t>
  </si>
  <si>
    <t>2863N8296</t>
  </si>
  <si>
    <t>Koleno kanalizačné PVC-U 160/ 45°</t>
  </si>
  <si>
    <t>154223708</t>
  </si>
  <si>
    <t>2865A2311</t>
  </si>
  <si>
    <t>Dno šachtové 600/160x30°</t>
  </si>
  <si>
    <t>-853877213</t>
  </si>
  <si>
    <t>2865A2319</t>
  </si>
  <si>
    <t>Dno šachtové 600/160x90°</t>
  </si>
  <si>
    <t>778386994</t>
  </si>
  <si>
    <t>2865A2331</t>
  </si>
  <si>
    <t>Dno šachtové 600/160-T</t>
  </si>
  <si>
    <t>1394265203</t>
  </si>
  <si>
    <t>2865A2405</t>
  </si>
  <si>
    <t>Rúra šachtová vlnovcová ID600</t>
  </si>
  <si>
    <t>1692234322</t>
  </si>
  <si>
    <t>2865A2451</t>
  </si>
  <si>
    <t>Tesnenie šacht. rúry 600</t>
  </si>
  <si>
    <t>-198817933</t>
  </si>
  <si>
    <t>2865A2472</t>
  </si>
  <si>
    <t>Prstenec roznášací betónový - 1100/680/150</t>
  </si>
  <si>
    <t>600736742</t>
  </si>
  <si>
    <t>552434431c</t>
  </si>
  <si>
    <t>Poklop vstupný šachtový nivelačný d600, D400 Viatop BG s odvetraním</t>
  </si>
  <si>
    <t>-1332369997</t>
  </si>
  <si>
    <t>592243500b</t>
  </si>
  <si>
    <t>Skruž šachtová TBS-Q.1 100/25</t>
  </si>
  <si>
    <t>-12548012</t>
  </si>
  <si>
    <t>592243501b</t>
  </si>
  <si>
    <t>Skruž šachtová TBS-Q.1 100/50</t>
  </si>
  <si>
    <t>2013473144</t>
  </si>
  <si>
    <t>592243509b</t>
  </si>
  <si>
    <t>Tesnenie elastomerové pre spojenie skruží EMT1000</t>
  </si>
  <si>
    <t>-927795717</t>
  </si>
  <si>
    <t>592243524r</t>
  </si>
  <si>
    <t>Dno šachtové TBZ-Q.1 100/1072 KOM tl.15cm</t>
  </si>
  <si>
    <t>1283561364</t>
  </si>
  <si>
    <t>592243800b</t>
  </si>
  <si>
    <t>Skruž prechodová TBR-Q.1 100-63/58/9</t>
  </si>
  <si>
    <t>-1505633501</t>
  </si>
  <si>
    <t>871313121</t>
  </si>
  <si>
    <t>Montáž potrubia z kanalizačných rúr z PVC v otvorenom výkope do 20%  DN 150, tesnenie gum. krúžkami</t>
  </si>
  <si>
    <t>-2080049978</t>
  </si>
  <si>
    <t>877313123</t>
  </si>
  <si>
    <t>Montáž tvaroviek jednoosových na potrubie z kanalizačných rúr z PVC v otvorenom výkope DN 150</t>
  </si>
  <si>
    <t>532929553</t>
  </si>
  <si>
    <t>892101111</t>
  </si>
  <si>
    <t>Skúška tesnosti kanalizačného potrubia DN do 200 vodou</t>
  </si>
  <si>
    <t>-922927051</t>
  </si>
  <si>
    <t>894201121</t>
  </si>
  <si>
    <t>Dno z betónu tr. B25-B30 nad 20 cm-pod šachty bet.,LT</t>
  </si>
  <si>
    <t>1226787792</t>
  </si>
  <si>
    <t>Prípl. za hrúbku dna do 20 cm</t>
  </si>
  <si>
    <t>1623636052</t>
  </si>
  <si>
    <t>894401211</t>
  </si>
  <si>
    <t>Osadenie bet. dielcov šachiet, skruže rovné</t>
  </si>
  <si>
    <t>1820507178</t>
  </si>
  <si>
    <t>894402311</t>
  </si>
  <si>
    <t>Osadenie bet. dielcov šachiet, skruže prechodové</t>
  </si>
  <si>
    <t>-1488877228</t>
  </si>
  <si>
    <t>894411111</t>
  </si>
  <si>
    <t>Zhotovenie šachiet z bet. dielcov, dno betón C 25/30 na potrubí DN do 200</t>
  </si>
  <si>
    <t>140477840</t>
  </si>
  <si>
    <t>894808015</t>
  </si>
  <si>
    <t>Montáž revíznej šachty z PVC, DN šachty 600, DN potrubia 160, hl. do 1500 mm</t>
  </si>
  <si>
    <t>1019953296</t>
  </si>
  <si>
    <t>894808022</t>
  </si>
  <si>
    <t>Montáž revíznej šachty z PVC, DN šachty 600, DN potrubia 160, hl. do 2200 mm</t>
  </si>
  <si>
    <t>918988998</t>
  </si>
  <si>
    <t>899104111</t>
  </si>
  <si>
    <t>Osadenie poklopov liatinových, ocel. s rámom nad 150 kg-šachty</t>
  </si>
  <si>
    <t>-1098545521</t>
  </si>
  <si>
    <t>ZEMNE PRÁCE</t>
  </si>
  <si>
    <t>-428121420</t>
  </si>
  <si>
    <t>1556365346</t>
  </si>
  <si>
    <t>-365858627</t>
  </si>
  <si>
    <t>-1760151649</t>
  </si>
  <si>
    <t>-598543788</t>
  </si>
  <si>
    <t>358028307</t>
  </si>
  <si>
    <t>-191943280</t>
  </si>
  <si>
    <t>1330887290</t>
  </si>
  <si>
    <t>Hĺbenie rýh šírka do 2 m v horn. tr. 3 do 100 m3,vrátane ryhy pre rušené potrubie</t>
  </si>
  <si>
    <t>-1570066411</t>
  </si>
  <si>
    <t>216936460</t>
  </si>
  <si>
    <t>-344781338</t>
  </si>
  <si>
    <t>-1671612290</t>
  </si>
  <si>
    <t>133201101</t>
  </si>
  <si>
    <t>Hĺbenie šachiet v horn. tr. 3 do 100 m3</t>
  </si>
  <si>
    <t>-48393407</t>
  </si>
  <si>
    <t>133201109</t>
  </si>
  <si>
    <t>Príplatok za lepivosť horniny tr.3</t>
  </si>
  <si>
    <t>-807192743</t>
  </si>
  <si>
    <t>133301101</t>
  </si>
  <si>
    <t>Hĺbenie šachiet v horn. tr. 4 do 100 m3</t>
  </si>
  <si>
    <t>-361251785</t>
  </si>
  <si>
    <t>133301109</t>
  </si>
  <si>
    <t>Príplatok za lepivosť horniny tr.4</t>
  </si>
  <si>
    <t>-1085099322</t>
  </si>
  <si>
    <t>1661298346</t>
  </si>
  <si>
    <t>-1533798179</t>
  </si>
  <si>
    <t>-1829415131</t>
  </si>
  <si>
    <t>-295892550</t>
  </si>
  <si>
    <t>151201102</t>
  </si>
  <si>
    <t>Zhotovenie paženia rýh pre podz. vedenie záťažné hl. do 4 m</t>
  </si>
  <si>
    <t>-837150578</t>
  </si>
  <si>
    <t>151201112</t>
  </si>
  <si>
    <t>Odstránenie paženia rýh pre podz. vedenie záťažné hl. do 4 m</t>
  </si>
  <si>
    <t>-6796677</t>
  </si>
  <si>
    <t>-261501398</t>
  </si>
  <si>
    <t>31467601</t>
  </si>
  <si>
    <t>151201301</t>
  </si>
  <si>
    <t>Zhotovenie rozopretia stien záťažného paženia hĺbka do 4 m</t>
  </si>
  <si>
    <t>1504872535</t>
  </si>
  <si>
    <t>151201311</t>
  </si>
  <si>
    <t>Odstránenie rozopretia stien záťažného paženia hĺbka do 4 m</t>
  </si>
  <si>
    <t>1753944919</t>
  </si>
  <si>
    <t>1987747002</t>
  </si>
  <si>
    <t>1976148249</t>
  </si>
  <si>
    <t>-1538459374</t>
  </si>
  <si>
    <t>162701109</t>
  </si>
  <si>
    <t>Príplatok za každých ďalších 1000 m nad 10000 m horn. tr. 1-4, vrátane zeminy navyše po UT</t>
  </si>
  <si>
    <t>-866295413</t>
  </si>
  <si>
    <t>-320179499</t>
  </si>
  <si>
    <t>-44863636</t>
  </si>
  <si>
    <t>-254717989</t>
  </si>
  <si>
    <t>-1604044021</t>
  </si>
  <si>
    <t>Zásyp zhutnený jám, rýh, šachiet alebo okolo objektu</t>
  </si>
  <si>
    <t>-1787399895</t>
  </si>
  <si>
    <t>-425785953</t>
  </si>
  <si>
    <t>1860132646</t>
  </si>
  <si>
    <t>-18160675</t>
  </si>
  <si>
    <t>969021121</t>
  </si>
  <si>
    <t>Vybúranie kanalizačného potrubia DN do 200 mm</t>
  </si>
  <si>
    <t>679957699</t>
  </si>
  <si>
    <t>2056323885</t>
  </si>
  <si>
    <t>-1808603568</t>
  </si>
  <si>
    <t>-1179464574</t>
  </si>
  <si>
    <t>979131409</t>
  </si>
  <si>
    <t>Poplatok za ulož.a znešk.staveb.sute na vymedzených skládkach "O"-ostatný odpad</t>
  </si>
  <si>
    <t>-1204471952</t>
  </si>
  <si>
    <t>1926188437</t>
  </si>
  <si>
    <t>1111009746</t>
  </si>
  <si>
    <t>12x - SO09.2 - DAŽĎOVÉ AREÁLOVÉ ROZVODY A VSAKOVANIE</t>
  </si>
  <si>
    <t xml:space="preserve">    01 - Zemné práce</t>
  </si>
  <si>
    <t>-117918903</t>
  </si>
  <si>
    <t>820406268</t>
  </si>
  <si>
    <t>-88017156</t>
  </si>
  <si>
    <t>1340143672</t>
  </si>
  <si>
    <t>131201202</t>
  </si>
  <si>
    <t>Hĺbenie jám zapaž. v horn. tr. 3 nad 100 do 1 000 m3</t>
  </si>
  <si>
    <t>1663765546</t>
  </si>
  <si>
    <t>-1014786495</t>
  </si>
  <si>
    <t>131301202</t>
  </si>
  <si>
    <t>Hĺbenie jám zapaž. v horn. tr. 4 nad 100 do 1 000 m3</t>
  </si>
  <si>
    <t>1825755398</t>
  </si>
  <si>
    <t>-520056576</t>
  </si>
  <si>
    <t>-77791048</t>
  </si>
  <si>
    <t>-1420689284</t>
  </si>
  <si>
    <t>1807476570</t>
  </si>
  <si>
    <t>1318644032</t>
  </si>
  <si>
    <t>800734438</t>
  </si>
  <si>
    <t>-1111177647</t>
  </si>
  <si>
    <t>-315697949</t>
  </si>
  <si>
    <t>-1140903469</t>
  </si>
  <si>
    <t>-1811493169</t>
  </si>
  <si>
    <t>-593222567</t>
  </si>
  <si>
    <t>733015846</t>
  </si>
  <si>
    <t>1307271694</t>
  </si>
  <si>
    <t>1733040785</t>
  </si>
  <si>
    <t>-1850261843</t>
  </si>
  <si>
    <t>-784253103</t>
  </si>
  <si>
    <t>325719372</t>
  </si>
  <si>
    <t>-943906645</t>
  </si>
  <si>
    <t>162601102</t>
  </si>
  <si>
    <t>Vodorovné premiestnenie výkopu do 5000 m horn. tr. 1-4, vrátane zvyšnej zeminy</t>
  </si>
  <si>
    <t>759245414</t>
  </si>
  <si>
    <t>167101101</t>
  </si>
  <si>
    <t>Nakladanie výkopku do 100 m3 v horn. tr. 1-4</t>
  </si>
  <si>
    <t>-883867598</t>
  </si>
  <si>
    <t>-855181925</t>
  </si>
  <si>
    <t>-228815392</t>
  </si>
  <si>
    <t>1070291571</t>
  </si>
  <si>
    <t>Zásyp zhutnený jám, rýh, šachiet alebo okolo objektu, po UT</t>
  </si>
  <si>
    <t>-2088663572</t>
  </si>
  <si>
    <t>1937229533</t>
  </si>
  <si>
    <t>1060597954</t>
  </si>
  <si>
    <t>-1032041792</t>
  </si>
  <si>
    <t>-372010948</t>
  </si>
  <si>
    <t>Podkladná vrstva z piesku pod AN</t>
  </si>
  <si>
    <t>867527432</t>
  </si>
  <si>
    <t>Štrkopieskové lôžko pod PP šachty, AN</t>
  </si>
  <si>
    <t>-1992373725</t>
  </si>
  <si>
    <t>452112111</t>
  </si>
  <si>
    <t>Osadenie betónových prstencov rámov pod poklopy a mreže výška do 100 mm</t>
  </si>
  <si>
    <t>1264948706</t>
  </si>
  <si>
    <t>592241750b</t>
  </si>
  <si>
    <t>Prstenec vyrovnávací TBW-Q.1 63/6</t>
  </si>
  <si>
    <t>1251713713</t>
  </si>
  <si>
    <t>2863N8096</t>
  </si>
  <si>
    <t>Rúra kanalizačná PVC-U hladká s hrdlom 160x4,7x2000 - SN8</t>
  </si>
  <si>
    <t>279558929</t>
  </si>
  <si>
    <t>2863N8100</t>
  </si>
  <si>
    <t>Rúra kanalizačná PVC-U hladká s hrdlom 200x5,9x1000 - SN8</t>
  </si>
  <si>
    <t>333482776</t>
  </si>
  <si>
    <t>2863N8103</t>
  </si>
  <si>
    <t>Rúra kanalizačná PVC-U hladká s hrdlom 200x5,9x5000 - SN8</t>
  </si>
  <si>
    <t>91549641</t>
  </si>
  <si>
    <t>2863VSAK061</t>
  </si>
  <si>
    <t>Vsak.bloky 0,8x0,8x0,66m-88ks+2xkontrolná šachta+2xpoklop+geotext.+prísl.</t>
  </si>
  <si>
    <t>-1775334580</t>
  </si>
  <si>
    <t>227285811</t>
  </si>
  <si>
    <t>1529600672</t>
  </si>
  <si>
    <t>1445307023</t>
  </si>
  <si>
    <t>469478136</t>
  </si>
  <si>
    <t>286810608KLA</t>
  </si>
  <si>
    <t>Akumulačná nádrž AN 12, 12m3+1xvst.komín+1xpoklop d600+doprava</t>
  </si>
  <si>
    <t>1542389706</t>
  </si>
  <si>
    <t>Poklop vstupný šachtový nivelačný d600, D400  s odvetraním</t>
  </si>
  <si>
    <t>821294060</t>
  </si>
  <si>
    <t>-845200306</t>
  </si>
  <si>
    <t>592243524p</t>
  </si>
  <si>
    <t>Dno šachtové TBZ-Q.1 100/1014 KOM tl.15cm</t>
  </si>
  <si>
    <t>-683803538</t>
  </si>
  <si>
    <t>-1806095636</t>
  </si>
  <si>
    <t>-1803486719</t>
  </si>
  <si>
    <t>871353121</t>
  </si>
  <si>
    <t>Montáž potrubia z kanalizačných rúr z PVC v otvorenom výkope do 20%  DN 200, tesnenie gum. krúžkami</t>
  </si>
  <si>
    <t>-1242850738</t>
  </si>
  <si>
    <t>1914286897</t>
  </si>
  <si>
    <t>Dno z betónu tr. B25-B30 nad 20 cm-pod šachty,AN</t>
  </si>
  <si>
    <t>-368800795</t>
  </si>
  <si>
    <t>1914635852</t>
  </si>
  <si>
    <t>894201194a</t>
  </si>
  <si>
    <t>Podklad a obsyp vsakovacích blokov zo štrku fr.4/8</t>
  </si>
  <si>
    <t>489025957</t>
  </si>
  <si>
    <t>774062780</t>
  </si>
  <si>
    <t>-1862946974</t>
  </si>
  <si>
    <t>-314635997</t>
  </si>
  <si>
    <t>894421121</t>
  </si>
  <si>
    <t>Osadenie prefabrikovaných šachiet 4 - 10 t</t>
  </si>
  <si>
    <t>1918563366</t>
  </si>
  <si>
    <t>894803250</t>
  </si>
  <si>
    <t>Montáž vsakovacích blokov, recyklovateľný polypropylén, rozmer 800x800x660mm do 50 m3</t>
  </si>
  <si>
    <t>-1843702183</t>
  </si>
  <si>
    <t>-1498313201</t>
  </si>
  <si>
    <t>-208662568</t>
  </si>
  <si>
    <t>1261234742</t>
  </si>
  <si>
    <t>371803583</t>
  </si>
  <si>
    <t>13x - SO10 - PRÍPOJKA TEPLOVODU</t>
  </si>
  <si>
    <t>D1 - Potrubie</t>
  </si>
  <si>
    <t>D3 - Tepelné izolácie</t>
  </si>
  <si>
    <t>D2 - Ostatné</t>
  </si>
  <si>
    <t>D4 - Demontáž potrubia</t>
  </si>
  <si>
    <t>D5 - Stavebná časť</t>
  </si>
  <si>
    <t>Potrubie</t>
  </si>
  <si>
    <t>Predizolované potrubie DOUBLE PE-Xa SDR 11 priemer 2x50/4,6/240mm , PN 6/950C</t>
  </si>
  <si>
    <t>1134673073</t>
  </si>
  <si>
    <t>Lisovací - navarovací prechod ( prechod plastové potrubie - oceľové potrubie priemer 50x4mm / DN 40</t>
  </si>
  <si>
    <t>-2025645447</t>
  </si>
  <si>
    <t>Fixáxcia potrubia priemer 2x50/4mm</t>
  </si>
  <si>
    <t>1631204858</t>
  </si>
  <si>
    <t>Ukončovacia zmršťovacia manžeta double REF.DA240/2x50/4mm</t>
  </si>
  <si>
    <t>-1624210414</t>
  </si>
  <si>
    <t>Tesniaci prstenec proti tlakovej vode Tlaková voda 350/DA240</t>
  </si>
  <si>
    <t>-1514557712</t>
  </si>
  <si>
    <t xml:space="preserve">Dispečerský kábel TCEKPFLEZE 7P 1.0_x000D_
</t>
  </si>
  <si>
    <t>1075596818</t>
  </si>
  <si>
    <t>HDPE rúra priemer 40/32mm pre uloženie dispečerského kábla</t>
  </si>
  <si>
    <t>249213038</t>
  </si>
  <si>
    <t>betónový žľab pre uloženie HDPE rúry</t>
  </si>
  <si>
    <t>593932626</t>
  </si>
  <si>
    <t>Výstražná fólia , šírka pásu 400mm</t>
  </si>
  <si>
    <t>-177462064</t>
  </si>
  <si>
    <t>Montáž potrubia</t>
  </si>
  <si>
    <t>-1841974989</t>
  </si>
  <si>
    <t>Tlakové skúšky potrubia</t>
  </si>
  <si>
    <t>778682257</t>
  </si>
  <si>
    <t>Tepelné izolácie</t>
  </si>
  <si>
    <t>Tepelná izolácia  s povrchovou úpravou hliníkovou fóliou priemer,vyspravenie tepelnej izolácie existujúceho potrubia v kanáli ÚK,priemer 48mm  hr.30mm  ( DN 40 )</t>
  </si>
  <si>
    <t>2056245534</t>
  </si>
  <si>
    <t>Povrchová úprava tepelnej izolácie potrubia pozinkovaným plechom DN 40</t>
  </si>
  <si>
    <t>1132463783</t>
  </si>
  <si>
    <t>Montáž tepelnej izolácie</t>
  </si>
  <si>
    <t>1831509220</t>
  </si>
  <si>
    <t>Vykurovacia skúška</t>
  </si>
  <si>
    <t>h</t>
  </si>
  <si>
    <t>142195381</t>
  </si>
  <si>
    <t>Revízne správy , atesty, predávacie protokoly, certifikáty o zhode</t>
  </si>
  <si>
    <t>-1682358600</t>
  </si>
  <si>
    <t>Orientačné štítky, označenie zariadení a potrubia</t>
  </si>
  <si>
    <t>1659850266</t>
  </si>
  <si>
    <t>Vypustenie vykurovacieho systému</t>
  </si>
  <si>
    <t>1419129474</t>
  </si>
  <si>
    <t>Napustenie vykurovacieho systému</t>
  </si>
  <si>
    <t>-1700675212</t>
  </si>
  <si>
    <t>Demontáž potrubia</t>
  </si>
  <si>
    <t>Demontáž potrubia z oceľových rúrok hladkých nad priemer 38mm do priemeru 60,3mm</t>
  </si>
  <si>
    <t>514039275</t>
  </si>
  <si>
    <t>Stavebná časť</t>
  </si>
  <si>
    <t>Výkop v zemine pre predizolované potrubie</t>
  </si>
  <si>
    <t>386161547</t>
  </si>
  <si>
    <t>Zásyp zeminou predizolovaného potrubia</t>
  </si>
  <si>
    <t>-1304974338</t>
  </si>
  <si>
    <t>Pieskové lôžko a obsyp pieskom predizolovaného potrubia</t>
  </si>
  <si>
    <t>1469439330</t>
  </si>
  <si>
    <t>Vybúranie existujúceho kanála ÚK v trase navrhovanej prípojky teplovodu</t>
  </si>
  <si>
    <t>-2111689927</t>
  </si>
  <si>
    <t>Ukončovacia stena existujúceho kanála ÚK</t>
  </si>
  <si>
    <t>1426877131</t>
  </si>
  <si>
    <t>Hydroizolácia proti zemnej vlhkosti</t>
  </si>
  <si>
    <t>-1926616927</t>
  </si>
  <si>
    <t>Betónová roznášacia platňa</t>
  </si>
  <si>
    <t>913614061</t>
  </si>
  <si>
    <t>Odvoz prebytočnej zeminy na skládku</t>
  </si>
  <si>
    <t>-1963250169</t>
  </si>
  <si>
    <t>Odvoz vybúranej betónovej sute na skládku</t>
  </si>
  <si>
    <t>671798890</t>
  </si>
  <si>
    <t>14x - PS01- ODOVZDÁVACIA STANICA TEPLA</t>
  </si>
  <si>
    <t>D1 - Strojné zariadenie</t>
  </si>
  <si>
    <t>D2 - Potrubie</t>
  </si>
  <si>
    <t>D4 - Nátery</t>
  </si>
  <si>
    <t>D5 - Tepelné izolácie</t>
  </si>
  <si>
    <t>D6 - Doplnkové stavebné konštrukcie</t>
  </si>
  <si>
    <t>D7 - Ostatné</t>
  </si>
  <si>
    <t>Strojné zariadenie</t>
  </si>
  <si>
    <t>Kompaktná odovzdávacia stanica tepla voda-voda fy. ref.AQOTEC typ AQOFRAME 70 kW</t>
  </si>
  <si>
    <t>-1598072338</t>
  </si>
  <si>
    <t xml:space="preserve">ústredné kúrenie : tlakovo nezávislá OST , Q=38,5 kW , PN 6/1200C </t>
  </si>
  <si>
    <t>primárna strana - vykurovacia voda 75/500C , M=1,32 m3/h , DN 32</t>
  </si>
  <si>
    <t>sekundárna strana - vykurovacia voda 37/300C , M=4,73 m3/h , dp=40,0 kPa , DN 40</t>
  </si>
  <si>
    <t>príprava teplej vody : tlakovo nezávislá OST , Q=31,5 kW , PN 10/1500C</t>
  </si>
  <si>
    <t>primárna strana - vykurovacia voda , 75/500C ( zima ) , 65/400C ( leto ) , M=1,08 m3/h , DN 32</t>
  </si>
  <si>
    <t>sekundárna strana - studená voda , 55/100C , M=0,6 m3/h , DN 25</t>
  </si>
  <si>
    <t xml:space="preserve">Stojatý nepriamoohrievaný zásobníkový ohrievač teplej vody, V=200 L , výmenník S=2,0 m2 , PN 16/1600C - výmenník , PN 10/950C - plášť _x000D_
</t>
  </si>
  <si>
    <t>-1119855604</t>
  </si>
  <si>
    <t xml:space="preserve">Stojatý akumulačný zásobník teplej vody V=90 L , PN 10/950C_x000D_
_x000D_
</t>
  </si>
  <si>
    <t>1490481676</t>
  </si>
  <si>
    <t xml:space="preserve">Tlaková expanzná nádoba s membránou, V=100 L , PN 6/70oC_x000D_
</t>
  </si>
  <si>
    <t>990166920</t>
  </si>
  <si>
    <t xml:space="preserve">Kompaktný ultrazvukový merač tepla vodomer Qn=1,5 m3/h , kvs=4,9 m3/h , závitový DN 20 , PN 16/1300C_x000D_
-merač tepla, M-bus modul , Li batéria_x000D_
</t>
  </si>
  <si>
    <t>-1926694335</t>
  </si>
  <si>
    <t xml:space="preserve">"Kompaktný ultrazvukový merač tepla ref.fy. KAMPSTRUP-vodomer , Qn=1,5 m3/h , kvs=4,9 m3/h , závitový DN 20 , PN 16/1300C
-merač tepla, M-bus modul , Li batéria
-komunikačný modul zbernica M-bus konfigurovatelná + 2 impulzné "_x000D_
</t>
  </si>
  <si>
    <t>2085937326</t>
  </si>
  <si>
    <t>Montáž strojného zariadenia odovzdávacej stanice tepla</t>
  </si>
  <si>
    <t>2030601288</t>
  </si>
  <si>
    <t>Potrubie z rúrok hladkých oceľových bezšvových normy 42 0250 akosť 11 353.0 priemer 22/2,6  ( DN 15 )</t>
  </si>
  <si>
    <t>-2147414104</t>
  </si>
  <si>
    <t>Potrubie z rúrok hladkých oceľových bezšvových normy 42 0250 akosť 11 353.0 priemer 31,8/2,6  ( DN 25 )</t>
  </si>
  <si>
    <t>-1754803492</t>
  </si>
  <si>
    <t>Potrubie z rúrok hladkých oceľových bezšvových normy 42 0250 akosť 11 353.0 priemer 38/2,6  ( DN 32 )</t>
  </si>
  <si>
    <t>-1685126913</t>
  </si>
  <si>
    <t>Potrubie z rúrok hladkých oceľových bezšvových normy 42 0250 akosť 11 353.0priemer 44,5/2,6  ( DN 40 )</t>
  </si>
  <si>
    <t>-920601937</t>
  </si>
  <si>
    <t>Potrubie z rúrok hladkých oceľových bezšvových normy 42 0250 akosť 11 353.0 priemer 57/2,9  ( DN 50 )</t>
  </si>
  <si>
    <t>-543675415</t>
  </si>
  <si>
    <t>1958052315</t>
  </si>
  <si>
    <t>1149168329</t>
  </si>
  <si>
    <t>919356645</t>
  </si>
  <si>
    <t>Potrubie z rúrok hladkých oceľových bezšvových normy 42 0250 akosť 11 353.0 priemer 44,5/2,6  ( DN 40 )</t>
  </si>
  <si>
    <t>-1006751901</t>
  </si>
  <si>
    <t>-63949936</t>
  </si>
  <si>
    <t>Zmena priemeru potrubia - redukcie_x000D_
 DN 32/25</t>
  </si>
  <si>
    <t>1911109782</t>
  </si>
  <si>
    <t>Zmena priemeru potrubia - redukcie_x000D_
DN 40/32</t>
  </si>
  <si>
    <t>1090486274</t>
  </si>
  <si>
    <t>Zmena priemeru potrubia - redukcie_x000D_
DN 50/40</t>
  </si>
  <si>
    <t>1299370778</t>
  </si>
  <si>
    <t>Potrubie z rúrok pozinkovaných závitových oceľových bezšvových_x000D_
bežných normy 42 5710.0 akosť 11 353.0 ( studená voda , teplá voda , cirkulácia T.V. )_x000D_
 DN 20 ( 3/4" )</t>
  </si>
  <si>
    <t>1799731023</t>
  </si>
  <si>
    <t>Potrubie z rúrok pozinkovaných závitových oceľových bezšvových_x000D_
bežných normy 42 5710.0 akosť 11 353.0 ( studená voda , teplá voda , cirkulácia T.V. )_x000D_
DN 32 ( 5/4" )</t>
  </si>
  <si>
    <t>1131795226</t>
  </si>
  <si>
    <t>Potrubie z rúrok pozinkovaných závitových oceľových bezšvových_x000D_
bežných normy 42 5710.0 akosť 11 353.0 ( studená voda , teplá voda , cirkulácia T.V. )_x000D_
DN 40 ( 6/4" )</t>
  </si>
  <si>
    <t>-1227117163</t>
  </si>
  <si>
    <t>_x000D_
Koleno 900 2,0xD z rúrok pozinkovaných závitových oceľových bezšvových_x000D_
bežných normy 42 5710.0 akosť 11 353.0 ( studená voda , teplá voda , cirkulácia T.V. )_x000D_
DN 20 ( 3/4" )</t>
  </si>
  <si>
    <t>-299860559</t>
  </si>
  <si>
    <t>Koleno 900 2,0xD z rúrok pozinkovaných závitových oceľových bezšvových_x000D_
bežných normy 42 5710.0 akosť 11 353.0 ( studená voda , teplá voda , cirkulácia T.V. )_x000D_
DN 32 ( 5/4" )</t>
  </si>
  <si>
    <t>1754545583</t>
  </si>
  <si>
    <t>Koleno 900 2,0xD z rúrok pozinkovaných závitových oceľových bezšvových_x000D_
bežných normy 42 5710.0 akosť 11 353.0 ( studená voda , teplá voda , cirkulácia T.V. )_x000D_
DN 40 ( 6/4" )</t>
  </si>
  <si>
    <t>222456871</t>
  </si>
  <si>
    <t>T-kus G 5/4" x 1/2" x 5/4"</t>
  </si>
  <si>
    <t>1613577483</t>
  </si>
  <si>
    <t>T-kus G 5/4" x 3/4" x 5/4"</t>
  </si>
  <si>
    <t>710600143</t>
  </si>
  <si>
    <t>-1724815828</t>
  </si>
  <si>
    <t>1660053616</t>
  </si>
  <si>
    <t>Gulový kohút závitový , PN 16/1200C , PN 40/1200C , PN 50/1200C DN 15</t>
  </si>
  <si>
    <t>-762791113</t>
  </si>
  <si>
    <t xml:space="preserve"> Gulový kohút závitový  , PN 16/1200C , PN 40/1200C , PN 50/1200C DN 32</t>
  </si>
  <si>
    <t>-532180019</t>
  </si>
  <si>
    <t>Gulový kohút závitový, PN 16/1200C , PN 40/1200C , PN 50/1200C DN 40</t>
  </si>
  <si>
    <t>346489714</t>
  </si>
  <si>
    <t>Bezpečnostný gulový kohút so zaistením v otvorenej polohe DN 25</t>
  </si>
  <si>
    <t>288993326</t>
  </si>
  <si>
    <t>Automatický odvzdušňovací ventil s uzatváracím ventilom , pre solárne systémy , PN 16/1200C DN 15</t>
  </si>
  <si>
    <t>-1546642616</t>
  </si>
  <si>
    <t>Vypúšťací kohút závitový , PN 16/1200C DN 15</t>
  </si>
  <si>
    <t>992247824</t>
  </si>
  <si>
    <t>Odvzdušňovacia nádoba DN 50</t>
  </si>
  <si>
    <t>-384439247</t>
  </si>
  <si>
    <t>Armatúry pre pitnú studenú vodu , teplú vodu_x000D_
Gulový kohút závitový, PN 16/1200C , PN 40/1200C , PN 50/1200C DN 15</t>
  </si>
  <si>
    <t>-999726694</t>
  </si>
  <si>
    <t>Armatúry pre pitnú studenú vodu , teplú vodu_x000D_
Gulový kohút závitový , PN 16/1200C , PN 40/1200C , PN 50/1200C DN 20</t>
  </si>
  <si>
    <t>286034656</t>
  </si>
  <si>
    <t>Armatúry pre pitnú studenú vodu , teplú vodu_x000D_
Gulový kohút závitový  , PN 16/1200C , PN 40/1200C , PN 50/1200C DN 32</t>
  </si>
  <si>
    <t>-1917653856</t>
  </si>
  <si>
    <t>Armatúry pre pitnú studenú vodu , teplú vodu_x000D_
Gulový kohút závitový   , PN 16/1200C , PN 40/1200C , PN 50/1200C DN 40</t>
  </si>
  <si>
    <t>-278150507</t>
  </si>
  <si>
    <t xml:space="preserve">Poistný ventil závitový ( studená voda ) , otvárací pretlak 800 kPa , PN 16/1200C DN 20 , G 3/4" x 1" KB , S=176 mm2 , αw=0,565 </t>
  </si>
  <si>
    <t>1997123305</t>
  </si>
  <si>
    <t xml:space="preserve"> Manometer axiálny , priemer 100mm  rozsah 0-600 kPa ( ÚK )</t>
  </si>
  <si>
    <t>-1819769447</t>
  </si>
  <si>
    <t>Manometer axiálny , priemer 100mm rozsah 0-1,0 MPa ( studená voda )</t>
  </si>
  <si>
    <t>-814243970</t>
  </si>
  <si>
    <t>Kondenzačná slučka zahnutá M 20x1,5mm</t>
  </si>
  <si>
    <t>281149554</t>
  </si>
  <si>
    <t>Tlakomerový kohút trojcestný M 20x1,5mm</t>
  </si>
  <si>
    <t>231262239</t>
  </si>
  <si>
    <t>Teplomer rovný , priemer 100mm  rozsah 0-1200C</t>
  </si>
  <si>
    <t>586131105</t>
  </si>
  <si>
    <t>Návarok G 1/2"</t>
  </si>
  <si>
    <t>785288773</t>
  </si>
  <si>
    <t xml:space="preserve"> Návarok M 20x1,5mm</t>
  </si>
  <si>
    <t>-980298368</t>
  </si>
  <si>
    <t>Spojka závitováG 1/2"</t>
  </si>
  <si>
    <t>-274012562</t>
  </si>
  <si>
    <t>Spojka závitová G 3/4"</t>
  </si>
  <si>
    <t>1989559513</t>
  </si>
  <si>
    <t>Spojka závitová G 1"</t>
  </si>
  <si>
    <t>1226381865</t>
  </si>
  <si>
    <t>Spojka závitováG 5/4"</t>
  </si>
  <si>
    <t>-1541754965</t>
  </si>
  <si>
    <t>Spojka závitová G 6/4"</t>
  </si>
  <si>
    <t>-499964690</t>
  </si>
  <si>
    <t>Spojka závitová G 1" x3/4"</t>
  </si>
  <si>
    <t>-1712746340</t>
  </si>
  <si>
    <t>Spojka závitová G 5/4"x1"</t>
  </si>
  <si>
    <t>-240264089</t>
  </si>
  <si>
    <t>Spojka závitová G 6/4"x1"</t>
  </si>
  <si>
    <t>770186087</t>
  </si>
  <si>
    <t>Montáž armatúr</t>
  </si>
  <si>
    <t>187974921</t>
  </si>
  <si>
    <t>Nátery oceľového potrubia 2x základný ( pod izoláciu )</t>
  </si>
  <si>
    <t>-149388773</t>
  </si>
  <si>
    <t>Nátery kovových stavebných konštrukcií dvojnásobný s 1x emailovaním a základný</t>
  </si>
  <si>
    <t>-2070772239</t>
  </si>
  <si>
    <t>-890862898</t>
  </si>
  <si>
    <t>Tepelnoizolačné trubice z penového polyetylénu ( λ=0,038 W/m.K , 1020C ) priemer 22mm , hrúbka 20mm , DN 15</t>
  </si>
  <si>
    <t>-1858891819</t>
  </si>
  <si>
    <t>Tepelnoizolačné trubice z penového polyetylénu ( λ=0,038 W/m.K , 1020C ) priemer 35mm , hrúbka 20mm , DN 25</t>
  </si>
  <si>
    <t>1760416835</t>
  </si>
  <si>
    <t>Tepelnoizolačné trubice z penového polyetylénu ( λ=0,038 W/m.K , 1020C ) priemer 40mm , hrúbka 30mm , DN 32</t>
  </si>
  <si>
    <t>-785773000</t>
  </si>
  <si>
    <t>Tepelnoizolačné trubice z penového polyetylénu ( λ=0,038 W/m.K , 1020C ) priemer 48mm , hrúbka 30mm , DN 40</t>
  </si>
  <si>
    <t>780446704</t>
  </si>
  <si>
    <t>Tepelnoizolačné trubice z penového polyetylénu ( λ=0,038 W/m.K , 1020C ) priemer 60mm , hrúbka 30mm , DN 50</t>
  </si>
  <si>
    <t>-847546372</t>
  </si>
  <si>
    <t>Tepelnoizolačné trubice z penového polyetylénu ( λ=0,038 W/m.K , 1020C ) priemer 28mm , hrúbka 20mm , DN 20</t>
  </si>
  <si>
    <t>587176526</t>
  </si>
  <si>
    <t>1052261213</t>
  </si>
  <si>
    <t>-1350211613</t>
  </si>
  <si>
    <t>Doplnkové stavebné konštrukcie</t>
  </si>
  <si>
    <t>Dvojdielne objímky + stropný záves ( uloženie horizontálnych rozvodov ) DN 32</t>
  </si>
  <si>
    <t>1892107559</t>
  </si>
  <si>
    <t>Dvojdielne objímky + stropný záves ( uloženie horizontálnych rozvodov ) DN 40</t>
  </si>
  <si>
    <t>907819910</t>
  </si>
  <si>
    <t>Dvojdielne objímky + stropný záves ( uloženie horizontálnych rozvodov ) DN 50</t>
  </si>
  <si>
    <t>1618295685</t>
  </si>
  <si>
    <t>Tyče nerovnoramenného prierezu L  L 50x50x5mm</t>
  </si>
  <si>
    <t>-2078404659</t>
  </si>
  <si>
    <t>Montáž doplnkových stavebných konštrukcií</t>
  </si>
  <si>
    <t>-105311965</t>
  </si>
  <si>
    <t>-1612926972</t>
  </si>
  <si>
    <t>2035727945</t>
  </si>
  <si>
    <t>-401950033</t>
  </si>
  <si>
    <t>ZOZNAM FIGÚR</t>
  </si>
  <si>
    <t>Výmera</t>
  </si>
  <si>
    <t xml:space="preserve"> 01/ 01</t>
  </si>
  <si>
    <t>Použitie figúry:</t>
  </si>
  <si>
    <t xml:space="preserve"> 08x</t>
  </si>
  <si>
    <t>pe1</t>
  </si>
  <si>
    <t>pe2</t>
  </si>
  <si>
    <t xml:space="preserve"> 09x</t>
  </si>
  <si>
    <t xml:space="preserve"> 10x</t>
  </si>
  <si>
    <t xml:space="preserve"> 11x</t>
  </si>
  <si>
    <t xml:space="preserve"> 12x</t>
  </si>
  <si>
    <t xml:space="preserve"> 13x</t>
  </si>
  <si>
    <t xml:space="preserve"> 14x</t>
  </si>
  <si>
    <t>M+D Drevené dvere - smrekový europrofil rozmeru 1780x2500mm - čiastočne presklené s izol. bezp.trojsklom,drevená rám.konšt. opl.plošným veľkofor.panelom,kovanie kľučka/kľučka,elektromechan.bezpeč.zámok,far. jemne bielená lazúra matná,bezbarier.prah, min. Rw ≥ 32 dB, max. Uw≤1 W/m²K, vlastnosti zasklenia: číre, izolačné trojsklo , dištančné profily su čierne, max. Ug≤0.7 W/m²K, min. Lt=0,73 , max. g=0,52
vonkajšie sklo kalené a lepené + vnútorné sklo lepené  - De01</t>
  </si>
  <si>
    <t>M+D Eurookna - smrekový europrofil rozmeru 800x800mm-otv./sklopné,zaskl.lišty hranaté bez zošikmenia v rovine s rámom s izol.m trojsklom,min. Rw ≥ 32 dB, max. Uw≤1 W/m²K, vlastnosti zasklenia: číre, izolačné trojsklo , dištančné profily su čierne, max. Ug≤0.7 W/m²K, min. Lt=0,73 , max. g=0,52
vonkajšie sklo kalené a lepené + vnútorné sklo lepené syst.celoobv.okenné kov. záves skryté,uzamyk.kľučka,Hi ok.páska ext.,parotes.int.páska,far. jemne biel. lazúra - Oe01</t>
  </si>
  <si>
    <t>M+D Eurookna - smrekový europrofil rozmeru 1700x2450mm -fix tvar domčeka,zaskl.lišty hranaté bez zoš.v rovine s rámom s izol.m trojsklom,min. Rw ≥ 32 dB, max. Uw≤1 W/m²K, vlastnosti zasklenia: číre, izolačné trojsklo , dištančné profily su čierne, max. Ug≤0.7 W/m²K, min. Lt=0,73 , max. g=0,52
vonkajšie sklo kalené a lepené + vnútorné sklo lepené syst.celoobv.okenné kovanie záves skryté,uzamyk.kľučka, Hi ok.páska ext.,parotes.int.páska,far. jemne biel. laz - Oe03</t>
  </si>
  <si>
    <t>M+D Eurookna - smrekový europrofil rozmeru 800x860mm - fixné,zaskl.lišty hranaté bez zošikmenia v rovine s rámom s izol. trojsklom,min. Rw ≥ 32 dB, max. Uw≤1 W/m²K, vlastnosti zasklenia: číre, izolačné trojsklo , dištančné profily su čierne, max. Ug≤0.7 W/m²K, min. Lt=0,73 , max. g=0,52
vonkajšie sklo kalené a lepené + vnútorné sklo lepené syst.celoobv.okenné kovanie záves skryté,uzamyk.kľučka, Hi ok.páska ext.,parotes.int.páska,far. jemne biel. lazúra - Oe02</t>
  </si>
  <si>
    <t>M+D Eurookna - smrekový europrofil rozmeru 1700x1850mm - fixné,zaskl.lišty hranaté bez zošikmenia v rovine s rámom s izol. trojsklom,min. Rw ≥ 32 dB, max. Uw≤1 W/m²K, vlastnosti zasklenia: číre, izolačné trojsklo , dištančné profily su čierne, max. Ug≤0.7 W/m²K, min. Lt=0,73 , max. g=0,52
vonkajšie sklo kalené a lepené + vnútorné sklo lepené syst.celoobv.okenné kovanie záves skryté,uzamyk.kľučka,Hi ok.páska ext.,parotes.int.páska,far. jemne biel. lazúra -Oe04</t>
  </si>
  <si>
    <t>M+D Eurookna - smrekový europrofil rozmeru 1700x2450mm - fixné,zaskl.lišty hranaté bez zošikmenia v rovine s rámom s izol. trojsklom,min. Rw ≥ 32 dB, max. Uw≤1 W/m²K, vlastnosti zasklenia: číre, izolačné trojsklo , dištančné profily su čierne, max. Ug≤0.7 W/m²K, min. Lt=0,73 , max. g=0,52
vonkajšie sklo kalené a lepené + vnútorné sklo lepené syst.celoobv.okenné kovanie záves skryté,uzamyk.kľučka, Hi ok.páska ext.,parotes.int.páska,far. jemne biel. lazúra -Oe05</t>
  </si>
  <si>
    <t>M+D Zasklená stena s dvojkrídl.plnými dverami - smrekový europrofil,dvere - drev.rám konš.opl.veľkof.drev panelom,vodeod.preglejka hr.8mm, rozmeru 4150x2500mm -izol. trojskl.,vonk.sklo kal.lep+vn.lepené,klućka/kľučka,farebnosť jemne bielená lazúra min. Rw ≥ 32 dB, max. Uw≤1 W/m²K, vlastnosti zasklenia: číre, izolačné trojsklo , dištančné profily su čierne, max. Ug≤0.7 W/m²K, min. Lt=0,73 , max. g=0,52
vonkajšie sklo kalené a lepené + vnútorné sklo lepené - ZSe01</t>
  </si>
  <si>
    <t>M+D Drevené dvere - smrekový europrofil rozmeru 1780x2500mm - plné,drevená rám.konšt. opl.plošným veľkofor.drev.panelom,kovanie guľa/kľučka,cylind.bezpeč.zámok,farebnosť jemne bielená lazúra matná,bezbarier.prah  - De02</t>
  </si>
  <si>
    <t>M+D Drevené dvere - smrekový europrofil rozmeru 1080x2500mm -  presklené s izol. saténovým trojsklom,drevená rám.konšt. opl.plošným veľkofor.drev.panelom,kovanie guľa/kľučka,cylindrický bezpeč.zámok,far. jemne bielená lazúra matná,bezbarier.prah,   - De03</t>
  </si>
  <si>
    <t>EL27</t>
  </si>
  <si>
    <t>EL28</t>
  </si>
  <si>
    <t>EL29</t>
  </si>
  <si>
    <t>EL30</t>
  </si>
  <si>
    <t>EL31</t>
  </si>
  <si>
    <t>EL32</t>
  </si>
  <si>
    <t>EL33</t>
  </si>
  <si>
    <t>EL34</t>
  </si>
  <si>
    <t>EL35</t>
  </si>
  <si>
    <t>EL36</t>
  </si>
  <si>
    <t>EL37</t>
  </si>
  <si>
    <t>EL38</t>
  </si>
  <si>
    <t>EL39</t>
  </si>
  <si>
    <t>EL40</t>
  </si>
  <si>
    <t>EL41</t>
  </si>
  <si>
    <t>EL42</t>
  </si>
  <si>
    <t>EL43</t>
  </si>
  <si>
    <t>EL44</t>
  </si>
  <si>
    <t>EL45</t>
  </si>
  <si>
    <t>EL46</t>
  </si>
  <si>
    <t>EL47</t>
  </si>
  <si>
    <t>EL48</t>
  </si>
  <si>
    <t>EL49</t>
  </si>
  <si>
    <t>EL50</t>
  </si>
  <si>
    <t>EL51</t>
  </si>
  <si>
    <t>EL52</t>
  </si>
  <si>
    <t>EL53</t>
  </si>
  <si>
    <t>EL54</t>
  </si>
  <si>
    <t>EL55</t>
  </si>
  <si>
    <t>EL56</t>
  </si>
  <si>
    <t>EL57</t>
  </si>
  <si>
    <t>EL58</t>
  </si>
  <si>
    <t>EL59</t>
  </si>
  <si>
    <t>EL60</t>
  </si>
  <si>
    <t>EL61</t>
  </si>
  <si>
    <t>EL62</t>
  </si>
  <si>
    <t>EL63</t>
  </si>
  <si>
    <t>EL64</t>
  </si>
  <si>
    <t>EL65</t>
  </si>
  <si>
    <t>EL66</t>
  </si>
  <si>
    <t>EL67</t>
  </si>
  <si>
    <t>EL68</t>
  </si>
  <si>
    <t>EL69</t>
  </si>
  <si>
    <t>EL70</t>
  </si>
  <si>
    <t>EL71</t>
  </si>
  <si>
    <t>EL72</t>
  </si>
  <si>
    <t>EL73</t>
  </si>
  <si>
    <t>EL74</t>
  </si>
  <si>
    <t>EL75</t>
  </si>
  <si>
    <t>EL76</t>
  </si>
  <si>
    <t>EL77</t>
  </si>
  <si>
    <t>EL78</t>
  </si>
  <si>
    <t>EL79</t>
  </si>
  <si>
    <t>EL80</t>
  </si>
  <si>
    <t>EL81</t>
  </si>
  <si>
    <t>EL82</t>
  </si>
  <si>
    <t>EL83</t>
  </si>
  <si>
    <t>EL84</t>
  </si>
  <si>
    <t>EL85</t>
  </si>
  <si>
    <t>EL86</t>
  </si>
  <si>
    <t>EL87</t>
  </si>
  <si>
    <t>EL88</t>
  </si>
  <si>
    <t>EL89</t>
  </si>
  <si>
    <t>EL90</t>
  </si>
  <si>
    <t>EL91</t>
  </si>
  <si>
    <t>EL92</t>
  </si>
  <si>
    <t>EL93</t>
  </si>
  <si>
    <t>EL94</t>
  </si>
  <si>
    <t>EL95</t>
  </si>
  <si>
    <t>EL96</t>
  </si>
  <si>
    <t>EL97</t>
  </si>
  <si>
    <t>EL98</t>
  </si>
  <si>
    <t>EL99</t>
  </si>
  <si>
    <t>EL100</t>
  </si>
  <si>
    <t>EL101</t>
  </si>
  <si>
    <t>EL102</t>
  </si>
  <si>
    <t>EL103</t>
  </si>
  <si>
    <t>EL104</t>
  </si>
  <si>
    <t>EL105</t>
  </si>
  <si>
    <t>EL106</t>
  </si>
  <si>
    <t>EL107</t>
  </si>
  <si>
    <t>EL108</t>
  </si>
  <si>
    <t>EL109</t>
  </si>
  <si>
    <t>EL110</t>
  </si>
  <si>
    <t>EL111</t>
  </si>
  <si>
    <t>EL112</t>
  </si>
  <si>
    <t>EL113</t>
  </si>
  <si>
    <t>EL114</t>
  </si>
  <si>
    <t>EL115</t>
  </si>
  <si>
    <t>EL116</t>
  </si>
  <si>
    <t>EL117</t>
  </si>
  <si>
    <t>EL118</t>
  </si>
  <si>
    <t>EL119</t>
  </si>
  <si>
    <t>EL120</t>
  </si>
  <si>
    <t>EL121</t>
  </si>
  <si>
    <t>EL122</t>
  </si>
  <si>
    <t>EL123</t>
  </si>
  <si>
    <t>EL124</t>
  </si>
  <si>
    <t>EL125</t>
  </si>
  <si>
    <t>EL126</t>
  </si>
  <si>
    <t>EL127</t>
  </si>
  <si>
    <t>EL128</t>
  </si>
  <si>
    <t>EL129</t>
  </si>
  <si>
    <t>EL130</t>
  </si>
  <si>
    <t>EL131</t>
  </si>
  <si>
    <t>EL132</t>
  </si>
  <si>
    <t>EL133</t>
  </si>
  <si>
    <t>EL134</t>
  </si>
  <si>
    <t>EL135</t>
  </si>
  <si>
    <t>EL136</t>
  </si>
  <si>
    <t>EL137</t>
  </si>
  <si>
    <t>EL138</t>
  </si>
  <si>
    <t>EL139</t>
  </si>
  <si>
    <t>EL140</t>
  </si>
  <si>
    <t>EL141</t>
  </si>
  <si>
    <t>EL142</t>
  </si>
  <si>
    <t>EL143</t>
  </si>
  <si>
    <t>EL144</t>
  </si>
  <si>
    <t>EL145</t>
  </si>
  <si>
    <t>EL146</t>
  </si>
  <si>
    <t>EL147</t>
  </si>
  <si>
    <t>EL148</t>
  </si>
  <si>
    <t>EL149</t>
  </si>
  <si>
    <t>EL150</t>
  </si>
  <si>
    <t>EL151</t>
  </si>
  <si>
    <t>EL152</t>
  </si>
  <si>
    <t>EL153</t>
  </si>
  <si>
    <t>EL154</t>
  </si>
  <si>
    <t>EL155</t>
  </si>
  <si>
    <t>EL156</t>
  </si>
  <si>
    <t>EL157</t>
  </si>
  <si>
    <t>EL158</t>
  </si>
  <si>
    <t>EL159</t>
  </si>
  <si>
    <t>EL160</t>
  </si>
  <si>
    <t>EL161</t>
  </si>
  <si>
    <t>EL162</t>
  </si>
  <si>
    <t>EL163</t>
  </si>
  <si>
    <t>EL164</t>
  </si>
  <si>
    <t>EL165</t>
  </si>
  <si>
    <t>EL166</t>
  </si>
  <si>
    <t>EL167</t>
  </si>
  <si>
    <t>EL168</t>
  </si>
  <si>
    <t>EL169</t>
  </si>
  <si>
    <t>EL170</t>
  </si>
  <si>
    <t>EL171</t>
  </si>
  <si>
    <t>EL172</t>
  </si>
  <si>
    <t>EL173</t>
  </si>
  <si>
    <t>EL174</t>
  </si>
  <si>
    <t>EL175</t>
  </si>
  <si>
    <t>EL176</t>
  </si>
  <si>
    <t>EL177</t>
  </si>
  <si>
    <t>EL178</t>
  </si>
  <si>
    <t>EL179</t>
  </si>
  <si>
    <t>EL180</t>
  </si>
  <si>
    <t>EL181</t>
  </si>
  <si>
    <t>EL182</t>
  </si>
  <si>
    <t>EL183</t>
  </si>
  <si>
    <t>EL184</t>
  </si>
  <si>
    <t>EL185</t>
  </si>
  <si>
    <t>EL186</t>
  </si>
  <si>
    <t>EL187</t>
  </si>
  <si>
    <t>EL188</t>
  </si>
  <si>
    <t>EL189</t>
  </si>
  <si>
    <t>EL190</t>
  </si>
  <si>
    <t>EL198</t>
  </si>
  <si>
    <t>EL199</t>
  </si>
  <si>
    <t>EL200</t>
  </si>
  <si>
    <t>EL201</t>
  </si>
  <si>
    <t>EL202</t>
  </si>
  <si>
    <t>EL203</t>
  </si>
  <si>
    <t>EL204</t>
  </si>
  <si>
    <t>EL205</t>
  </si>
  <si>
    <t>EL206</t>
  </si>
  <si>
    <t>EL207</t>
  </si>
  <si>
    <t>EL208</t>
  </si>
  <si>
    <t>EL209</t>
  </si>
  <si>
    <t>EL210</t>
  </si>
  <si>
    <t>EL211</t>
  </si>
  <si>
    <t>EL212</t>
  </si>
  <si>
    <t>EL213</t>
  </si>
  <si>
    <t>EL214</t>
  </si>
  <si>
    <t>EL215</t>
  </si>
  <si>
    <t>EL216</t>
  </si>
  <si>
    <t>EL217</t>
  </si>
  <si>
    <t>EL218</t>
  </si>
  <si>
    <t>EL219</t>
  </si>
  <si>
    <t>EL220</t>
  </si>
  <si>
    <t>EL221</t>
  </si>
  <si>
    <t>EL222</t>
  </si>
  <si>
    <t>EL223</t>
  </si>
  <si>
    <t>EL224</t>
  </si>
  <si>
    <t>EL225</t>
  </si>
  <si>
    <t>EL226</t>
  </si>
  <si>
    <t>EL227</t>
  </si>
  <si>
    <t>EL228</t>
  </si>
  <si>
    <t>EL229</t>
  </si>
  <si>
    <t>EL230</t>
  </si>
  <si>
    <t>EL231</t>
  </si>
  <si>
    <t>EL232</t>
  </si>
  <si>
    <t>EL233</t>
  </si>
  <si>
    <t>EL234</t>
  </si>
  <si>
    <t>EL235</t>
  </si>
  <si>
    <t>EL236</t>
  </si>
  <si>
    <t>EL237</t>
  </si>
  <si>
    <t>EL238</t>
  </si>
  <si>
    <t>EL239</t>
  </si>
  <si>
    <t>EL240</t>
  </si>
  <si>
    <t>EL241</t>
  </si>
  <si>
    <t>EL242</t>
  </si>
  <si>
    <t>EL243</t>
  </si>
  <si>
    <t>EL244</t>
  </si>
  <si>
    <t>EL245</t>
  </si>
  <si>
    <t>EL246</t>
  </si>
  <si>
    <t>EL247</t>
  </si>
  <si>
    <t>EL248</t>
  </si>
  <si>
    <t>EL249</t>
  </si>
  <si>
    <t>EL250</t>
  </si>
  <si>
    <t>EL251</t>
  </si>
  <si>
    <t>EL252</t>
  </si>
  <si>
    <t>EL253</t>
  </si>
  <si>
    <t>EL254</t>
  </si>
  <si>
    <t>EL255</t>
  </si>
  <si>
    <t>EL256</t>
  </si>
  <si>
    <t>EL257</t>
  </si>
  <si>
    <t>EL258</t>
  </si>
  <si>
    <t>EL259</t>
  </si>
  <si>
    <t>EL260</t>
  </si>
  <si>
    <t>EL261</t>
  </si>
  <si>
    <t>EL262</t>
  </si>
  <si>
    <t>EL263</t>
  </si>
  <si>
    <t>EL264</t>
  </si>
  <si>
    <t>EL265</t>
  </si>
  <si>
    <t>EL266</t>
  </si>
  <si>
    <t>EL267</t>
  </si>
  <si>
    <t>EL268</t>
  </si>
  <si>
    <t>EL269</t>
  </si>
  <si>
    <t>EL270</t>
  </si>
  <si>
    <t>EL271</t>
  </si>
  <si>
    <t>EL272</t>
  </si>
  <si>
    <t>EL273</t>
  </si>
  <si>
    <t>EL274</t>
  </si>
  <si>
    <t>EL275</t>
  </si>
  <si>
    <t>EL276</t>
  </si>
  <si>
    <t>EL277</t>
  </si>
  <si>
    <t>EL278</t>
  </si>
  <si>
    <t>EL279</t>
  </si>
  <si>
    <t>EL280</t>
  </si>
  <si>
    <t>EL281</t>
  </si>
  <si>
    <t>EL282</t>
  </si>
  <si>
    <t>EL283</t>
  </si>
  <si>
    <t>EL284</t>
  </si>
  <si>
    <t>EL285</t>
  </si>
  <si>
    <t>EL286</t>
  </si>
  <si>
    <t>EL287</t>
  </si>
  <si>
    <t>EL288</t>
  </si>
  <si>
    <t>EL289</t>
  </si>
  <si>
    <t>EL290</t>
  </si>
  <si>
    <t>PT01</t>
  </si>
  <si>
    <t>PT02</t>
  </si>
  <si>
    <t>PT03</t>
  </si>
  <si>
    <t>PT04</t>
  </si>
  <si>
    <t>PT05</t>
  </si>
  <si>
    <t>PT06</t>
  </si>
  <si>
    <t>PT07</t>
  </si>
  <si>
    <t>PT08</t>
  </si>
  <si>
    <t>PT09</t>
  </si>
  <si>
    <t>PT10</t>
  </si>
  <si>
    <t>PT11</t>
  </si>
  <si>
    <t>PT12</t>
  </si>
  <si>
    <t>PT13</t>
  </si>
  <si>
    <t>PT14</t>
  </si>
  <si>
    <t>PT15</t>
  </si>
  <si>
    <t>PT16</t>
  </si>
  <si>
    <t>PT17</t>
  </si>
  <si>
    <t>PT18</t>
  </si>
  <si>
    <t>PT19</t>
  </si>
  <si>
    <t>PT20</t>
  </si>
  <si>
    <t>PT21</t>
  </si>
  <si>
    <t>PT22</t>
  </si>
  <si>
    <t>PT23</t>
  </si>
  <si>
    <t>PT24</t>
  </si>
  <si>
    <t>PT25</t>
  </si>
  <si>
    <t>PT26</t>
  </si>
  <si>
    <t>PT27</t>
  </si>
  <si>
    <t>PT28</t>
  </si>
  <si>
    <t>PT29</t>
  </si>
  <si>
    <t>PS01</t>
  </si>
  <si>
    <t>PS02</t>
  </si>
  <si>
    <t>PS03</t>
  </si>
  <si>
    <t>PS04</t>
  </si>
  <si>
    <t>PS05</t>
  </si>
  <si>
    <t>PS06</t>
  </si>
  <si>
    <t>PS07</t>
  </si>
  <si>
    <t>PS08</t>
  </si>
  <si>
    <t>PS09</t>
  </si>
  <si>
    <t>PS10</t>
  </si>
  <si>
    <t>PS11</t>
  </si>
  <si>
    <t>PS12</t>
  </si>
  <si>
    <t>PS13</t>
  </si>
  <si>
    <t>PS14</t>
  </si>
  <si>
    <t>PS15</t>
  </si>
  <si>
    <t>PS16</t>
  </si>
  <si>
    <t>PS17</t>
  </si>
  <si>
    <t>PS18</t>
  </si>
  <si>
    <t>PS19</t>
  </si>
  <si>
    <t>PS20</t>
  </si>
  <si>
    <t>PS21</t>
  </si>
  <si>
    <t>PS22</t>
  </si>
  <si>
    <t>PS23</t>
  </si>
  <si>
    <t>PS24</t>
  </si>
  <si>
    <t>PS25</t>
  </si>
  <si>
    <t>PS26</t>
  </si>
  <si>
    <t>PS27</t>
  </si>
  <si>
    <t>PS28</t>
  </si>
  <si>
    <t>PS29</t>
  </si>
  <si>
    <t>PS30</t>
  </si>
  <si>
    <t>PS31</t>
  </si>
  <si>
    <t>PS32</t>
  </si>
  <si>
    <t>PS33</t>
  </si>
  <si>
    <t>PS34</t>
  </si>
  <si>
    <t>PS35</t>
  </si>
  <si>
    <t>PS36</t>
  </si>
  <si>
    <t>PS37</t>
  </si>
  <si>
    <t>PS38</t>
  </si>
  <si>
    <t>PS39</t>
  </si>
  <si>
    <t>PS40</t>
  </si>
  <si>
    <t>PS41</t>
  </si>
  <si>
    <t>PS42</t>
  </si>
  <si>
    <t>PS43</t>
  </si>
  <si>
    <t>PS44</t>
  </si>
  <si>
    <t>PS45</t>
  </si>
  <si>
    <t>PS46</t>
  </si>
  <si>
    <t>PS47</t>
  </si>
  <si>
    <t>PS48</t>
  </si>
  <si>
    <t>PS49</t>
  </si>
  <si>
    <t>PS50</t>
  </si>
  <si>
    <t>PS51</t>
  </si>
  <si>
    <t>PS52</t>
  </si>
  <si>
    <t>PS53</t>
  </si>
  <si>
    <t>PS54</t>
  </si>
  <si>
    <t>PS55</t>
  </si>
  <si>
    <t>PS56</t>
  </si>
  <si>
    <t>PS57</t>
  </si>
  <si>
    <t>PS58</t>
  </si>
  <si>
    <t>PS59</t>
  </si>
  <si>
    <t>PS60</t>
  </si>
  <si>
    <t>PS61</t>
  </si>
  <si>
    <t>PS62</t>
  </si>
  <si>
    <t>PS63</t>
  </si>
  <si>
    <t>PS64</t>
  </si>
  <si>
    <t>PS65</t>
  </si>
  <si>
    <t>PS66</t>
  </si>
  <si>
    <t>PS67</t>
  </si>
  <si>
    <t>PS68</t>
  </si>
  <si>
    <t>PS69</t>
  </si>
  <si>
    <t>PS70</t>
  </si>
  <si>
    <t>PS71</t>
  </si>
  <si>
    <t>PS72</t>
  </si>
  <si>
    <t>PS73</t>
  </si>
  <si>
    <t>PS74</t>
  </si>
  <si>
    <t>PS75</t>
  </si>
  <si>
    <t>PS76</t>
  </si>
  <si>
    <t>PS77</t>
  </si>
  <si>
    <t>KRYCÍ LIST ZADANIA</t>
  </si>
  <si>
    <t>REKAPITULÁCIA ZADANIA</t>
  </si>
  <si>
    <t>ZADANIE</t>
  </si>
  <si>
    <t>Poznámky:</t>
  </si>
  <si>
    <t>K správnemu naceneniu výkazu výmer je potrebné naštudovanie PD. Naceniť je potrebné jestvujúci výkaz výmer podľa pokynov tendrového zadávateľa, resp. navrhu zmluvy o dielo.</t>
  </si>
  <si>
    <t xml:space="preserve">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parametricky. </t>
  </si>
  <si>
    <t xml:space="preserve"> 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</t>
  </si>
  <si>
    <t>Výmery položiek presunov hmot PSV vyjadrených mernými jednotkami v percentách % si uchádzač výpĺna sám podla metodiky rozpočtárskych programov napr. Cenkros, ODIS.</t>
  </si>
  <si>
    <t>Dodávateľ si zahrnie do jednotkových cien všetky náklady podla ZoD, vrátane VRN-ov: napr. označenie staveniska, čistenie, opatrenia pre stav. v zimnom období, poistenie, geodet. merania a dokumentáciu, skúšky, vzorky, dielenskú dokumentáciu, vyčistenie všetkých dotknutých plôch od stavebného odpadu.</t>
  </si>
  <si>
    <t>V prípade, že sa v projekte/rozpočte uvedie konkrétny výrobok, jedná sa len o referenciu a je možné ho nahradiť materiálmi a výrobkami s rovnocennými alebo lepšími technickými prarametrami, podľa pravidla pre ekvivalent, uvedeného v súťažných podkladov.</t>
  </si>
  <si>
    <t>Vedľajšie rozpočtové náklady sú súčasťou jednotkových cien.</t>
  </si>
  <si>
    <t>Pol711</t>
  </si>
  <si>
    <t>Pol712</t>
  </si>
  <si>
    <t>Pol713</t>
  </si>
  <si>
    <t>LED Svietidlo vsadené do portálu, DPR 2250 lm 22 W 830 L=cca 850mm FO IP43 white,tvar - linija</t>
  </si>
  <si>
    <t>Pol714</t>
  </si>
  <si>
    <t>Pol715</t>
  </si>
  <si>
    <t>Pol716</t>
  </si>
  <si>
    <t>LED Svietidlo závesné,  DPR 1800+1250 lm 28 W 830, L=cca1400 mm FO IP20 white,SH 3m,tar: liníove, primo nepriame</t>
  </si>
  <si>
    <t>Pol717</t>
  </si>
  <si>
    <t>M+D Spona pre potrubia Ø14-20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</si>
</sst>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8"/>
      <name val="MS Sans Serif"/>
      <family val="2"/>
    </font>
    <font>
      <b/>
      <sz val="8"/>
      <name val="MS Sans Serif"/>
      <family val="2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44" fillId="0" borderId="0" applyNumberFormat="0" applyFill="0" applyBorder="0" applyAlignment="0" applyProtection="0"/>
    <xf numFmtId="0" fontId="45" fillId="0" borderId="0" applyAlignment="0">
      <alignment vertical="top" wrapText="1"/>
      <protection locked="0"/>
    </xf>
  </cellStyleXfs>
  <cellXfs count="28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3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7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7" fillId="5" borderId="0" xfId="0" applyFont="1" applyFill="1" applyAlignment="1">
      <alignment horizontal="left" vertical="center"/>
    </xf>
    <xf numFmtId="4" fontId="27" fillId="5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8" fillId="0" borderId="12" xfId="0" applyNumberFormat="1" applyFont="1" applyBorder="1"/>
    <xf numFmtId="166" fontId="38" fillId="0" borderId="13" xfId="0" applyNumberFormat="1" applyFont="1" applyBorder="1"/>
    <xf numFmtId="4" fontId="3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41" fillId="0" borderId="22" xfId="0" applyFont="1" applyBorder="1" applyAlignment="1" applyProtection="1">
      <alignment horizontal="center" vertical="center"/>
      <protection locked="0"/>
    </xf>
    <xf numFmtId="49" fontId="41" fillId="0" borderId="22" xfId="0" applyNumberFormat="1" applyFont="1" applyBorder="1" applyAlignment="1" applyProtection="1">
      <alignment horizontal="left" vertical="center" wrapText="1"/>
      <protection locked="0"/>
    </xf>
    <xf numFmtId="0" fontId="41" fillId="0" borderId="22" xfId="0" applyFont="1" applyBorder="1" applyAlignment="1" applyProtection="1">
      <alignment horizontal="left" vertical="center" wrapText="1"/>
      <protection locked="0"/>
    </xf>
    <xf numFmtId="0" fontId="41" fillId="0" borderId="22" xfId="0" applyFont="1" applyBorder="1" applyAlignment="1" applyProtection="1">
      <alignment horizontal="center" vertical="center" wrapText="1"/>
      <protection locked="0"/>
    </xf>
    <xf numFmtId="167" fontId="41" fillId="0" borderId="22" xfId="0" applyNumberFormat="1" applyFont="1" applyBorder="1" applyAlignment="1" applyProtection="1">
      <alignment vertical="center"/>
      <protection locked="0"/>
    </xf>
    <xf numFmtId="4" fontId="41" fillId="3" borderId="22" xfId="0" applyNumberFormat="1" applyFont="1" applyFill="1" applyBorder="1" applyAlignment="1" applyProtection="1">
      <alignment vertical="center"/>
      <protection locked="0"/>
    </xf>
    <xf numFmtId="4" fontId="41" fillId="0" borderId="22" xfId="0" applyNumberFormat="1" applyFont="1" applyBorder="1" applyAlignment="1" applyProtection="1">
      <alignment vertical="center"/>
      <protection locked="0"/>
    </xf>
    <xf numFmtId="0" fontId="42" fillId="0" borderId="22" xfId="0" applyFont="1" applyBorder="1" applyAlignment="1" applyProtection="1">
      <alignment vertical="center"/>
      <protection locked="0"/>
    </xf>
    <xf numFmtId="0" fontId="42" fillId="0" borderId="3" xfId="0" applyFont="1" applyBorder="1" applyAlignment="1">
      <alignment vertical="center"/>
    </xf>
    <xf numFmtId="0" fontId="41" fillId="3" borderId="14" xfId="0" applyFont="1" applyFill="1" applyBorder="1" applyAlignment="1" applyProtection="1">
      <alignment horizontal="left" vertical="center"/>
      <protection locked="0"/>
    </xf>
    <xf numFmtId="0" fontId="41" fillId="0" borderId="0" xfId="0" applyFont="1" applyAlignment="1">
      <alignment horizontal="center"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41" fillId="3" borderId="19" xfId="0" applyFont="1" applyFill="1" applyBorder="1" applyAlignment="1" applyProtection="1">
      <alignment horizontal="left" vertical="center"/>
      <protection locked="0"/>
    </xf>
    <xf numFmtId="0" fontId="41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3" fillId="0" borderId="16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/>
    </xf>
    <xf numFmtId="167" fontId="43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9" fillId="0" borderId="0" xfId="0" applyFont="1" applyAlignment="1">
      <alignment horizontal="left" vertical="center"/>
    </xf>
    <xf numFmtId="0" fontId="46" fillId="0" borderId="0" xfId="2" applyFont="1" applyAlignment="1">
      <alignment horizontal="left" vertical="top"/>
      <protection locked="0"/>
    </xf>
    <xf numFmtId="0" fontId="46" fillId="0" borderId="0" xfId="2" applyFont="1" applyAlignment="1">
      <alignment horizontal="left" vertical="top" wrapText="1"/>
      <protection locked="0"/>
    </xf>
    <xf numFmtId="0" fontId="46" fillId="0" borderId="0" xfId="2" applyFont="1" applyAlignment="1">
      <alignment horizontal="right" vertical="top"/>
      <protection locked="0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25" fillId="5" borderId="7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4" fontId="30" fillId="0" borderId="0" xfId="0" applyNumberFormat="1" applyFont="1" applyAlignment="1">
      <alignment horizontal="right" vertical="center"/>
    </xf>
    <xf numFmtId="0" fontId="25" fillId="5" borderId="7" xfId="0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5" fillId="5" borderId="8" xfId="0" applyFont="1" applyFill="1" applyBorder="1" applyAlignment="1">
      <alignment horizontal="left" vertical="center"/>
    </xf>
    <xf numFmtId="0" fontId="46" fillId="0" borderId="0" xfId="2" applyFont="1" applyAlignment="1">
      <alignment horizontal="left" vertical="top" wrapText="1"/>
      <protection locked="0"/>
    </xf>
    <xf numFmtId="0" fontId="47" fillId="0" borderId="0" xfId="0" applyFont="1"/>
    <xf numFmtId="0" fontId="0" fillId="0" borderId="0" xfId="0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3">
    <cellStyle name="Hypertextové prepojenie" xfId="1" builtinId="8"/>
    <cellStyle name="Normálna" xfId="0" builtinId="0" customBuiltin="1"/>
    <cellStyle name="normálne_SO-01 Rodinný dom a občianska vybavenosť - zmena Zadanie s výkazom výmer" xfId="2" xr:uid="{0658D6E8-D637-4605-922B-70A0B09FB7D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1"/>
  <sheetViews>
    <sheetView showGridLines="0" topLeftCell="A82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>
      <c r="AR2" s="265" t="s">
        <v>5</v>
      </c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>
      <c r="B5" s="20"/>
      <c r="D5" s="24" t="s">
        <v>12</v>
      </c>
      <c r="K5" s="240" t="s">
        <v>13</v>
      </c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R5" s="20"/>
      <c r="BE5" s="237" t="s">
        <v>14</v>
      </c>
      <c r="BS5" s="17" t="s">
        <v>6</v>
      </c>
    </row>
    <row r="6" spans="1:74" ht="36.9" customHeight="1">
      <c r="B6" s="20"/>
      <c r="D6" s="26" t="s">
        <v>15</v>
      </c>
      <c r="K6" s="242" t="s">
        <v>16</v>
      </c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R6" s="20"/>
      <c r="BE6" s="238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38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38"/>
      <c r="BS8" s="17" t="s">
        <v>6</v>
      </c>
    </row>
    <row r="9" spans="1:74" ht="14.4" customHeight="1">
      <c r="B9" s="20"/>
      <c r="AR9" s="20"/>
      <c r="BE9" s="238"/>
      <c r="BS9" s="17" t="s">
        <v>6</v>
      </c>
    </row>
    <row r="10" spans="1:74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38"/>
      <c r="BS10" s="17" t="s">
        <v>6</v>
      </c>
    </row>
    <row r="11" spans="1:74" ht="18.45" customHeight="1">
      <c r="B11" s="20"/>
      <c r="E11" s="25" t="s">
        <v>25</v>
      </c>
      <c r="AK11" s="27" t="s">
        <v>26</v>
      </c>
      <c r="AN11" s="25" t="s">
        <v>1</v>
      </c>
      <c r="AR11" s="20"/>
      <c r="BE11" s="238"/>
      <c r="BS11" s="17" t="s">
        <v>6</v>
      </c>
    </row>
    <row r="12" spans="1:74" ht="6.9" customHeight="1">
      <c r="B12" s="20"/>
      <c r="AR12" s="20"/>
      <c r="BE12" s="238"/>
      <c r="BS12" s="17" t="s">
        <v>6</v>
      </c>
    </row>
    <row r="13" spans="1:74" ht="12" customHeight="1">
      <c r="B13" s="20"/>
      <c r="D13" s="27" t="s">
        <v>27</v>
      </c>
      <c r="AK13" s="27" t="s">
        <v>24</v>
      </c>
      <c r="AN13" s="29" t="s">
        <v>28</v>
      </c>
      <c r="AR13" s="20"/>
      <c r="BE13" s="238"/>
      <c r="BS13" s="17" t="s">
        <v>6</v>
      </c>
    </row>
    <row r="14" spans="1:74" ht="13.2">
      <c r="B14" s="20"/>
      <c r="E14" s="243" t="s">
        <v>28</v>
      </c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7" t="s">
        <v>26</v>
      </c>
      <c r="AN14" s="29" t="s">
        <v>28</v>
      </c>
      <c r="AR14" s="20"/>
      <c r="BE14" s="238"/>
      <c r="BS14" s="17" t="s">
        <v>6</v>
      </c>
    </row>
    <row r="15" spans="1:74" ht="6.9" customHeight="1">
      <c r="B15" s="20"/>
      <c r="AR15" s="20"/>
      <c r="BE15" s="238"/>
      <c r="BS15" s="17" t="s">
        <v>3</v>
      </c>
    </row>
    <row r="16" spans="1:74" ht="12" customHeight="1">
      <c r="B16" s="20"/>
      <c r="D16" s="27" t="s">
        <v>29</v>
      </c>
      <c r="AK16" s="27" t="s">
        <v>24</v>
      </c>
      <c r="AN16" s="25" t="s">
        <v>1</v>
      </c>
      <c r="AR16" s="20"/>
      <c r="BE16" s="238"/>
      <c r="BS16" s="17" t="s">
        <v>3</v>
      </c>
    </row>
    <row r="17" spans="2:71" ht="18.45" customHeight="1">
      <c r="B17" s="20"/>
      <c r="E17" s="25" t="s">
        <v>30</v>
      </c>
      <c r="AK17" s="27" t="s">
        <v>26</v>
      </c>
      <c r="AN17" s="25" t="s">
        <v>1</v>
      </c>
      <c r="AR17" s="20"/>
      <c r="BE17" s="238"/>
      <c r="BS17" s="17" t="s">
        <v>31</v>
      </c>
    </row>
    <row r="18" spans="2:71" ht="6.9" customHeight="1">
      <c r="B18" s="20"/>
      <c r="AR18" s="20"/>
      <c r="BE18" s="238"/>
      <c r="BS18" s="17" t="s">
        <v>6</v>
      </c>
    </row>
    <row r="19" spans="2:71" ht="12" customHeight="1">
      <c r="B19" s="20"/>
      <c r="D19" s="27" t="s">
        <v>32</v>
      </c>
      <c r="AK19" s="27" t="s">
        <v>24</v>
      </c>
      <c r="AN19" s="25" t="s">
        <v>1</v>
      </c>
      <c r="AR19" s="20"/>
      <c r="BE19" s="238"/>
      <c r="BS19" s="17" t="s">
        <v>6</v>
      </c>
    </row>
    <row r="20" spans="2:71" ht="18.45" customHeight="1">
      <c r="B20" s="20"/>
      <c r="E20" s="25" t="s">
        <v>33</v>
      </c>
      <c r="AK20" s="27" t="s">
        <v>26</v>
      </c>
      <c r="AN20" s="25" t="s">
        <v>1</v>
      </c>
      <c r="AR20" s="20"/>
      <c r="BE20" s="238"/>
      <c r="BS20" s="17" t="s">
        <v>31</v>
      </c>
    </row>
    <row r="21" spans="2:71" ht="6.9" customHeight="1">
      <c r="B21" s="20"/>
      <c r="AR21" s="20"/>
      <c r="BE21" s="238"/>
    </row>
    <row r="22" spans="2:71" ht="12" customHeight="1">
      <c r="B22" s="20"/>
      <c r="D22" s="27" t="s">
        <v>34</v>
      </c>
      <c r="AR22" s="20"/>
      <c r="BE22" s="238"/>
    </row>
    <row r="23" spans="2:71" ht="16.5" customHeight="1">
      <c r="B23" s="20"/>
      <c r="E23" s="245" t="s">
        <v>1</v>
      </c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5"/>
      <c r="AN23" s="245"/>
      <c r="AR23" s="20"/>
      <c r="BE23" s="238"/>
    </row>
    <row r="24" spans="2:71" ht="6.9" customHeight="1">
      <c r="B24" s="20"/>
      <c r="AR24" s="20"/>
      <c r="BE24" s="238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38"/>
    </row>
    <row r="26" spans="2:71" s="1" customFormat="1" ht="25.95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46">
        <f>ROUND(AG94,2)</f>
        <v>0</v>
      </c>
      <c r="AL26" s="247"/>
      <c r="AM26" s="247"/>
      <c r="AN26" s="247"/>
      <c r="AO26" s="247"/>
      <c r="AR26" s="32"/>
      <c r="BE26" s="238"/>
    </row>
    <row r="27" spans="2:71" s="1" customFormat="1" ht="6.9" customHeight="1">
      <c r="B27" s="32"/>
      <c r="AR27" s="32"/>
      <c r="BE27" s="238"/>
    </row>
    <row r="28" spans="2:71" s="1" customFormat="1" ht="13.2">
      <c r="B28" s="32"/>
      <c r="L28" s="248" t="s">
        <v>36</v>
      </c>
      <c r="M28" s="248"/>
      <c r="N28" s="248"/>
      <c r="O28" s="248"/>
      <c r="P28" s="248"/>
      <c r="W28" s="248" t="s">
        <v>37</v>
      </c>
      <c r="X28" s="248"/>
      <c r="Y28" s="248"/>
      <c r="Z28" s="248"/>
      <c r="AA28" s="248"/>
      <c r="AB28" s="248"/>
      <c r="AC28" s="248"/>
      <c r="AD28" s="248"/>
      <c r="AE28" s="248"/>
      <c r="AK28" s="248" t="s">
        <v>38</v>
      </c>
      <c r="AL28" s="248"/>
      <c r="AM28" s="248"/>
      <c r="AN28" s="248"/>
      <c r="AO28" s="248"/>
      <c r="AR28" s="32"/>
      <c r="BE28" s="238"/>
    </row>
    <row r="29" spans="2:71" s="2" customFormat="1" ht="14.4" customHeight="1">
      <c r="B29" s="36"/>
      <c r="D29" s="27" t="s">
        <v>39</v>
      </c>
      <c r="F29" s="37" t="s">
        <v>40</v>
      </c>
      <c r="L29" s="251">
        <v>0.2</v>
      </c>
      <c r="M29" s="250"/>
      <c r="N29" s="250"/>
      <c r="O29" s="250"/>
      <c r="P29" s="250"/>
      <c r="Q29" s="38"/>
      <c r="R29" s="38"/>
      <c r="S29" s="38"/>
      <c r="T29" s="38"/>
      <c r="U29" s="38"/>
      <c r="V29" s="38"/>
      <c r="W29" s="249">
        <f>ROUND(AZ94, 2)</f>
        <v>0</v>
      </c>
      <c r="X29" s="250"/>
      <c r="Y29" s="250"/>
      <c r="Z29" s="250"/>
      <c r="AA29" s="250"/>
      <c r="AB29" s="250"/>
      <c r="AC29" s="250"/>
      <c r="AD29" s="250"/>
      <c r="AE29" s="250"/>
      <c r="AF29" s="38"/>
      <c r="AG29" s="38"/>
      <c r="AH29" s="38"/>
      <c r="AI29" s="38"/>
      <c r="AJ29" s="38"/>
      <c r="AK29" s="249">
        <f>ROUND(AV94, 2)</f>
        <v>0</v>
      </c>
      <c r="AL29" s="250"/>
      <c r="AM29" s="250"/>
      <c r="AN29" s="250"/>
      <c r="AO29" s="250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39"/>
    </row>
    <row r="30" spans="2:71" s="2" customFormat="1" ht="14.4" customHeight="1">
      <c r="B30" s="36"/>
      <c r="F30" s="37" t="s">
        <v>41</v>
      </c>
      <c r="L30" s="251">
        <v>0.2</v>
      </c>
      <c r="M30" s="250"/>
      <c r="N30" s="250"/>
      <c r="O30" s="250"/>
      <c r="P30" s="250"/>
      <c r="Q30" s="38"/>
      <c r="R30" s="38"/>
      <c r="S30" s="38"/>
      <c r="T30" s="38"/>
      <c r="U30" s="38"/>
      <c r="V30" s="38"/>
      <c r="W30" s="249">
        <f>ROUND(BA94, 2)</f>
        <v>0</v>
      </c>
      <c r="X30" s="250"/>
      <c r="Y30" s="250"/>
      <c r="Z30" s="250"/>
      <c r="AA30" s="250"/>
      <c r="AB30" s="250"/>
      <c r="AC30" s="250"/>
      <c r="AD30" s="250"/>
      <c r="AE30" s="250"/>
      <c r="AF30" s="38"/>
      <c r="AG30" s="38"/>
      <c r="AH30" s="38"/>
      <c r="AI30" s="38"/>
      <c r="AJ30" s="38"/>
      <c r="AK30" s="249">
        <f>ROUND(AW94, 2)</f>
        <v>0</v>
      </c>
      <c r="AL30" s="250"/>
      <c r="AM30" s="250"/>
      <c r="AN30" s="250"/>
      <c r="AO30" s="250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39"/>
    </row>
    <row r="31" spans="2:71" s="2" customFormat="1" ht="14.4" hidden="1" customHeight="1">
      <c r="B31" s="36"/>
      <c r="F31" s="27" t="s">
        <v>42</v>
      </c>
      <c r="L31" s="254">
        <v>0.2</v>
      </c>
      <c r="M31" s="253"/>
      <c r="N31" s="253"/>
      <c r="O31" s="253"/>
      <c r="P31" s="253"/>
      <c r="W31" s="252">
        <f>ROUND(BB94, 2)</f>
        <v>0</v>
      </c>
      <c r="X31" s="253"/>
      <c r="Y31" s="253"/>
      <c r="Z31" s="253"/>
      <c r="AA31" s="253"/>
      <c r="AB31" s="253"/>
      <c r="AC31" s="253"/>
      <c r="AD31" s="253"/>
      <c r="AE31" s="253"/>
      <c r="AK31" s="252">
        <v>0</v>
      </c>
      <c r="AL31" s="253"/>
      <c r="AM31" s="253"/>
      <c r="AN31" s="253"/>
      <c r="AO31" s="253"/>
      <c r="AR31" s="36"/>
      <c r="BE31" s="239"/>
    </row>
    <row r="32" spans="2:71" s="2" customFormat="1" ht="14.4" hidden="1" customHeight="1">
      <c r="B32" s="36"/>
      <c r="F32" s="27" t="s">
        <v>43</v>
      </c>
      <c r="L32" s="254">
        <v>0.2</v>
      </c>
      <c r="M32" s="253"/>
      <c r="N32" s="253"/>
      <c r="O32" s="253"/>
      <c r="P32" s="253"/>
      <c r="W32" s="252">
        <f>ROUND(BC94, 2)</f>
        <v>0</v>
      </c>
      <c r="X32" s="253"/>
      <c r="Y32" s="253"/>
      <c r="Z32" s="253"/>
      <c r="AA32" s="253"/>
      <c r="AB32" s="253"/>
      <c r="AC32" s="253"/>
      <c r="AD32" s="253"/>
      <c r="AE32" s="253"/>
      <c r="AK32" s="252">
        <v>0</v>
      </c>
      <c r="AL32" s="253"/>
      <c r="AM32" s="253"/>
      <c r="AN32" s="253"/>
      <c r="AO32" s="253"/>
      <c r="AR32" s="36"/>
      <c r="BE32" s="239"/>
    </row>
    <row r="33" spans="2:57" s="2" customFormat="1" ht="14.4" hidden="1" customHeight="1">
      <c r="B33" s="36"/>
      <c r="F33" s="37" t="s">
        <v>44</v>
      </c>
      <c r="L33" s="251">
        <v>0</v>
      </c>
      <c r="M33" s="250"/>
      <c r="N33" s="250"/>
      <c r="O33" s="250"/>
      <c r="P33" s="250"/>
      <c r="Q33" s="38"/>
      <c r="R33" s="38"/>
      <c r="S33" s="38"/>
      <c r="T33" s="38"/>
      <c r="U33" s="38"/>
      <c r="V33" s="38"/>
      <c r="W33" s="249">
        <f>ROUND(BD94, 2)</f>
        <v>0</v>
      </c>
      <c r="X33" s="250"/>
      <c r="Y33" s="250"/>
      <c r="Z33" s="250"/>
      <c r="AA33" s="250"/>
      <c r="AB33" s="250"/>
      <c r="AC33" s="250"/>
      <c r="AD33" s="250"/>
      <c r="AE33" s="250"/>
      <c r="AF33" s="38"/>
      <c r="AG33" s="38"/>
      <c r="AH33" s="38"/>
      <c r="AI33" s="38"/>
      <c r="AJ33" s="38"/>
      <c r="AK33" s="249">
        <v>0</v>
      </c>
      <c r="AL33" s="250"/>
      <c r="AM33" s="250"/>
      <c r="AN33" s="250"/>
      <c r="AO33" s="250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39"/>
    </row>
    <row r="34" spans="2:57" s="1" customFormat="1" ht="6.9" customHeight="1">
      <c r="B34" s="32"/>
      <c r="AR34" s="32"/>
      <c r="BE34" s="238"/>
    </row>
    <row r="35" spans="2:57" s="1" customFormat="1" ht="25.95" customHeight="1"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60" t="s">
        <v>47</v>
      </c>
      <c r="Y35" s="258"/>
      <c r="Z35" s="258"/>
      <c r="AA35" s="258"/>
      <c r="AB35" s="258"/>
      <c r="AC35" s="42"/>
      <c r="AD35" s="42"/>
      <c r="AE35" s="42"/>
      <c r="AF35" s="42"/>
      <c r="AG35" s="42"/>
      <c r="AH35" s="42"/>
      <c r="AI35" s="42"/>
      <c r="AJ35" s="42"/>
      <c r="AK35" s="257">
        <f>SUM(AK26:AK33)</f>
        <v>0</v>
      </c>
      <c r="AL35" s="258"/>
      <c r="AM35" s="258"/>
      <c r="AN35" s="258"/>
      <c r="AO35" s="259"/>
      <c r="AP35" s="40"/>
      <c r="AQ35" s="40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3.2">
      <c r="B60" s="32"/>
      <c r="D60" s="46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50</v>
      </c>
      <c r="AI60" s="34"/>
      <c r="AJ60" s="34"/>
      <c r="AK60" s="34"/>
      <c r="AL60" s="34"/>
      <c r="AM60" s="46" t="s">
        <v>51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.2">
      <c r="B64" s="32"/>
      <c r="D64" s="44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53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3.2">
      <c r="B75" s="32"/>
      <c r="D75" s="46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50</v>
      </c>
      <c r="AI75" s="34"/>
      <c r="AJ75" s="34"/>
      <c r="AK75" s="34"/>
      <c r="AL75" s="34"/>
      <c r="AM75" s="46" t="s">
        <v>51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" customHeight="1">
      <c r="B82" s="32"/>
      <c r="C82" s="21" t="s">
        <v>54</v>
      </c>
      <c r="AR82" s="32"/>
    </row>
    <row r="83" spans="1:91" s="1" customFormat="1" ht="6.9" customHeight="1">
      <c r="B83" s="32"/>
      <c r="AR83" s="32"/>
    </row>
    <row r="84" spans="1:91" s="3" customFormat="1" ht="12" customHeight="1">
      <c r="B84" s="51"/>
      <c r="C84" s="27" t="s">
        <v>12</v>
      </c>
      <c r="L84" s="3" t="str">
        <f>K5</f>
        <v>03x</v>
      </c>
      <c r="AR84" s="51"/>
    </row>
    <row r="85" spans="1:91" s="4" customFormat="1" ht="36.9" customHeight="1">
      <c r="B85" s="52"/>
      <c r="C85" s="53" t="s">
        <v>15</v>
      </c>
      <c r="L85" s="261" t="str">
        <f>K6</f>
        <v>NOVOSTAVBA MŠ TRAMÍN - rozpočet 1</v>
      </c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  <c r="AE85" s="262"/>
      <c r="AF85" s="262"/>
      <c r="AG85" s="262"/>
      <c r="AH85" s="262"/>
      <c r="AI85" s="262"/>
      <c r="AJ85" s="262"/>
      <c r="AR85" s="52"/>
    </row>
    <row r="86" spans="1:91" s="1" customFormat="1" ht="6.9" customHeight="1">
      <c r="B86" s="32"/>
      <c r="AR86" s="32"/>
    </row>
    <row r="87" spans="1:91" s="1" customFormat="1" ht="12" customHeight="1">
      <c r="B87" s="32"/>
      <c r="C87" s="27" t="s">
        <v>19</v>
      </c>
      <c r="L87" s="54" t="str">
        <f>IF(K8="","",K8)</f>
        <v>Kadnárova 2521/69,Bratislava</v>
      </c>
      <c r="AI87" s="27" t="s">
        <v>21</v>
      </c>
      <c r="AM87" s="270" t="str">
        <f>IF(AN8= "","",AN8)</f>
        <v>5. 12. 2022</v>
      </c>
      <c r="AN87" s="270"/>
      <c r="AR87" s="32"/>
    </row>
    <row r="88" spans="1:91" s="1" customFormat="1" ht="6.9" customHeight="1">
      <c r="B88" s="32"/>
      <c r="AR88" s="32"/>
    </row>
    <row r="89" spans="1:91" s="1" customFormat="1" ht="15.15" customHeight="1">
      <c r="B89" s="32"/>
      <c r="C89" s="27" t="s">
        <v>23</v>
      </c>
      <c r="L89" s="3" t="str">
        <f>IF(E11= "","",E11)</f>
        <v xml:space="preserve">Mestská časť Bratislava - Rača </v>
      </c>
      <c r="AI89" s="27" t="s">
        <v>29</v>
      </c>
      <c r="AM89" s="268" t="str">
        <f>IF(E17="","",E17)</f>
        <v xml:space="preserve">Ing.arch.Peter Kožuško </v>
      </c>
      <c r="AN89" s="269"/>
      <c r="AO89" s="269"/>
      <c r="AP89" s="269"/>
      <c r="AR89" s="32"/>
      <c r="AS89" s="271" t="s">
        <v>55</v>
      </c>
      <c r="AT89" s="272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15" customHeight="1">
      <c r="B90" s="32"/>
      <c r="C90" s="27" t="s">
        <v>27</v>
      </c>
      <c r="L90" s="3" t="str">
        <f>IF(E14= "Vyplň údaj","",E14)</f>
        <v/>
      </c>
      <c r="AI90" s="27" t="s">
        <v>32</v>
      </c>
      <c r="AM90" s="268" t="str">
        <f>IF(E20="","",E20)</f>
        <v>Rosoft,s.r.o.</v>
      </c>
      <c r="AN90" s="269"/>
      <c r="AO90" s="269"/>
      <c r="AP90" s="269"/>
      <c r="AR90" s="32"/>
      <c r="AS90" s="273"/>
      <c r="AT90" s="274"/>
      <c r="BD90" s="59"/>
    </row>
    <row r="91" spans="1:91" s="1" customFormat="1" ht="10.8" customHeight="1">
      <c r="B91" s="32"/>
      <c r="AR91" s="32"/>
      <c r="AS91" s="273"/>
      <c r="AT91" s="274"/>
      <c r="BD91" s="59"/>
    </row>
    <row r="92" spans="1:91" s="1" customFormat="1" ht="29.25" customHeight="1">
      <c r="B92" s="32"/>
      <c r="C92" s="232" t="s">
        <v>56</v>
      </c>
      <c r="D92" s="233"/>
      <c r="E92" s="233"/>
      <c r="F92" s="233"/>
      <c r="G92" s="233"/>
      <c r="H92" s="60"/>
      <c r="I92" s="236" t="s">
        <v>57</v>
      </c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67" t="s">
        <v>58</v>
      </c>
      <c r="AH92" s="233"/>
      <c r="AI92" s="233"/>
      <c r="AJ92" s="233"/>
      <c r="AK92" s="233"/>
      <c r="AL92" s="233"/>
      <c r="AM92" s="233"/>
      <c r="AN92" s="236" t="s">
        <v>59</v>
      </c>
      <c r="AO92" s="233"/>
      <c r="AP92" s="277"/>
      <c r="AQ92" s="61" t="s">
        <v>60</v>
      </c>
      <c r="AR92" s="32"/>
      <c r="AS92" s="62" t="s">
        <v>61</v>
      </c>
      <c r="AT92" s="63" t="s">
        <v>62</v>
      </c>
      <c r="AU92" s="63" t="s">
        <v>63</v>
      </c>
      <c r="AV92" s="63" t="s">
        <v>64</v>
      </c>
      <c r="AW92" s="63" t="s">
        <v>65</v>
      </c>
      <c r="AX92" s="63" t="s">
        <v>66</v>
      </c>
      <c r="AY92" s="63" t="s">
        <v>67</v>
      </c>
      <c r="AZ92" s="63" t="s">
        <v>68</v>
      </c>
      <c r="BA92" s="63" t="s">
        <v>69</v>
      </c>
      <c r="BB92" s="63" t="s">
        <v>70</v>
      </c>
      <c r="BC92" s="63" t="s">
        <v>71</v>
      </c>
      <c r="BD92" s="64" t="s">
        <v>72</v>
      </c>
    </row>
    <row r="93" spans="1:91" s="1" customFormat="1" ht="10.8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" customHeight="1">
      <c r="B94" s="66"/>
      <c r="C94" s="67" t="s">
        <v>73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75">
        <f>ROUND(AG95+SUM(AG103:AG109),2)</f>
        <v>0</v>
      </c>
      <c r="AH94" s="275"/>
      <c r="AI94" s="275"/>
      <c r="AJ94" s="275"/>
      <c r="AK94" s="275"/>
      <c r="AL94" s="275"/>
      <c r="AM94" s="275"/>
      <c r="AN94" s="276">
        <f t="shared" ref="AN94:AN109" si="0">SUM(AG94,AT94)</f>
        <v>0</v>
      </c>
      <c r="AO94" s="276"/>
      <c r="AP94" s="276"/>
      <c r="AQ94" s="70" t="s">
        <v>1</v>
      </c>
      <c r="AR94" s="66"/>
      <c r="AS94" s="71">
        <f>ROUND(AS95+SUM(AS103:AS109),2)</f>
        <v>0</v>
      </c>
      <c r="AT94" s="72">
        <f t="shared" ref="AT94:AT109" si="1">ROUND(SUM(AV94:AW94),2)</f>
        <v>0</v>
      </c>
      <c r="AU94" s="73">
        <f>ROUND(AU95+SUM(AU103:AU109),5)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ROUND(AZ95+SUM(AZ103:AZ109),2)</f>
        <v>0</v>
      </c>
      <c r="BA94" s="72">
        <f>ROUND(BA95+SUM(BA103:BA109),2)</f>
        <v>0</v>
      </c>
      <c r="BB94" s="72">
        <f>ROUND(BB95+SUM(BB103:BB109),2)</f>
        <v>0</v>
      </c>
      <c r="BC94" s="72">
        <f>ROUND(BC95+SUM(BC103:BC109),2)</f>
        <v>0</v>
      </c>
      <c r="BD94" s="74">
        <f>ROUND(BD95+SUM(BD103:BD109),2)</f>
        <v>0</v>
      </c>
      <c r="BS94" s="75" t="s">
        <v>74</v>
      </c>
      <c r="BT94" s="75" t="s">
        <v>75</v>
      </c>
      <c r="BU94" s="76" t="s">
        <v>76</v>
      </c>
      <c r="BV94" s="75" t="s">
        <v>77</v>
      </c>
      <c r="BW94" s="75" t="s">
        <v>4</v>
      </c>
      <c r="BX94" s="75" t="s">
        <v>78</v>
      </c>
      <c r="CL94" s="75" t="s">
        <v>1</v>
      </c>
    </row>
    <row r="95" spans="1:91" s="6" customFormat="1" ht="16.5" customHeight="1">
      <c r="B95" s="77"/>
      <c r="C95" s="78"/>
      <c r="D95" s="234" t="s">
        <v>79</v>
      </c>
      <c r="E95" s="234"/>
      <c r="F95" s="234"/>
      <c r="G95" s="234"/>
      <c r="H95" s="234"/>
      <c r="I95" s="79"/>
      <c r="J95" s="234" t="s">
        <v>80</v>
      </c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66">
        <f>ROUND(SUM(AG96:AG102),2)</f>
        <v>0</v>
      </c>
      <c r="AH95" s="256"/>
      <c r="AI95" s="256"/>
      <c r="AJ95" s="256"/>
      <c r="AK95" s="256"/>
      <c r="AL95" s="256"/>
      <c r="AM95" s="256"/>
      <c r="AN95" s="255">
        <f t="shared" si="0"/>
        <v>0</v>
      </c>
      <c r="AO95" s="256"/>
      <c r="AP95" s="256"/>
      <c r="AQ95" s="80" t="s">
        <v>81</v>
      </c>
      <c r="AR95" s="77"/>
      <c r="AS95" s="81">
        <f>ROUND(SUM(AS96:AS102),2)</f>
        <v>0</v>
      </c>
      <c r="AT95" s="82">
        <f t="shared" si="1"/>
        <v>0</v>
      </c>
      <c r="AU95" s="83">
        <f>ROUND(SUM(AU96:AU102),5)</f>
        <v>0</v>
      </c>
      <c r="AV95" s="82">
        <f>ROUND(AZ95*L29,2)</f>
        <v>0</v>
      </c>
      <c r="AW95" s="82">
        <f>ROUND(BA95*L30,2)</f>
        <v>0</v>
      </c>
      <c r="AX95" s="82">
        <f>ROUND(BB95*L29,2)</f>
        <v>0</v>
      </c>
      <c r="AY95" s="82">
        <f>ROUND(BC95*L30,2)</f>
        <v>0</v>
      </c>
      <c r="AZ95" s="82">
        <f>ROUND(SUM(AZ96:AZ102),2)</f>
        <v>0</v>
      </c>
      <c r="BA95" s="82">
        <f>ROUND(SUM(BA96:BA102),2)</f>
        <v>0</v>
      </c>
      <c r="BB95" s="82">
        <f>ROUND(SUM(BB96:BB102),2)</f>
        <v>0</v>
      </c>
      <c r="BC95" s="82">
        <f>ROUND(SUM(BC96:BC102),2)</f>
        <v>0</v>
      </c>
      <c r="BD95" s="84">
        <f>ROUND(SUM(BD96:BD102),2)</f>
        <v>0</v>
      </c>
      <c r="BS95" s="85" t="s">
        <v>74</v>
      </c>
      <c r="BT95" s="85" t="s">
        <v>82</v>
      </c>
      <c r="BU95" s="85" t="s">
        <v>76</v>
      </c>
      <c r="BV95" s="85" t="s">
        <v>77</v>
      </c>
      <c r="BW95" s="85" t="s">
        <v>83</v>
      </c>
      <c r="BX95" s="85" t="s">
        <v>4</v>
      </c>
      <c r="CL95" s="85" t="s">
        <v>1</v>
      </c>
      <c r="CM95" s="85" t="s">
        <v>75</v>
      </c>
    </row>
    <row r="96" spans="1:91" s="3" customFormat="1" ht="16.5" customHeight="1">
      <c r="A96" s="86" t="s">
        <v>84</v>
      </c>
      <c r="B96" s="51"/>
      <c r="C96" s="9"/>
      <c r="D96" s="9"/>
      <c r="E96" s="235" t="s">
        <v>79</v>
      </c>
      <c r="F96" s="235"/>
      <c r="G96" s="235"/>
      <c r="H96" s="235"/>
      <c r="I96" s="235"/>
      <c r="J96" s="9"/>
      <c r="K96" s="235" t="s">
        <v>85</v>
      </c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63">
        <f>'01 - SO01.1 - Stavebná časť'!J34</f>
        <v>0</v>
      </c>
      <c r="AH96" s="264"/>
      <c r="AI96" s="264"/>
      <c r="AJ96" s="264"/>
      <c r="AK96" s="264"/>
      <c r="AL96" s="264"/>
      <c r="AM96" s="264"/>
      <c r="AN96" s="263">
        <f t="shared" si="0"/>
        <v>0</v>
      </c>
      <c r="AO96" s="264"/>
      <c r="AP96" s="264"/>
      <c r="AQ96" s="87" t="s">
        <v>86</v>
      </c>
      <c r="AR96" s="51"/>
      <c r="AS96" s="88">
        <v>0</v>
      </c>
      <c r="AT96" s="89">
        <f t="shared" si="1"/>
        <v>0</v>
      </c>
      <c r="AU96" s="90">
        <f>'01 - SO01.1 - Stavebná časť'!P157</f>
        <v>0</v>
      </c>
      <c r="AV96" s="89">
        <f>'01 - SO01.1 - Stavebná časť'!J37</f>
        <v>0</v>
      </c>
      <c r="AW96" s="89">
        <f>'01 - SO01.1 - Stavebná časť'!J38</f>
        <v>0</v>
      </c>
      <c r="AX96" s="89">
        <f>'01 - SO01.1 - Stavebná časť'!J39</f>
        <v>0</v>
      </c>
      <c r="AY96" s="89">
        <f>'01 - SO01.1 - Stavebná časť'!J40</f>
        <v>0</v>
      </c>
      <c r="AZ96" s="89">
        <f>'01 - SO01.1 - Stavebná časť'!F37</f>
        <v>0</v>
      </c>
      <c r="BA96" s="89">
        <f>'01 - SO01.1 - Stavebná časť'!F38</f>
        <v>0</v>
      </c>
      <c r="BB96" s="89">
        <f>'01 - SO01.1 - Stavebná časť'!F39</f>
        <v>0</v>
      </c>
      <c r="BC96" s="89">
        <f>'01 - SO01.1 - Stavebná časť'!F40</f>
        <v>0</v>
      </c>
      <c r="BD96" s="91">
        <f>'01 - SO01.1 - Stavebná časť'!F41</f>
        <v>0</v>
      </c>
      <c r="BT96" s="25" t="s">
        <v>87</v>
      </c>
      <c r="BV96" s="25" t="s">
        <v>77</v>
      </c>
      <c r="BW96" s="25" t="s">
        <v>88</v>
      </c>
      <c r="BX96" s="25" t="s">
        <v>83</v>
      </c>
      <c r="CL96" s="25" t="s">
        <v>1</v>
      </c>
    </row>
    <row r="97" spans="1:91" s="3" customFormat="1" ht="16.5" customHeight="1">
      <c r="A97" s="86" t="s">
        <v>84</v>
      </c>
      <c r="B97" s="51"/>
      <c r="C97" s="9"/>
      <c r="D97" s="9"/>
      <c r="E97" s="235" t="s">
        <v>89</v>
      </c>
      <c r="F97" s="235"/>
      <c r="G97" s="235"/>
      <c r="H97" s="235"/>
      <c r="I97" s="235"/>
      <c r="J97" s="9"/>
      <c r="K97" s="235" t="s">
        <v>90</v>
      </c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63">
        <f>'02 - SO01.2 - Zdravotechnika'!J34</f>
        <v>0</v>
      </c>
      <c r="AH97" s="264"/>
      <c r="AI97" s="264"/>
      <c r="AJ97" s="264"/>
      <c r="AK97" s="264"/>
      <c r="AL97" s="264"/>
      <c r="AM97" s="264"/>
      <c r="AN97" s="263">
        <f t="shared" si="0"/>
        <v>0</v>
      </c>
      <c r="AO97" s="264"/>
      <c r="AP97" s="264"/>
      <c r="AQ97" s="87" t="s">
        <v>86</v>
      </c>
      <c r="AR97" s="51"/>
      <c r="AS97" s="88">
        <v>0</v>
      </c>
      <c r="AT97" s="89">
        <f t="shared" si="1"/>
        <v>0</v>
      </c>
      <c r="AU97" s="90">
        <f>'02 - SO01.2 - Zdravotechnika'!P140</f>
        <v>0</v>
      </c>
      <c r="AV97" s="89">
        <f>'02 - SO01.2 - Zdravotechnika'!J37</f>
        <v>0</v>
      </c>
      <c r="AW97" s="89">
        <f>'02 - SO01.2 - Zdravotechnika'!J38</f>
        <v>0</v>
      </c>
      <c r="AX97" s="89">
        <f>'02 - SO01.2 - Zdravotechnika'!J39</f>
        <v>0</v>
      </c>
      <c r="AY97" s="89">
        <f>'02 - SO01.2 - Zdravotechnika'!J40</f>
        <v>0</v>
      </c>
      <c r="AZ97" s="89">
        <f>'02 - SO01.2 - Zdravotechnika'!F37</f>
        <v>0</v>
      </c>
      <c r="BA97" s="89">
        <f>'02 - SO01.2 - Zdravotechnika'!F38</f>
        <v>0</v>
      </c>
      <c r="BB97" s="89">
        <f>'02 - SO01.2 - Zdravotechnika'!F39</f>
        <v>0</v>
      </c>
      <c r="BC97" s="89">
        <f>'02 - SO01.2 - Zdravotechnika'!F40</f>
        <v>0</v>
      </c>
      <c r="BD97" s="91">
        <f>'02 - SO01.2 - Zdravotechnika'!F41</f>
        <v>0</v>
      </c>
      <c r="BT97" s="25" t="s">
        <v>87</v>
      </c>
      <c r="BV97" s="25" t="s">
        <v>77</v>
      </c>
      <c r="BW97" s="25" t="s">
        <v>91</v>
      </c>
      <c r="BX97" s="25" t="s">
        <v>83</v>
      </c>
      <c r="CL97" s="25" t="s">
        <v>1</v>
      </c>
    </row>
    <row r="98" spans="1:91" s="3" customFormat="1" ht="16.5" customHeight="1">
      <c r="A98" s="86" t="s">
        <v>84</v>
      </c>
      <c r="B98" s="51"/>
      <c r="C98" s="9"/>
      <c r="D98" s="9"/>
      <c r="E98" s="235" t="s">
        <v>92</v>
      </c>
      <c r="F98" s="235"/>
      <c r="G98" s="235"/>
      <c r="H98" s="235"/>
      <c r="I98" s="235"/>
      <c r="J98" s="9"/>
      <c r="K98" s="235" t="s">
        <v>93</v>
      </c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63">
        <f>'03 - SO01.3 - Vykurovanie'!J34</f>
        <v>0</v>
      </c>
      <c r="AH98" s="264"/>
      <c r="AI98" s="264"/>
      <c r="AJ98" s="264"/>
      <c r="AK98" s="264"/>
      <c r="AL98" s="264"/>
      <c r="AM98" s="264"/>
      <c r="AN98" s="263">
        <f t="shared" si="0"/>
        <v>0</v>
      </c>
      <c r="AO98" s="264"/>
      <c r="AP98" s="264"/>
      <c r="AQ98" s="87" t="s">
        <v>86</v>
      </c>
      <c r="AR98" s="51"/>
      <c r="AS98" s="88">
        <v>0</v>
      </c>
      <c r="AT98" s="89">
        <f t="shared" si="1"/>
        <v>0</v>
      </c>
      <c r="AU98" s="90">
        <f>'03 - SO01.3 - Vykurovanie'!P136</f>
        <v>0</v>
      </c>
      <c r="AV98" s="89">
        <f>'03 - SO01.3 - Vykurovanie'!J37</f>
        <v>0</v>
      </c>
      <c r="AW98" s="89">
        <f>'03 - SO01.3 - Vykurovanie'!J38</f>
        <v>0</v>
      </c>
      <c r="AX98" s="89">
        <f>'03 - SO01.3 - Vykurovanie'!J39</f>
        <v>0</v>
      </c>
      <c r="AY98" s="89">
        <f>'03 - SO01.3 - Vykurovanie'!J40</f>
        <v>0</v>
      </c>
      <c r="AZ98" s="89">
        <f>'03 - SO01.3 - Vykurovanie'!F37</f>
        <v>0</v>
      </c>
      <c r="BA98" s="89">
        <f>'03 - SO01.3 - Vykurovanie'!F38</f>
        <v>0</v>
      </c>
      <c r="BB98" s="89">
        <f>'03 - SO01.3 - Vykurovanie'!F39</f>
        <v>0</v>
      </c>
      <c r="BC98" s="89">
        <f>'03 - SO01.3 - Vykurovanie'!F40</f>
        <v>0</v>
      </c>
      <c r="BD98" s="91">
        <f>'03 - SO01.3 - Vykurovanie'!F41</f>
        <v>0</v>
      </c>
      <c r="BT98" s="25" t="s">
        <v>87</v>
      </c>
      <c r="BV98" s="25" t="s">
        <v>77</v>
      </c>
      <c r="BW98" s="25" t="s">
        <v>94</v>
      </c>
      <c r="BX98" s="25" t="s">
        <v>83</v>
      </c>
      <c r="CL98" s="25" t="s">
        <v>1</v>
      </c>
    </row>
    <row r="99" spans="1:91" s="3" customFormat="1" ht="16.5" customHeight="1">
      <c r="A99" s="86" t="s">
        <v>84</v>
      </c>
      <c r="B99" s="51"/>
      <c r="C99" s="9"/>
      <c r="D99" s="9"/>
      <c r="E99" s="235" t="s">
        <v>95</v>
      </c>
      <c r="F99" s="235"/>
      <c r="G99" s="235"/>
      <c r="H99" s="235"/>
      <c r="I99" s="235"/>
      <c r="J99" s="9"/>
      <c r="K99" s="235" t="s">
        <v>96</v>
      </c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63">
        <f>'04.1 - SO01.4.1 - Vzducho...'!J34</f>
        <v>0</v>
      </c>
      <c r="AH99" s="264"/>
      <c r="AI99" s="264"/>
      <c r="AJ99" s="264"/>
      <c r="AK99" s="264"/>
      <c r="AL99" s="264"/>
      <c r="AM99" s="264"/>
      <c r="AN99" s="263">
        <f t="shared" si="0"/>
        <v>0</v>
      </c>
      <c r="AO99" s="264"/>
      <c r="AP99" s="264"/>
      <c r="AQ99" s="87" t="s">
        <v>86</v>
      </c>
      <c r="AR99" s="51"/>
      <c r="AS99" s="88">
        <v>0</v>
      </c>
      <c r="AT99" s="89">
        <f t="shared" si="1"/>
        <v>0</v>
      </c>
      <c r="AU99" s="90">
        <f>'04.1 - SO01.4.1 - Vzducho...'!P136</f>
        <v>0</v>
      </c>
      <c r="AV99" s="89">
        <f>'04.1 - SO01.4.1 - Vzducho...'!J37</f>
        <v>0</v>
      </c>
      <c r="AW99" s="89">
        <f>'04.1 - SO01.4.1 - Vzducho...'!J38</f>
        <v>0</v>
      </c>
      <c r="AX99" s="89">
        <f>'04.1 - SO01.4.1 - Vzducho...'!J39</f>
        <v>0</v>
      </c>
      <c r="AY99" s="89">
        <f>'04.1 - SO01.4.1 - Vzducho...'!J40</f>
        <v>0</v>
      </c>
      <c r="AZ99" s="89">
        <f>'04.1 - SO01.4.1 - Vzducho...'!F37</f>
        <v>0</v>
      </c>
      <c r="BA99" s="89">
        <f>'04.1 - SO01.4.1 - Vzducho...'!F38</f>
        <v>0</v>
      </c>
      <c r="BB99" s="89">
        <f>'04.1 - SO01.4.1 - Vzducho...'!F39</f>
        <v>0</v>
      </c>
      <c r="BC99" s="89">
        <f>'04.1 - SO01.4.1 - Vzducho...'!F40</f>
        <v>0</v>
      </c>
      <c r="BD99" s="91">
        <f>'04.1 - SO01.4.1 - Vzducho...'!F41</f>
        <v>0</v>
      </c>
      <c r="BT99" s="25" t="s">
        <v>87</v>
      </c>
      <c r="BV99" s="25" t="s">
        <v>77</v>
      </c>
      <c r="BW99" s="25" t="s">
        <v>97</v>
      </c>
      <c r="BX99" s="25" t="s">
        <v>83</v>
      </c>
      <c r="CL99" s="25" t="s">
        <v>1</v>
      </c>
    </row>
    <row r="100" spans="1:91" s="3" customFormat="1" ht="16.5" customHeight="1">
      <c r="A100" s="86" t="s">
        <v>84</v>
      </c>
      <c r="B100" s="51"/>
      <c r="C100" s="9"/>
      <c r="D100" s="9"/>
      <c r="E100" s="235" t="s">
        <v>98</v>
      </c>
      <c r="F100" s="235"/>
      <c r="G100" s="235"/>
      <c r="H100" s="235"/>
      <c r="I100" s="235"/>
      <c r="J100" s="9"/>
      <c r="K100" s="235" t="s">
        <v>99</v>
      </c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63">
        <f>'04.2 - SO01.4.2 -  CHlade...'!J34</f>
        <v>0</v>
      </c>
      <c r="AH100" s="264"/>
      <c r="AI100" s="264"/>
      <c r="AJ100" s="264"/>
      <c r="AK100" s="264"/>
      <c r="AL100" s="264"/>
      <c r="AM100" s="264"/>
      <c r="AN100" s="263">
        <f t="shared" si="0"/>
        <v>0</v>
      </c>
      <c r="AO100" s="264"/>
      <c r="AP100" s="264"/>
      <c r="AQ100" s="87" t="s">
        <v>86</v>
      </c>
      <c r="AR100" s="51"/>
      <c r="AS100" s="88">
        <v>0</v>
      </c>
      <c r="AT100" s="89">
        <f t="shared" si="1"/>
        <v>0</v>
      </c>
      <c r="AU100" s="90">
        <f>'04.2 - SO01.4.2 -  CHlade...'!P138</f>
        <v>0</v>
      </c>
      <c r="AV100" s="89">
        <f>'04.2 - SO01.4.2 -  CHlade...'!J37</f>
        <v>0</v>
      </c>
      <c r="AW100" s="89">
        <f>'04.2 - SO01.4.2 -  CHlade...'!J38</f>
        <v>0</v>
      </c>
      <c r="AX100" s="89">
        <f>'04.2 - SO01.4.2 -  CHlade...'!J39</f>
        <v>0</v>
      </c>
      <c r="AY100" s="89">
        <f>'04.2 - SO01.4.2 -  CHlade...'!J40</f>
        <v>0</v>
      </c>
      <c r="AZ100" s="89">
        <f>'04.2 - SO01.4.2 -  CHlade...'!F37</f>
        <v>0</v>
      </c>
      <c r="BA100" s="89">
        <f>'04.2 - SO01.4.2 -  CHlade...'!F38</f>
        <v>0</v>
      </c>
      <c r="BB100" s="89">
        <f>'04.2 - SO01.4.2 -  CHlade...'!F39</f>
        <v>0</v>
      </c>
      <c r="BC100" s="89">
        <f>'04.2 - SO01.4.2 -  CHlade...'!F40</f>
        <v>0</v>
      </c>
      <c r="BD100" s="91">
        <f>'04.2 - SO01.4.2 -  CHlade...'!F41</f>
        <v>0</v>
      </c>
      <c r="BT100" s="25" t="s">
        <v>87</v>
      </c>
      <c r="BV100" s="25" t="s">
        <v>77</v>
      </c>
      <c r="BW100" s="25" t="s">
        <v>100</v>
      </c>
      <c r="BX100" s="25" t="s">
        <v>83</v>
      </c>
      <c r="CL100" s="25" t="s">
        <v>1</v>
      </c>
    </row>
    <row r="101" spans="1:91" s="3" customFormat="1" ht="16.5" customHeight="1">
      <c r="A101" s="86" t="s">
        <v>84</v>
      </c>
      <c r="B101" s="51"/>
      <c r="C101" s="9"/>
      <c r="D101" s="9"/>
      <c r="E101" s="235" t="s">
        <v>101</v>
      </c>
      <c r="F101" s="235"/>
      <c r="G101" s="235"/>
      <c r="H101" s="235"/>
      <c r="I101" s="235"/>
      <c r="J101" s="9"/>
      <c r="K101" s="235" t="s">
        <v>102</v>
      </c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63">
        <f>'05 - SO01.5 - EPS'!J34</f>
        <v>0</v>
      </c>
      <c r="AH101" s="264"/>
      <c r="AI101" s="264"/>
      <c r="AJ101" s="264"/>
      <c r="AK101" s="264"/>
      <c r="AL101" s="264"/>
      <c r="AM101" s="264"/>
      <c r="AN101" s="263">
        <f t="shared" si="0"/>
        <v>0</v>
      </c>
      <c r="AO101" s="264"/>
      <c r="AP101" s="264"/>
      <c r="AQ101" s="87" t="s">
        <v>86</v>
      </c>
      <c r="AR101" s="51"/>
      <c r="AS101" s="88">
        <v>0</v>
      </c>
      <c r="AT101" s="89">
        <f t="shared" si="1"/>
        <v>0</v>
      </c>
      <c r="AU101" s="90">
        <f>'05 - SO01.5 - EPS'!P133</f>
        <v>0</v>
      </c>
      <c r="AV101" s="89">
        <f>'05 - SO01.5 - EPS'!J37</f>
        <v>0</v>
      </c>
      <c r="AW101" s="89">
        <f>'05 - SO01.5 - EPS'!J38</f>
        <v>0</v>
      </c>
      <c r="AX101" s="89">
        <f>'05 - SO01.5 - EPS'!J39</f>
        <v>0</v>
      </c>
      <c r="AY101" s="89">
        <f>'05 - SO01.5 - EPS'!J40</f>
        <v>0</v>
      </c>
      <c r="AZ101" s="89">
        <f>'05 - SO01.5 - EPS'!F37</f>
        <v>0</v>
      </c>
      <c r="BA101" s="89">
        <f>'05 - SO01.5 - EPS'!F38</f>
        <v>0</v>
      </c>
      <c r="BB101" s="89">
        <f>'05 - SO01.5 - EPS'!F39</f>
        <v>0</v>
      </c>
      <c r="BC101" s="89">
        <f>'05 - SO01.5 - EPS'!F40</f>
        <v>0</v>
      </c>
      <c r="BD101" s="91">
        <f>'05 - SO01.5 - EPS'!F41</f>
        <v>0</v>
      </c>
      <c r="BT101" s="25" t="s">
        <v>87</v>
      </c>
      <c r="BV101" s="25" t="s">
        <v>77</v>
      </c>
      <c r="BW101" s="25" t="s">
        <v>103</v>
      </c>
      <c r="BX101" s="25" t="s">
        <v>83</v>
      </c>
      <c r="CL101" s="25" t="s">
        <v>1</v>
      </c>
    </row>
    <row r="102" spans="1:91" s="3" customFormat="1" ht="16.5" customHeight="1">
      <c r="A102" s="86" t="s">
        <v>84</v>
      </c>
      <c r="B102" s="51"/>
      <c r="C102" s="9"/>
      <c r="D102" s="9"/>
      <c r="E102" s="235" t="s">
        <v>104</v>
      </c>
      <c r="F102" s="235"/>
      <c r="G102" s="235"/>
      <c r="H102" s="235"/>
      <c r="I102" s="235"/>
      <c r="J102" s="9"/>
      <c r="K102" s="235" t="s">
        <v>105</v>
      </c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63">
        <f>'06 - SO01.6 - Elektroinšt...'!J34</f>
        <v>0</v>
      </c>
      <c r="AH102" s="264"/>
      <c r="AI102" s="264"/>
      <c r="AJ102" s="264"/>
      <c r="AK102" s="264"/>
      <c r="AL102" s="264"/>
      <c r="AM102" s="264"/>
      <c r="AN102" s="263">
        <f t="shared" si="0"/>
        <v>0</v>
      </c>
      <c r="AO102" s="264"/>
      <c r="AP102" s="264"/>
      <c r="AQ102" s="87" t="s">
        <v>86</v>
      </c>
      <c r="AR102" s="51"/>
      <c r="AS102" s="88">
        <v>0</v>
      </c>
      <c r="AT102" s="89">
        <f t="shared" si="1"/>
        <v>0</v>
      </c>
      <c r="AU102" s="90">
        <f>'06 - SO01.6 - Elektroinšt...'!P137</f>
        <v>0</v>
      </c>
      <c r="AV102" s="89">
        <f>'06 - SO01.6 - Elektroinšt...'!J37</f>
        <v>0</v>
      </c>
      <c r="AW102" s="89">
        <f>'06 - SO01.6 - Elektroinšt...'!J38</f>
        <v>0</v>
      </c>
      <c r="AX102" s="89">
        <f>'06 - SO01.6 - Elektroinšt...'!J39</f>
        <v>0</v>
      </c>
      <c r="AY102" s="89">
        <f>'06 - SO01.6 - Elektroinšt...'!J40</f>
        <v>0</v>
      </c>
      <c r="AZ102" s="89">
        <f>'06 - SO01.6 - Elektroinšt...'!F37</f>
        <v>0</v>
      </c>
      <c r="BA102" s="89">
        <f>'06 - SO01.6 - Elektroinšt...'!F38</f>
        <v>0</v>
      </c>
      <c r="BB102" s="89">
        <f>'06 - SO01.6 - Elektroinšt...'!F39</f>
        <v>0</v>
      </c>
      <c r="BC102" s="89">
        <f>'06 - SO01.6 - Elektroinšt...'!F40</f>
        <v>0</v>
      </c>
      <c r="BD102" s="91">
        <f>'06 - SO01.6 - Elektroinšt...'!F41</f>
        <v>0</v>
      </c>
      <c r="BT102" s="25" t="s">
        <v>87</v>
      </c>
      <c r="BV102" s="25" t="s">
        <v>77</v>
      </c>
      <c r="BW102" s="25" t="s">
        <v>106</v>
      </c>
      <c r="BX102" s="25" t="s">
        <v>83</v>
      </c>
      <c r="CL102" s="25" t="s">
        <v>1</v>
      </c>
    </row>
    <row r="103" spans="1:91" s="6" customFormat="1" ht="24.75" customHeight="1">
      <c r="A103" s="86" t="s">
        <v>84</v>
      </c>
      <c r="B103" s="77"/>
      <c r="C103" s="78"/>
      <c r="D103" s="234" t="s">
        <v>107</v>
      </c>
      <c r="E103" s="234"/>
      <c r="F103" s="234"/>
      <c r="G103" s="234"/>
      <c r="H103" s="234"/>
      <c r="I103" s="79"/>
      <c r="J103" s="234" t="s">
        <v>108</v>
      </c>
      <c r="K103" s="234"/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4"/>
      <c r="AE103" s="234"/>
      <c r="AF103" s="234"/>
      <c r="AG103" s="255">
        <f>'08x - SO06 - ELEKTRICKÁ P...'!J32</f>
        <v>0</v>
      </c>
      <c r="AH103" s="256"/>
      <c r="AI103" s="256"/>
      <c r="AJ103" s="256"/>
      <c r="AK103" s="256"/>
      <c r="AL103" s="256"/>
      <c r="AM103" s="256"/>
      <c r="AN103" s="255">
        <f t="shared" si="0"/>
        <v>0</v>
      </c>
      <c r="AO103" s="256"/>
      <c r="AP103" s="256"/>
      <c r="AQ103" s="80" t="s">
        <v>81</v>
      </c>
      <c r="AR103" s="77"/>
      <c r="AS103" s="81">
        <v>0</v>
      </c>
      <c r="AT103" s="82">
        <f t="shared" si="1"/>
        <v>0</v>
      </c>
      <c r="AU103" s="83">
        <f>'08x - SO06 - ELEKTRICKÁ P...'!P130</f>
        <v>0</v>
      </c>
      <c r="AV103" s="82">
        <f>'08x - SO06 - ELEKTRICKÁ P...'!J35</f>
        <v>0</v>
      </c>
      <c r="AW103" s="82">
        <f>'08x - SO06 - ELEKTRICKÁ P...'!J36</f>
        <v>0</v>
      </c>
      <c r="AX103" s="82">
        <f>'08x - SO06 - ELEKTRICKÁ P...'!J37</f>
        <v>0</v>
      </c>
      <c r="AY103" s="82">
        <f>'08x - SO06 - ELEKTRICKÁ P...'!J38</f>
        <v>0</v>
      </c>
      <c r="AZ103" s="82">
        <f>'08x - SO06 - ELEKTRICKÁ P...'!F35</f>
        <v>0</v>
      </c>
      <c r="BA103" s="82">
        <f>'08x - SO06 - ELEKTRICKÁ P...'!F36</f>
        <v>0</v>
      </c>
      <c r="BB103" s="82">
        <f>'08x - SO06 - ELEKTRICKÁ P...'!F37</f>
        <v>0</v>
      </c>
      <c r="BC103" s="82">
        <f>'08x - SO06 - ELEKTRICKÁ P...'!F38</f>
        <v>0</v>
      </c>
      <c r="BD103" s="84">
        <f>'08x - SO06 - ELEKTRICKÁ P...'!F39</f>
        <v>0</v>
      </c>
      <c r="BT103" s="85" t="s">
        <v>82</v>
      </c>
      <c r="BV103" s="85" t="s">
        <v>77</v>
      </c>
      <c r="BW103" s="85" t="s">
        <v>109</v>
      </c>
      <c r="BX103" s="85" t="s">
        <v>4</v>
      </c>
      <c r="CL103" s="85" t="s">
        <v>1</v>
      </c>
      <c r="CM103" s="85" t="s">
        <v>75</v>
      </c>
    </row>
    <row r="104" spans="1:91" s="6" customFormat="1" ht="24.75" customHeight="1">
      <c r="A104" s="86" t="s">
        <v>84</v>
      </c>
      <c r="B104" s="77"/>
      <c r="C104" s="78"/>
      <c r="D104" s="234" t="s">
        <v>110</v>
      </c>
      <c r="E104" s="234"/>
      <c r="F104" s="234"/>
      <c r="G104" s="234"/>
      <c r="H104" s="234"/>
      <c r="I104" s="79"/>
      <c r="J104" s="234" t="s">
        <v>111</v>
      </c>
      <c r="K104" s="234"/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  <c r="AE104" s="234"/>
      <c r="AF104" s="234"/>
      <c r="AG104" s="255">
        <f>'09x - SO07 - SLABOPRÚDOVÉ...'!J32</f>
        <v>0</v>
      </c>
      <c r="AH104" s="256"/>
      <c r="AI104" s="256"/>
      <c r="AJ104" s="256"/>
      <c r="AK104" s="256"/>
      <c r="AL104" s="256"/>
      <c r="AM104" s="256"/>
      <c r="AN104" s="255">
        <f t="shared" si="0"/>
        <v>0</v>
      </c>
      <c r="AO104" s="256"/>
      <c r="AP104" s="256"/>
      <c r="AQ104" s="80" t="s">
        <v>81</v>
      </c>
      <c r="AR104" s="77"/>
      <c r="AS104" s="81">
        <v>0</v>
      </c>
      <c r="AT104" s="82">
        <f t="shared" si="1"/>
        <v>0</v>
      </c>
      <c r="AU104" s="83">
        <f>'09x - SO07 - SLABOPRÚDOVÉ...'!P129</f>
        <v>0</v>
      </c>
      <c r="AV104" s="82">
        <f>'09x - SO07 - SLABOPRÚDOVÉ...'!J35</f>
        <v>0</v>
      </c>
      <c r="AW104" s="82">
        <f>'09x - SO07 - SLABOPRÚDOVÉ...'!J36</f>
        <v>0</v>
      </c>
      <c r="AX104" s="82">
        <f>'09x - SO07 - SLABOPRÚDOVÉ...'!J37</f>
        <v>0</v>
      </c>
      <c r="AY104" s="82">
        <f>'09x - SO07 - SLABOPRÚDOVÉ...'!J38</f>
        <v>0</v>
      </c>
      <c r="AZ104" s="82">
        <f>'09x - SO07 - SLABOPRÚDOVÉ...'!F35</f>
        <v>0</v>
      </c>
      <c r="BA104" s="82">
        <f>'09x - SO07 - SLABOPRÚDOVÉ...'!F36</f>
        <v>0</v>
      </c>
      <c r="BB104" s="82">
        <f>'09x - SO07 - SLABOPRÚDOVÉ...'!F37</f>
        <v>0</v>
      </c>
      <c r="BC104" s="82">
        <f>'09x - SO07 - SLABOPRÚDOVÉ...'!F38</f>
        <v>0</v>
      </c>
      <c r="BD104" s="84">
        <f>'09x - SO07 - SLABOPRÚDOVÉ...'!F39</f>
        <v>0</v>
      </c>
      <c r="BT104" s="85" t="s">
        <v>82</v>
      </c>
      <c r="BV104" s="85" t="s">
        <v>77</v>
      </c>
      <c r="BW104" s="85" t="s">
        <v>112</v>
      </c>
      <c r="BX104" s="85" t="s">
        <v>4</v>
      </c>
      <c r="CL104" s="85" t="s">
        <v>1</v>
      </c>
      <c r="CM104" s="85" t="s">
        <v>75</v>
      </c>
    </row>
    <row r="105" spans="1:91" s="6" customFormat="1" ht="24.75" customHeight="1">
      <c r="A105" s="86" t="s">
        <v>84</v>
      </c>
      <c r="B105" s="77"/>
      <c r="C105" s="78"/>
      <c r="D105" s="234" t="s">
        <v>113</v>
      </c>
      <c r="E105" s="234"/>
      <c r="F105" s="234"/>
      <c r="G105" s="234"/>
      <c r="H105" s="234"/>
      <c r="I105" s="79"/>
      <c r="J105" s="234" t="s">
        <v>114</v>
      </c>
      <c r="K105" s="234"/>
      <c r="L105" s="234"/>
      <c r="M105" s="234"/>
      <c r="N105" s="234"/>
      <c r="O105" s="234"/>
      <c r="P105" s="234"/>
      <c r="Q105" s="234"/>
      <c r="R105" s="234"/>
      <c r="S105" s="234"/>
      <c r="T105" s="234"/>
      <c r="U105" s="234"/>
      <c r="V105" s="234"/>
      <c r="W105" s="234"/>
      <c r="X105" s="234"/>
      <c r="Y105" s="234"/>
      <c r="Z105" s="234"/>
      <c r="AA105" s="234"/>
      <c r="AB105" s="234"/>
      <c r="AC105" s="234"/>
      <c r="AD105" s="234"/>
      <c r="AE105" s="234"/>
      <c r="AF105" s="234"/>
      <c r="AG105" s="255">
        <f>'10x - SO08 - VODOVODNÁ PR...'!J32</f>
        <v>0</v>
      </c>
      <c r="AH105" s="256"/>
      <c r="AI105" s="256"/>
      <c r="AJ105" s="256"/>
      <c r="AK105" s="256"/>
      <c r="AL105" s="256"/>
      <c r="AM105" s="256"/>
      <c r="AN105" s="255">
        <f t="shared" si="0"/>
        <v>0</v>
      </c>
      <c r="AO105" s="256"/>
      <c r="AP105" s="256"/>
      <c r="AQ105" s="80" t="s">
        <v>81</v>
      </c>
      <c r="AR105" s="77"/>
      <c r="AS105" s="81">
        <v>0</v>
      </c>
      <c r="AT105" s="82">
        <f t="shared" si="1"/>
        <v>0</v>
      </c>
      <c r="AU105" s="83">
        <f>'10x - SO08 - VODOVODNÁ PR...'!P137</f>
        <v>0</v>
      </c>
      <c r="AV105" s="82">
        <f>'10x - SO08 - VODOVODNÁ PR...'!J35</f>
        <v>0</v>
      </c>
      <c r="AW105" s="82">
        <f>'10x - SO08 - VODOVODNÁ PR...'!J36</f>
        <v>0</v>
      </c>
      <c r="AX105" s="82">
        <f>'10x - SO08 - VODOVODNÁ PR...'!J37</f>
        <v>0</v>
      </c>
      <c r="AY105" s="82">
        <f>'10x - SO08 - VODOVODNÁ PR...'!J38</f>
        <v>0</v>
      </c>
      <c r="AZ105" s="82">
        <f>'10x - SO08 - VODOVODNÁ PR...'!F35</f>
        <v>0</v>
      </c>
      <c r="BA105" s="82">
        <f>'10x - SO08 - VODOVODNÁ PR...'!F36</f>
        <v>0</v>
      </c>
      <c r="BB105" s="82">
        <f>'10x - SO08 - VODOVODNÁ PR...'!F37</f>
        <v>0</v>
      </c>
      <c r="BC105" s="82">
        <f>'10x - SO08 - VODOVODNÁ PR...'!F38</f>
        <v>0</v>
      </c>
      <c r="BD105" s="84">
        <f>'10x - SO08 - VODOVODNÁ PR...'!F39</f>
        <v>0</v>
      </c>
      <c r="BT105" s="85" t="s">
        <v>82</v>
      </c>
      <c r="BV105" s="85" t="s">
        <v>77</v>
      </c>
      <c r="BW105" s="85" t="s">
        <v>115</v>
      </c>
      <c r="BX105" s="85" t="s">
        <v>4</v>
      </c>
      <c r="CL105" s="85" t="s">
        <v>1</v>
      </c>
      <c r="CM105" s="85" t="s">
        <v>75</v>
      </c>
    </row>
    <row r="106" spans="1:91" s="6" customFormat="1" ht="24.75" customHeight="1">
      <c r="A106" s="86" t="s">
        <v>84</v>
      </c>
      <c r="B106" s="77"/>
      <c r="C106" s="78"/>
      <c r="D106" s="234" t="s">
        <v>116</v>
      </c>
      <c r="E106" s="234"/>
      <c r="F106" s="234"/>
      <c r="G106" s="234"/>
      <c r="H106" s="234"/>
      <c r="I106" s="79"/>
      <c r="J106" s="234" t="s">
        <v>117</v>
      </c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A106" s="234"/>
      <c r="AB106" s="234"/>
      <c r="AC106" s="234"/>
      <c r="AD106" s="234"/>
      <c r="AE106" s="234"/>
      <c r="AF106" s="234"/>
      <c r="AG106" s="255">
        <f>'11x - SO09.1 -KANALIZAČNÁ...'!J32</f>
        <v>0</v>
      </c>
      <c r="AH106" s="256"/>
      <c r="AI106" s="256"/>
      <c r="AJ106" s="256"/>
      <c r="AK106" s="256"/>
      <c r="AL106" s="256"/>
      <c r="AM106" s="256"/>
      <c r="AN106" s="255">
        <f t="shared" si="0"/>
        <v>0</v>
      </c>
      <c r="AO106" s="256"/>
      <c r="AP106" s="256"/>
      <c r="AQ106" s="80" t="s">
        <v>81</v>
      </c>
      <c r="AR106" s="77"/>
      <c r="AS106" s="81">
        <v>0</v>
      </c>
      <c r="AT106" s="82">
        <f t="shared" si="1"/>
        <v>0</v>
      </c>
      <c r="AU106" s="83">
        <f>'11x - SO09.1 -KANALIZAČNÁ...'!P133</f>
        <v>0</v>
      </c>
      <c r="AV106" s="82">
        <f>'11x - SO09.1 -KANALIZAČNÁ...'!J35</f>
        <v>0</v>
      </c>
      <c r="AW106" s="82">
        <f>'11x - SO09.1 -KANALIZAČNÁ...'!J36</f>
        <v>0</v>
      </c>
      <c r="AX106" s="82">
        <f>'11x - SO09.1 -KANALIZAČNÁ...'!J37</f>
        <v>0</v>
      </c>
      <c r="AY106" s="82">
        <f>'11x - SO09.1 -KANALIZAČNÁ...'!J38</f>
        <v>0</v>
      </c>
      <c r="AZ106" s="82">
        <f>'11x - SO09.1 -KANALIZAČNÁ...'!F35</f>
        <v>0</v>
      </c>
      <c r="BA106" s="82">
        <f>'11x - SO09.1 -KANALIZAČNÁ...'!F36</f>
        <v>0</v>
      </c>
      <c r="BB106" s="82">
        <f>'11x - SO09.1 -KANALIZAČNÁ...'!F37</f>
        <v>0</v>
      </c>
      <c r="BC106" s="82">
        <f>'11x - SO09.1 -KANALIZAČNÁ...'!F38</f>
        <v>0</v>
      </c>
      <c r="BD106" s="84">
        <f>'11x - SO09.1 -KANALIZAČNÁ...'!F39</f>
        <v>0</v>
      </c>
      <c r="BT106" s="85" t="s">
        <v>82</v>
      </c>
      <c r="BV106" s="85" t="s">
        <v>77</v>
      </c>
      <c r="BW106" s="85" t="s">
        <v>118</v>
      </c>
      <c r="BX106" s="85" t="s">
        <v>4</v>
      </c>
      <c r="CL106" s="85" t="s">
        <v>1</v>
      </c>
      <c r="CM106" s="85" t="s">
        <v>75</v>
      </c>
    </row>
    <row r="107" spans="1:91" s="6" customFormat="1" ht="24.75" customHeight="1">
      <c r="A107" s="86" t="s">
        <v>84</v>
      </c>
      <c r="B107" s="77"/>
      <c r="C107" s="78"/>
      <c r="D107" s="234" t="s">
        <v>119</v>
      </c>
      <c r="E107" s="234"/>
      <c r="F107" s="234"/>
      <c r="G107" s="234"/>
      <c r="H107" s="234"/>
      <c r="I107" s="79"/>
      <c r="J107" s="234" t="s">
        <v>120</v>
      </c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  <c r="W107" s="234"/>
      <c r="X107" s="234"/>
      <c r="Y107" s="234"/>
      <c r="Z107" s="234"/>
      <c r="AA107" s="234"/>
      <c r="AB107" s="234"/>
      <c r="AC107" s="234"/>
      <c r="AD107" s="234"/>
      <c r="AE107" s="234"/>
      <c r="AF107" s="234"/>
      <c r="AG107" s="255">
        <f>'12x - SO09.2 - DAŽĎOVÉ AR...'!J32</f>
        <v>0</v>
      </c>
      <c r="AH107" s="256"/>
      <c r="AI107" s="256"/>
      <c r="AJ107" s="256"/>
      <c r="AK107" s="256"/>
      <c r="AL107" s="256"/>
      <c r="AM107" s="256"/>
      <c r="AN107" s="255">
        <f t="shared" si="0"/>
        <v>0</v>
      </c>
      <c r="AO107" s="256"/>
      <c r="AP107" s="256"/>
      <c r="AQ107" s="80" t="s">
        <v>81</v>
      </c>
      <c r="AR107" s="77"/>
      <c r="AS107" s="81">
        <v>0</v>
      </c>
      <c r="AT107" s="82">
        <f t="shared" si="1"/>
        <v>0</v>
      </c>
      <c r="AU107" s="83">
        <f>'12x - SO09.2 - DAŽĎOVÉ AR...'!P131</f>
        <v>0</v>
      </c>
      <c r="AV107" s="82">
        <f>'12x - SO09.2 - DAŽĎOVÉ AR...'!J35</f>
        <v>0</v>
      </c>
      <c r="AW107" s="82">
        <f>'12x - SO09.2 - DAŽĎOVÉ AR...'!J36</f>
        <v>0</v>
      </c>
      <c r="AX107" s="82">
        <f>'12x - SO09.2 - DAŽĎOVÉ AR...'!J37</f>
        <v>0</v>
      </c>
      <c r="AY107" s="82">
        <f>'12x - SO09.2 - DAŽĎOVÉ AR...'!J38</f>
        <v>0</v>
      </c>
      <c r="AZ107" s="82">
        <f>'12x - SO09.2 - DAŽĎOVÉ AR...'!F35</f>
        <v>0</v>
      </c>
      <c r="BA107" s="82">
        <f>'12x - SO09.2 - DAŽĎOVÉ AR...'!F36</f>
        <v>0</v>
      </c>
      <c r="BB107" s="82">
        <f>'12x - SO09.2 - DAŽĎOVÉ AR...'!F37</f>
        <v>0</v>
      </c>
      <c r="BC107" s="82">
        <f>'12x - SO09.2 - DAŽĎOVÉ AR...'!F38</f>
        <v>0</v>
      </c>
      <c r="BD107" s="84">
        <f>'12x - SO09.2 - DAŽĎOVÉ AR...'!F39</f>
        <v>0</v>
      </c>
      <c r="BT107" s="85" t="s">
        <v>82</v>
      </c>
      <c r="BV107" s="85" t="s">
        <v>77</v>
      </c>
      <c r="BW107" s="85" t="s">
        <v>121</v>
      </c>
      <c r="BX107" s="85" t="s">
        <v>4</v>
      </c>
      <c r="CL107" s="85" t="s">
        <v>1</v>
      </c>
      <c r="CM107" s="85" t="s">
        <v>75</v>
      </c>
    </row>
    <row r="108" spans="1:91" s="6" customFormat="1" ht="16.5" customHeight="1">
      <c r="A108" s="86" t="s">
        <v>84</v>
      </c>
      <c r="B108" s="77"/>
      <c r="C108" s="78"/>
      <c r="D108" s="234" t="s">
        <v>122</v>
      </c>
      <c r="E108" s="234"/>
      <c r="F108" s="234"/>
      <c r="G108" s="234"/>
      <c r="H108" s="234"/>
      <c r="I108" s="79"/>
      <c r="J108" s="234" t="s">
        <v>123</v>
      </c>
      <c r="K108" s="234"/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4"/>
      <c r="AD108" s="234"/>
      <c r="AE108" s="234"/>
      <c r="AF108" s="234"/>
      <c r="AG108" s="255">
        <f>'13x - SO10 - PRÍPOJKA TEP...'!J32</f>
        <v>0</v>
      </c>
      <c r="AH108" s="256"/>
      <c r="AI108" s="256"/>
      <c r="AJ108" s="256"/>
      <c r="AK108" s="256"/>
      <c r="AL108" s="256"/>
      <c r="AM108" s="256"/>
      <c r="AN108" s="255">
        <f t="shared" si="0"/>
        <v>0</v>
      </c>
      <c r="AO108" s="256"/>
      <c r="AP108" s="256"/>
      <c r="AQ108" s="80" t="s">
        <v>81</v>
      </c>
      <c r="AR108" s="77"/>
      <c r="AS108" s="81">
        <v>0</v>
      </c>
      <c r="AT108" s="82">
        <f t="shared" si="1"/>
        <v>0</v>
      </c>
      <c r="AU108" s="83">
        <f>'13x - SO10 - PRÍPOJKA TEP...'!P131</f>
        <v>0</v>
      </c>
      <c r="AV108" s="82">
        <f>'13x - SO10 - PRÍPOJKA TEP...'!J35</f>
        <v>0</v>
      </c>
      <c r="AW108" s="82">
        <f>'13x - SO10 - PRÍPOJKA TEP...'!J36</f>
        <v>0</v>
      </c>
      <c r="AX108" s="82">
        <f>'13x - SO10 - PRÍPOJKA TEP...'!J37</f>
        <v>0</v>
      </c>
      <c r="AY108" s="82">
        <f>'13x - SO10 - PRÍPOJKA TEP...'!J38</f>
        <v>0</v>
      </c>
      <c r="AZ108" s="82">
        <f>'13x - SO10 - PRÍPOJKA TEP...'!F35</f>
        <v>0</v>
      </c>
      <c r="BA108" s="82">
        <f>'13x - SO10 - PRÍPOJKA TEP...'!F36</f>
        <v>0</v>
      </c>
      <c r="BB108" s="82">
        <f>'13x - SO10 - PRÍPOJKA TEP...'!F37</f>
        <v>0</v>
      </c>
      <c r="BC108" s="82">
        <f>'13x - SO10 - PRÍPOJKA TEP...'!F38</f>
        <v>0</v>
      </c>
      <c r="BD108" s="84">
        <f>'13x - SO10 - PRÍPOJKA TEP...'!F39</f>
        <v>0</v>
      </c>
      <c r="BT108" s="85" t="s">
        <v>82</v>
      </c>
      <c r="BV108" s="85" t="s">
        <v>77</v>
      </c>
      <c r="BW108" s="85" t="s">
        <v>124</v>
      </c>
      <c r="BX108" s="85" t="s">
        <v>4</v>
      </c>
      <c r="CL108" s="85" t="s">
        <v>1</v>
      </c>
      <c r="CM108" s="85" t="s">
        <v>75</v>
      </c>
    </row>
    <row r="109" spans="1:91" s="6" customFormat="1" ht="24.75" customHeight="1">
      <c r="A109" s="86" t="s">
        <v>84</v>
      </c>
      <c r="B109" s="77"/>
      <c r="C109" s="78"/>
      <c r="D109" s="234" t="s">
        <v>125</v>
      </c>
      <c r="E109" s="234"/>
      <c r="F109" s="234"/>
      <c r="G109" s="234"/>
      <c r="H109" s="234"/>
      <c r="I109" s="79"/>
      <c r="J109" s="234" t="s">
        <v>126</v>
      </c>
      <c r="K109" s="234"/>
      <c r="L109" s="234"/>
      <c r="M109" s="234"/>
      <c r="N109" s="234"/>
      <c r="O109" s="234"/>
      <c r="P109" s="234"/>
      <c r="Q109" s="234"/>
      <c r="R109" s="234"/>
      <c r="S109" s="234"/>
      <c r="T109" s="234"/>
      <c r="U109" s="234"/>
      <c r="V109" s="234"/>
      <c r="W109" s="234"/>
      <c r="X109" s="234"/>
      <c r="Y109" s="234"/>
      <c r="Z109" s="234"/>
      <c r="AA109" s="234"/>
      <c r="AB109" s="234"/>
      <c r="AC109" s="234"/>
      <c r="AD109" s="234"/>
      <c r="AE109" s="234"/>
      <c r="AF109" s="234"/>
      <c r="AG109" s="255">
        <f>'14x - PS01- ODOVZDÁVACIA ...'!J32</f>
        <v>0</v>
      </c>
      <c r="AH109" s="256"/>
      <c r="AI109" s="256"/>
      <c r="AJ109" s="256"/>
      <c r="AK109" s="256"/>
      <c r="AL109" s="256"/>
      <c r="AM109" s="256"/>
      <c r="AN109" s="255">
        <f t="shared" si="0"/>
        <v>0</v>
      </c>
      <c r="AO109" s="256"/>
      <c r="AP109" s="256"/>
      <c r="AQ109" s="80" t="s">
        <v>81</v>
      </c>
      <c r="AR109" s="77"/>
      <c r="AS109" s="92">
        <v>0</v>
      </c>
      <c r="AT109" s="93">
        <f t="shared" si="1"/>
        <v>0</v>
      </c>
      <c r="AU109" s="94">
        <f>'14x - PS01- ODOVZDÁVACIA ...'!P133</f>
        <v>0</v>
      </c>
      <c r="AV109" s="93">
        <f>'14x - PS01- ODOVZDÁVACIA ...'!J35</f>
        <v>0</v>
      </c>
      <c r="AW109" s="93">
        <f>'14x - PS01- ODOVZDÁVACIA ...'!J36</f>
        <v>0</v>
      </c>
      <c r="AX109" s="93">
        <f>'14x - PS01- ODOVZDÁVACIA ...'!J37</f>
        <v>0</v>
      </c>
      <c r="AY109" s="93">
        <f>'14x - PS01- ODOVZDÁVACIA ...'!J38</f>
        <v>0</v>
      </c>
      <c r="AZ109" s="93">
        <f>'14x - PS01- ODOVZDÁVACIA ...'!F35</f>
        <v>0</v>
      </c>
      <c r="BA109" s="93">
        <f>'14x - PS01- ODOVZDÁVACIA ...'!F36</f>
        <v>0</v>
      </c>
      <c r="BB109" s="93">
        <f>'14x - PS01- ODOVZDÁVACIA ...'!F37</f>
        <v>0</v>
      </c>
      <c r="BC109" s="93">
        <f>'14x - PS01- ODOVZDÁVACIA ...'!F38</f>
        <v>0</v>
      </c>
      <c r="BD109" s="95">
        <f>'14x - PS01- ODOVZDÁVACIA ...'!F39</f>
        <v>0</v>
      </c>
      <c r="BT109" s="85" t="s">
        <v>82</v>
      </c>
      <c r="BV109" s="85" t="s">
        <v>77</v>
      </c>
      <c r="BW109" s="85" t="s">
        <v>127</v>
      </c>
      <c r="BX109" s="85" t="s">
        <v>4</v>
      </c>
      <c r="CL109" s="85" t="s">
        <v>1</v>
      </c>
      <c r="CM109" s="85" t="s">
        <v>75</v>
      </c>
    </row>
    <row r="110" spans="1:91" s="1" customFormat="1" ht="30" customHeight="1">
      <c r="B110" s="32"/>
      <c r="AR110" s="32"/>
    </row>
    <row r="111" spans="1:91" s="1" customFormat="1" ht="6.9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32"/>
    </row>
  </sheetData>
  <mergeCells count="98">
    <mergeCell ref="AN107:AP107"/>
    <mergeCell ref="AG107:AM107"/>
    <mergeCell ref="AN108:AP108"/>
    <mergeCell ref="AG108:AM108"/>
    <mergeCell ref="AN109:AP109"/>
    <mergeCell ref="AG109:AM109"/>
    <mergeCell ref="AN105:AP105"/>
    <mergeCell ref="AG105:AM105"/>
    <mergeCell ref="AN106:AP106"/>
    <mergeCell ref="AG106:AM106"/>
    <mergeCell ref="AG94:AM94"/>
    <mergeCell ref="AN94:AP94"/>
    <mergeCell ref="AN96:AP96"/>
    <mergeCell ref="AN95:AP95"/>
    <mergeCell ref="AN102:AP102"/>
    <mergeCell ref="AN104:AP104"/>
    <mergeCell ref="AN98:AP98"/>
    <mergeCell ref="AN101:AP101"/>
    <mergeCell ref="AN100:AP100"/>
    <mergeCell ref="AN99:AP99"/>
    <mergeCell ref="AR2:BE2"/>
    <mergeCell ref="AG98:AM98"/>
    <mergeCell ref="AG101:AM101"/>
    <mergeCell ref="AG104:AM104"/>
    <mergeCell ref="AG96:AM96"/>
    <mergeCell ref="AG102:AM102"/>
    <mergeCell ref="AG95:AM95"/>
    <mergeCell ref="AG103:AM103"/>
    <mergeCell ref="AG99:AM99"/>
    <mergeCell ref="AG92:AM92"/>
    <mergeCell ref="AG100:AM100"/>
    <mergeCell ref="AG97:AM97"/>
    <mergeCell ref="AM90:AP90"/>
    <mergeCell ref="AM89:AP89"/>
    <mergeCell ref="AM87:AN87"/>
    <mergeCell ref="AS89:AT91"/>
    <mergeCell ref="AN103:AP103"/>
    <mergeCell ref="L33:P33"/>
    <mergeCell ref="AK33:AO33"/>
    <mergeCell ref="W33:AE33"/>
    <mergeCell ref="AK35:AO35"/>
    <mergeCell ref="X35:AB35"/>
    <mergeCell ref="L85:AJ85"/>
    <mergeCell ref="K97:AF97"/>
    <mergeCell ref="AN97:AP97"/>
    <mergeCell ref="AN92:AP92"/>
    <mergeCell ref="W31:AE31"/>
    <mergeCell ref="L31:P31"/>
    <mergeCell ref="L32:P32"/>
    <mergeCell ref="W32:AE32"/>
    <mergeCell ref="AK32:AO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D107:H107"/>
    <mergeCell ref="J107:AF107"/>
    <mergeCell ref="D108:H108"/>
    <mergeCell ref="J108:AF108"/>
    <mergeCell ref="D109:H109"/>
    <mergeCell ref="J109:AF109"/>
    <mergeCell ref="D105:H105"/>
    <mergeCell ref="J105:AF105"/>
    <mergeCell ref="D106:H106"/>
    <mergeCell ref="J106:AF106"/>
    <mergeCell ref="K98:AF98"/>
    <mergeCell ref="K99:AF99"/>
    <mergeCell ref="K100:AF100"/>
    <mergeCell ref="K102:AF102"/>
    <mergeCell ref="K101:AF101"/>
    <mergeCell ref="C92:G92"/>
    <mergeCell ref="D103:H103"/>
    <mergeCell ref="D104:H104"/>
    <mergeCell ref="D95:H95"/>
    <mergeCell ref="E99:I99"/>
    <mergeCell ref="E100:I100"/>
    <mergeCell ref="E96:I96"/>
    <mergeCell ref="E97:I97"/>
    <mergeCell ref="E102:I102"/>
    <mergeCell ref="E98:I98"/>
    <mergeCell ref="E101:I101"/>
    <mergeCell ref="I92:AF92"/>
    <mergeCell ref="J104:AF104"/>
    <mergeCell ref="J95:AF95"/>
    <mergeCell ref="J103:AF103"/>
    <mergeCell ref="K96:AF96"/>
  </mergeCells>
  <hyperlinks>
    <hyperlink ref="A96" location="'01 - SO01.1 - Stavebná časť'!C2" display="/" xr:uid="{00000000-0004-0000-0000-000000000000}"/>
    <hyperlink ref="A97" location="'02 - SO01.2 - Zdravotechnika'!C2" display="/" xr:uid="{00000000-0004-0000-0000-000001000000}"/>
    <hyperlink ref="A98" location="'03 - SO01.3 - Vykurovanie'!C2" display="/" xr:uid="{00000000-0004-0000-0000-000002000000}"/>
    <hyperlink ref="A99" location="'04.1 - SO01.4.1 - Vzducho...'!C2" display="/" xr:uid="{00000000-0004-0000-0000-000003000000}"/>
    <hyperlink ref="A100" location="'04.2 - SO01.4.2 -  CHlade...'!C2" display="/" xr:uid="{00000000-0004-0000-0000-000004000000}"/>
    <hyperlink ref="A101" location="'05 - SO01.5 - EPS'!C2" display="/" xr:uid="{00000000-0004-0000-0000-000005000000}"/>
    <hyperlink ref="A102" location="'06 - SO01.6 - Elektroinšt...'!C2" display="/" xr:uid="{00000000-0004-0000-0000-000006000000}"/>
    <hyperlink ref="A103" location="'08x - SO06 - ELEKTRICKÁ P...'!C2" display="/" xr:uid="{00000000-0004-0000-0000-000007000000}"/>
    <hyperlink ref="A104" location="'09x - SO07 - SLABOPRÚDOVÉ...'!C2" display="/" xr:uid="{00000000-0004-0000-0000-000008000000}"/>
    <hyperlink ref="A105" location="'10x - SO08 - VODOVODNÁ PR...'!C2" display="/" xr:uid="{00000000-0004-0000-0000-000009000000}"/>
    <hyperlink ref="A106" location="'11x - SO09.1 -KANALIZAČNÁ...'!C2" display="/" xr:uid="{00000000-0004-0000-0000-00000A000000}"/>
    <hyperlink ref="A107" location="'12x - SO09.2 - DAŽĎOVÉ AR...'!C2" display="/" xr:uid="{00000000-0004-0000-0000-00000B000000}"/>
    <hyperlink ref="A108" location="'13x - SO10 - PRÍPOJKA TEP...'!C2" display="/" xr:uid="{00000000-0004-0000-0000-00000C000000}"/>
    <hyperlink ref="A109" location="'14x - PS01- ODOVZDÁVACIA ...'!C2" display="/" xr:uid="{00000000-0004-0000-0000-00000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61"/>
  <sheetViews>
    <sheetView showGridLines="0" topLeftCell="A152" zoomScaleNormal="100" workbookViewId="0">
      <selection activeCell="A156" sqref="A156:XFD160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5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112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5531</v>
      </c>
      <c r="L4" s="20"/>
      <c r="M4" s="97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83" t="str">
        <f>'Rekapitulácia stavby'!K6</f>
        <v>NOVOSTAVBA MŠ TRAMÍN - rozpočet 1</v>
      </c>
      <c r="F7" s="284"/>
      <c r="G7" s="284"/>
      <c r="H7" s="284"/>
      <c r="L7" s="20"/>
    </row>
    <row r="8" spans="2:46" s="1" customFormat="1" ht="12" customHeight="1">
      <c r="B8" s="32"/>
      <c r="D8" s="27" t="s">
        <v>141</v>
      </c>
      <c r="L8" s="32"/>
    </row>
    <row r="9" spans="2:46" s="1" customFormat="1" ht="30" customHeight="1">
      <c r="B9" s="32"/>
      <c r="E9" s="261" t="s">
        <v>4203</v>
      </c>
      <c r="F9" s="280"/>
      <c r="G9" s="280"/>
      <c r="H9" s="280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5. 12. 2022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85" t="str">
        <f>'Rekapitulácia stavby'!E14</f>
        <v>Vyplň údaj</v>
      </c>
      <c r="F18" s="240"/>
      <c r="G18" s="240"/>
      <c r="H18" s="240"/>
      <c r="I18" s="27" t="s">
        <v>26</v>
      </c>
      <c r="J18" s="28" t="str">
        <f>'Rekapitulácia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8"/>
      <c r="E27" s="245" t="s">
        <v>1</v>
      </c>
      <c r="F27" s="245"/>
      <c r="G27" s="245"/>
      <c r="H27" s="245"/>
      <c r="L27" s="98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14.4" customHeight="1">
      <c r="B30" s="32"/>
      <c r="D30" s="25" t="s">
        <v>191</v>
      </c>
      <c r="J30" s="100">
        <f>J96</f>
        <v>0</v>
      </c>
      <c r="L30" s="32"/>
    </row>
    <row r="31" spans="2:12" s="1" customFormat="1" ht="14.4" customHeight="1">
      <c r="B31" s="32"/>
      <c r="D31" s="101" t="s">
        <v>194</v>
      </c>
      <c r="J31" s="100">
        <f>J102</f>
        <v>0</v>
      </c>
      <c r="L31" s="32"/>
    </row>
    <row r="32" spans="2:12" s="1" customFormat="1" ht="25.35" customHeight="1">
      <c r="B32" s="32"/>
      <c r="D32" s="102" t="s">
        <v>35</v>
      </c>
      <c r="J32" s="69">
        <f>ROUND(J30 + J31,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58" t="s">
        <v>39</v>
      </c>
      <c r="E35" s="37" t="s">
        <v>40</v>
      </c>
      <c r="F35" s="103">
        <f>ROUND((SUM(BE102:BE109) + SUM(BE129:BE151)),  2)</f>
        <v>0</v>
      </c>
      <c r="G35" s="104"/>
      <c r="H35" s="104"/>
      <c r="I35" s="105">
        <v>0.2</v>
      </c>
      <c r="J35" s="103">
        <f>ROUND(((SUM(BE102:BE109) + SUM(BE129:BE151))*I35),  2)</f>
        <v>0</v>
      </c>
      <c r="L35" s="32"/>
    </row>
    <row r="36" spans="2:12" s="1" customFormat="1" ht="14.4" customHeight="1">
      <c r="B36" s="32"/>
      <c r="E36" s="37" t="s">
        <v>41</v>
      </c>
      <c r="F36" s="103">
        <f>ROUND((SUM(BF102:BF109) + SUM(BF129:BF151)),  2)</f>
        <v>0</v>
      </c>
      <c r="G36" s="104"/>
      <c r="H36" s="104"/>
      <c r="I36" s="105">
        <v>0.2</v>
      </c>
      <c r="J36" s="103">
        <f>ROUND(((SUM(BF102:BF109) + SUM(BF129:BF151))*I36),  2)</f>
        <v>0</v>
      </c>
      <c r="L36" s="32"/>
    </row>
    <row r="37" spans="2:12" s="1" customFormat="1" ht="14.4" hidden="1" customHeight="1">
      <c r="B37" s="32"/>
      <c r="E37" s="27" t="s">
        <v>42</v>
      </c>
      <c r="F37" s="89">
        <f>ROUND((SUM(BG102:BG109) + SUM(BG129:BG151)),  2)</f>
        <v>0</v>
      </c>
      <c r="I37" s="106">
        <v>0.2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89">
        <f>ROUND((SUM(BH102:BH109) + SUM(BH129:BH151)),  2)</f>
        <v>0</v>
      </c>
      <c r="I38" s="106">
        <v>0.2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103">
        <f>ROUND((SUM(BI102:BI109) + SUM(BI129:BI151)),  2)</f>
        <v>0</v>
      </c>
      <c r="G39" s="104"/>
      <c r="H39" s="104"/>
      <c r="I39" s="105">
        <v>0</v>
      </c>
      <c r="J39" s="103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7"/>
      <c r="D41" s="108" t="s">
        <v>45</v>
      </c>
      <c r="E41" s="60"/>
      <c r="F41" s="60"/>
      <c r="G41" s="109" t="s">
        <v>46</v>
      </c>
      <c r="H41" s="110" t="s">
        <v>47</v>
      </c>
      <c r="I41" s="60"/>
      <c r="J41" s="111">
        <f>SUM(J32:J39)</f>
        <v>0</v>
      </c>
      <c r="K41" s="11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13" t="s">
        <v>51</v>
      </c>
      <c r="G61" s="46" t="s">
        <v>50</v>
      </c>
      <c r="H61" s="34"/>
      <c r="I61" s="34"/>
      <c r="J61" s="11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13" t="s">
        <v>51</v>
      </c>
      <c r="G76" s="46" t="s">
        <v>50</v>
      </c>
      <c r="H76" s="34"/>
      <c r="I76" s="34"/>
      <c r="J76" s="114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5532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83" t="str">
        <f>E7</f>
        <v>NOVOSTAVBA MŠ TRAMÍN - rozpočet 1</v>
      </c>
      <c r="F85" s="284"/>
      <c r="G85" s="284"/>
      <c r="H85" s="284"/>
      <c r="L85" s="32"/>
    </row>
    <row r="86" spans="2:47" s="1" customFormat="1" ht="12" customHeight="1">
      <c r="B86" s="32"/>
      <c r="C86" s="27" t="s">
        <v>141</v>
      </c>
      <c r="L86" s="32"/>
    </row>
    <row r="87" spans="2:47" s="1" customFormat="1" ht="30" customHeight="1">
      <c r="B87" s="32"/>
      <c r="E87" s="261" t="str">
        <f>E9</f>
        <v>09x - SO07 - SLABOPRÚDOVÉ PRÍPOJKY A AREÁLOVÉ ROZVODY</v>
      </c>
      <c r="F87" s="280"/>
      <c r="G87" s="280"/>
      <c r="H87" s="280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Kadnárova 2521/69,Bratislava</v>
      </c>
      <c r="I89" s="27" t="s">
        <v>21</v>
      </c>
      <c r="J89" s="55" t="str">
        <f>IF(J12="","",J12)</f>
        <v>5. 12. 2022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23</v>
      </c>
      <c r="F91" s="25" t="str">
        <f>E15</f>
        <v xml:space="preserve">Mestská časť Bratislava - Rača </v>
      </c>
      <c r="I91" s="27" t="s">
        <v>29</v>
      </c>
      <c r="J91" s="30" t="str">
        <f>E21</f>
        <v xml:space="preserve">Ing.arch.Peter Kožuško </v>
      </c>
      <c r="L91" s="32"/>
    </row>
    <row r="92" spans="2:47" s="1" customFormat="1" ht="15.1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Rosoft,s.r.o.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5" t="s">
        <v>279</v>
      </c>
      <c r="D94" s="107"/>
      <c r="E94" s="107"/>
      <c r="F94" s="107"/>
      <c r="G94" s="107"/>
      <c r="H94" s="107"/>
      <c r="I94" s="107"/>
      <c r="J94" s="116" t="s">
        <v>280</v>
      </c>
      <c r="K94" s="107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17" t="s">
        <v>281</v>
      </c>
      <c r="J96" s="69">
        <f>J129</f>
        <v>0</v>
      </c>
      <c r="L96" s="32"/>
      <c r="AU96" s="17" t="s">
        <v>282</v>
      </c>
    </row>
    <row r="97" spans="2:65" s="8" customFormat="1" ht="24.9" customHeight="1">
      <c r="B97" s="118"/>
      <c r="D97" s="119" t="s">
        <v>4204</v>
      </c>
      <c r="E97" s="120"/>
      <c r="F97" s="120"/>
      <c r="G97" s="120"/>
      <c r="H97" s="120"/>
      <c r="I97" s="120"/>
      <c r="J97" s="121">
        <f>J130</f>
        <v>0</v>
      </c>
      <c r="L97" s="118"/>
    </row>
    <row r="98" spans="2:65" s="8" customFormat="1" ht="24.9" customHeight="1">
      <c r="B98" s="118"/>
      <c r="D98" s="119" t="s">
        <v>4151</v>
      </c>
      <c r="E98" s="120"/>
      <c r="F98" s="120"/>
      <c r="G98" s="120"/>
      <c r="H98" s="120"/>
      <c r="I98" s="120"/>
      <c r="J98" s="121">
        <f>J135</f>
        <v>0</v>
      </c>
      <c r="L98" s="118"/>
    </row>
    <row r="99" spans="2:65" s="8" customFormat="1" ht="24.9" customHeight="1">
      <c r="B99" s="118"/>
      <c r="D99" s="119" t="s">
        <v>4205</v>
      </c>
      <c r="E99" s="120"/>
      <c r="F99" s="120"/>
      <c r="G99" s="120"/>
      <c r="H99" s="120"/>
      <c r="I99" s="120"/>
      <c r="J99" s="121">
        <f>J146</f>
        <v>0</v>
      </c>
      <c r="L99" s="118"/>
    </row>
    <row r="100" spans="2:65" s="1" customFormat="1" ht="21.75" customHeight="1">
      <c r="B100" s="32"/>
      <c r="L100" s="32"/>
    </row>
    <row r="101" spans="2:65" s="1" customFormat="1" ht="6.9" customHeight="1">
      <c r="B101" s="32"/>
      <c r="L101" s="32"/>
    </row>
    <row r="102" spans="2:65" s="1" customFormat="1" ht="29.25" customHeight="1">
      <c r="B102" s="32"/>
      <c r="C102" s="117" t="s">
        <v>310</v>
      </c>
      <c r="J102" s="126">
        <f>ROUND(J103 + J104 + J105 + J106 + J107 + J108,2)</f>
        <v>0</v>
      </c>
      <c r="L102" s="32"/>
      <c r="N102" s="127" t="s">
        <v>39</v>
      </c>
    </row>
    <row r="103" spans="2:65" s="1" customFormat="1" ht="18" customHeight="1">
      <c r="B103" s="128"/>
      <c r="C103" s="129"/>
      <c r="D103" s="281" t="s">
        <v>311</v>
      </c>
      <c r="E103" s="282"/>
      <c r="F103" s="282"/>
      <c r="G103" s="129"/>
      <c r="H103" s="129"/>
      <c r="I103" s="129"/>
      <c r="J103" s="131">
        <v>0</v>
      </c>
      <c r="K103" s="129"/>
      <c r="L103" s="128"/>
      <c r="M103" s="129"/>
      <c r="N103" s="132" t="s">
        <v>41</v>
      </c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33" t="s">
        <v>312</v>
      </c>
      <c r="AZ103" s="129"/>
      <c r="BA103" s="129"/>
      <c r="BB103" s="129"/>
      <c r="BC103" s="129"/>
      <c r="BD103" s="129"/>
      <c r="BE103" s="134">
        <f t="shared" ref="BE103:BE108" si="0">IF(N103="základná",J103,0)</f>
        <v>0</v>
      </c>
      <c r="BF103" s="134">
        <f t="shared" ref="BF103:BF108" si="1">IF(N103="znížená",J103,0)</f>
        <v>0</v>
      </c>
      <c r="BG103" s="134">
        <f t="shared" ref="BG103:BG108" si="2">IF(N103="zákl. prenesená",J103,0)</f>
        <v>0</v>
      </c>
      <c r="BH103" s="134">
        <f t="shared" ref="BH103:BH108" si="3">IF(N103="zníž. prenesená",J103,0)</f>
        <v>0</v>
      </c>
      <c r="BI103" s="134">
        <f t="shared" ref="BI103:BI108" si="4">IF(N103="nulová",J103,0)</f>
        <v>0</v>
      </c>
      <c r="BJ103" s="133" t="s">
        <v>87</v>
      </c>
      <c r="BK103" s="129"/>
      <c r="BL103" s="129"/>
      <c r="BM103" s="129"/>
    </row>
    <row r="104" spans="2:65" s="1" customFormat="1" ht="18" customHeight="1">
      <c r="B104" s="128"/>
      <c r="C104" s="129"/>
      <c r="D104" s="281" t="s">
        <v>313</v>
      </c>
      <c r="E104" s="282"/>
      <c r="F104" s="282"/>
      <c r="G104" s="129"/>
      <c r="H104" s="129"/>
      <c r="I104" s="129"/>
      <c r="J104" s="131">
        <v>0</v>
      </c>
      <c r="K104" s="129"/>
      <c r="L104" s="128"/>
      <c r="M104" s="129"/>
      <c r="N104" s="132" t="s">
        <v>41</v>
      </c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33" t="s">
        <v>312</v>
      </c>
      <c r="AZ104" s="129"/>
      <c r="BA104" s="129"/>
      <c r="BB104" s="129"/>
      <c r="BC104" s="129"/>
      <c r="BD104" s="129"/>
      <c r="BE104" s="134">
        <f t="shared" si="0"/>
        <v>0</v>
      </c>
      <c r="BF104" s="134">
        <f t="shared" si="1"/>
        <v>0</v>
      </c>
      <c r="BG104" s="134">
        <f t="shared" si="2"/>
        <v>0</v>
      </c>
      <c r="BH104" s="134">
        <f t="shared" si="3"/>
        <v>0</v>
      </c>
      <c r="BI104" s="134">
        <f t="shared" si="4"/>
        <v>0</v>
      </c>
      <c r="BJ104" s="133" t="s">
        <v>87</v>
      </c>
      <c r="BK104" s="129"/>
      <c r="BL104" s="129"/>
      <c r="BM104" s="129"/>
    </row>
    <row r="105" spans="2:65" s="1" customFormat="1" ht="18" customHeight="1">
      <c r="B105" s="128"/>
      <c r="C105" s="129"/>
      <c r="D105" s="281" t="s">
        <v>314</v>
      </c>
      <c r="E105" s="282"/>
      <c r="F105" s="282"/>
      <c r="G105" s="129"/>
      <c r="H105" s="129"/>
      <c r="I105" s="129"/>
      <c r="J105" s="131">
        <v>0</v>
      </c>
      <c r="K105" s="129"/>
      <c r="L105" s="128"/>
      <c r="M105" s="129"/>
      <c r="N105" s="132" t="s">
        <v>41</v>
      </c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33" t="s">
        <v>312</v>
      </c>
      <c r="AZ105" s="129"/>
      <c r="BA105" s="129"/>
      <c r="BB105" s="129"/>
      <c r="BC105" s="129"/>
      <c r="BD105" s="129"/>
      <c r="BE105" s="134">
        <f t="shared" si="0"/>
        <v>0</v>
      </c>
      <c r="BF105" s="134">
        <f t="shared" si="1"/>
        <v>0</v>
      </c>
      <c r="BG105" s="134">
        <f t="shared" si="2"/>
        <v>0</v>
      </c>
      <c r="BH105" s="134">
        <f t="shared" si="3"/>
        <v>0</v>
      </c>
      <c r="BI105" s="134">
        <f t="shared" si="4"/>
        <v>0</v>
      </c>
      <c r="BJ105" s="133" t="s">
        <v>87</v>
      </c>
      <c r="BK105" s="129"/>
      <c r="BL105" s="129"/>
      <c r="BM105" s="129"/>
    </row>
    <row r="106" spans="2:65" s="1" customFormat="1" ht="18" customHeight="1">
      <c r="B106" s="128"/>
      <c r="C106" s="129"/>
      <c r="D106" s="281" t="s">
        <v>315</v>
      </c>
      <c r="E106" s="282"/>
      <c r="F106" s="282"/>
      <c r="G106" s="129"/>
      <c r="H106" s="129"/>
      <c r="I106" s="129"/>
      <c r="J106" s="131">
        <v>0</v>
      </c>
      <c r="K106" s="129"/>
      <c r="L106" s="128"/>
      <c r="M106" s="129"/>
      <c r="N106" s="132" t="s">
        <v>41</v>
      </c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33" t="s">
        <v>312</v>
      </c>
      <c r="AZ106" s="129"/>
      <c r="BA106" s="129"/>
      <c r="BB106" s="129"/>
      <c r="BC106" s="129"/>
      <c r="BD106" s="129"/>
      <c r="BE106" s="134">
        <f t="shared" si="0"/>
        <v>0</v>
      </c>
      <c r="BF106" s="134">
        <f t="shared" si="1"/>
        <v>0</v>
      </c>
      <c r="BG106" s="134">
        <f t="shared" si="2"/>
        <v>0</v>
      </c>
      <c r="BH106" s="134">
        <f t="shared" si="3"/>
        <v>0</v>
      </c>
      <c r="BI106" s="134">
        <f t="shared" si="4"/>
        <v>0</v>
      </c>
      <c r="BJ106" s="133" t="s">
        <v>87</v>
      </c>
      <c r="BK106" s="129"/>
      <c r="BL106" s="129"/>
      <c r="BM106" s="129"/>
    </row>
    <row r="107" spans="2:65" s="1" customFormat="1" ht="18" customHeight="1">
      <c r="B107" s="128"/>
      <c r="C107" s="129"/>
      <c r="D107" s="281" t="s">
        <v>316</v>
      </c>
      <c r="E107" s="282"/>
      <c r="F107" s="282"/>
      <c r="G107" s="129"/>
      <c r="H107" s="129"/>
      <c r="I107" s="129"/>
      <c r="J107" s="131">
        <v>0</v>
      </c>
      <c r="K107" s="129"/>
      <c r="L107" s="128"/>
      <c r="M107" s="129"/>
      <c r="N107" s="132" t="s">
        <v>41</v>
      </c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33" t="s">
        <v>312</v>
      </c>
      <c r="AZ107" s="129"/>
      <c r="BA107" s="129"/>
      <c r="BB107" s="129"/>
      <c r="BC107" s="129"/>
      <c r="BD107" s="129"/>
      <c r="BE107" s="134">
        <f t="shared" si="0"/>
        <v>0</v>
      </c>
      <c r="BF107" s="134">
        <f t="shared" si="1"/>
        <v>0</v>
      </c>
      <c r="BG107" s="134">
        <f t="shared" si="2"/>
        <v>0</v>
      </c>
      <c r="BH107" s="134">
        <f t="shared" si="3"/>
        <v>0</v>
      </c>
      <c r="BI107" s="134">
        <f t="shared" si="4"/>
        <v>0</v>
      </c>
      <c r="BJ107" s="133" t="s">
        <v>87</v>
      </c>
      <c r="BK107" s="129"/>
      <c r="BL107" s="129"/>
      <c r="BM107" s="129"/>
    </row>
    <row r="108" spans="2:65" s="1" customFormat="1" ht="18" customHeight="1">
      <c r="B108" s="128"/>
      <c r="C108" s="129"/>
      <c r="D108" s="130" t="s">
        <v>317</v>
      </c>
      <c r="E108" s="129"/>
      <c r="F108" s="129"/>
      <c r="G108" s="129"/>
      <c r="H108" s="129"/>
      <c r="I108" s="129"/>
      <c r="J108" s="131">
        <f>ROUND(J30*T108,2)</f>
        <v>0</v>
      </c>
      <c r="K108" s="129"/>
      <c r="L108" s="128"/>
      <c r="M108" s="129"/>
      <c r="N108" s="132" t="s">
        <v>41</v>
      </c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33" t="s">
        <v>318</v>
      </c>
      <c r="AZ108" s="129"/>
      <c r="BA108" s="129"/>
      <c r="BB108" s="129"/>
      <c r="BC108" s="129"/>
      <c r="BD108" s="129"/>
      <c r="BE108" s="134">
        <f t="shared" si="0"/>
        <v>0</v>
      </c>
      <c r="BF108" s="134">
        <f t="shared" si="1"/>
        <v>0</v>
      </c>
      <c r="BG108" s="134">
        <f t="shared" si="2"/>
        <v>0</v>
      </c>
      <c r="BH108" s="134">
        <f t="shared" si="3"/>
        <v>0</v>
      </c>
      <c r="BI108" s="134">
        <f t="shared" si="4"/>
        <v>0</v>
      </c>
      <c r="BJ108" s="133" t="s">
        <v>87</v>
      </c>
      <c r="BK108" s="129"/>
      <c r="BL108" s="129"/>
      <c r="BM108" s="129"/>
    </row>
    <row r="109" spans="2:65" s="1" customFormat="1">
      <c r="B109" s="32"/>
      <c r="L109" s="32"/>
    </row>
    <row r="110" spans="2:65" s="1" customFormat="1" ht="29.25" customHeight="1">
      <c r="B110" s="32"/>
      <c r="C110" s="135" t="s">
        <v>319</v>
      </c>
      <c r="D110" s="107"/>
      <c r="E110" s="107"/>
      <c r="F110" s="107"/>
      <c r="G110" s="107"/>
      <c r="H110" s="107"/>
      <c r="I110" s="107"/>
      <c r="J110" s="136">
        <f>ROUND(J96+J102,2)</f>
        <v>0</v>
      </c>
      <c r="K110" s="107"/>
      <c r="L110" s="32"/>
    </row>
    <row r="111" spans="2:65" s="1" customFormat="1" ht="6.9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32"/>
    </row>
    <row r="115" spans="2:20" s="1" customFormat="1" ht="6.9" customHeight="1"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32"/>
    </row>
    <row r="116" spans="2:20" s="1" customFormat="1" ht="24.9" customHeight="1">
      <c r="B116" s="32"/>
      <c r="C116" s="21" t="s">
        <v>5533</v>
      </c>
      <c r="L116" s="32"/>
    </row>
    <row r="117" spans="2:20" s="1" customFormat="1" ht="6.9" customHeight="1">
      <c r="B117" s="32"/>
      <c r="L117" s="32"/>
    </row>
    <row r="118" spans="2:20" s="1" customFormat="1" ht="12" customHeight="1">
      <c r="B118" s="32"/>
      <c r="C118" s="27" t="s">
        <v>15</v>
      </c>
      <c r="L118" s="32"/>
    </row>
    <row r="119" spans="2:20" s="1" customFormat="1" ht="16.5" customHeight="1">
      <c r="B119" s="32"/>
      <c r="E119" s="283" t="str">
        <f>E7</f>
        <v>NOVOSTAVBA MŠ TRAMÍN - rozpočet 1</v>
      </c>
      <c r="F119" s="284"/>
      <c r="G119" s="284"/>
      <c r="H119" s="284"/>
      <c r="L119" s="32"/>
    </row>
    <row r="120" spans="2:20" s="1" customFormat="1" ht="12" customHeight="1">
      <c r="B120" s="32"/>
      <c r="C120" s="27" t="s">
        <v>141</v>
      </c>
      <c r="L120" s="32"/>
    </row>
    <row r="121" spans="2:20" s="1" customFormat="1" ht="30" customHeight="1">
      <c r="B121" s="32"/>
      <c r="E121" s="261" t="str">
        <f>E9</f>
        <v>09x - SO07 - SLABOPRÚDOVÉ PRÍPOJKY A AREÁLOVÉ ROZVODY</v>
      </c>
      <c r="F121" s="280"/>
      <c r="G121" s="280"/>
      <c r="H121" s="280"/>
      <c r="L121" s="32"/>
    </row>
    <row r="122" spans="2:20" s="1" customFormat="1" ht="6.9" customHeight="1">
      <c r="B122" s="32"/>
      <c r="L122" s="32"/>
    </row>
    <row r="123" spans="2:20" s="1" customFormat="1" ht="12" customHeight="1">
      <c r="B123" s="32"/>
      <c r="C123" s="27" t="s">
        <v>19</v>
      </c>
      <c r="F123" s="25" t="str">
        <f>F12</f>
        <v>Kadnárova 2521/69,Bratislava</v>
      </c>
      <c r="I123" s="27" t="s">
        <v>21</v>
      </c>
      <c r="J123" s="55" t="str">
        <f>IF(J12="","",J12)</f>
        <v>5. 12. 2022</v>
      </c>
      <c r="L123" s="32"/>
    </row>
    <row r="124" spans="2:20" s="1" customFormat="1" ht="6.9" customHeight="1">
      <c r="B124" s="32"/>
      <c r="L124" s="32"/>
    </row>
    <row r="125" spans="2:20" s="1" customFormat="1" ht="25.65" customHeight="1">
      <c r="B125" s="32"/>
      <c r="C125" s="27" t="s">
        <v>23</v>
      </c>
      <c r="F125" s="25" t="str">
        <f>E15</f>
        <v xml:space="preserve">Mestská časť Bratislava - Rača </v>
      </c>
      <c r="I125" s="27" t="s">
        <v>29</v>
      </c>
      <c r="J125" s="30" t="str">
        <f>E21</f>
        <v xml:space="preserve">Ing.arch.Peter Kožuško </v>
      </c>
      <c r="L125" s="32"/>
    </row>
    <row r="126" spans="2:20" s="1" customFormat="1" ht="15.15" customHeight="1">
      <c r="B126" s="32"/>
      <c r="C126" s="27" t="s">
        <v>27</v>
      </c>
      <c r="F126" s="25" t="str">
        <f>IF(E18="","",E18)</f>
        <v>Vyplň údaj</v>
      </c>
      <c r="I126" s="27" t="s">
        <v>32</v>
      </c>
      <c r="J126" s="30" t="str">
        <f>E24</f>
        <v>Rosoft,s.r.o.</v>
      </c>
      <c r="L126" s="32"/>
    </row>
    <row r="127" spans="2:20" s="1" customFormat="1" ht="10.35" customHeight="1">
      <c r="B127" s="32"/>
      <c r="L127" s="32"/>
    </row>
    <row r="128" spans="2:20" s="10" customFormat="1" ht="29.25" customHeight="1">
      <c r="B128" s="137"/>
      <c r="C128" s="138" t="s">
        <v>321</v>
      </c>
      <c r="D128" s="139" t="s">
        <v>60</v>
      </c>
      <c r="E128" s="139" t="s">
        <v>56</v>
      </c>
      <c r="F128" s="139" t="s">
        <v>57</v>
      </c>
      <c r="G128" s="139" t="s">
        <v>322</v>
      </c>
      <c r="H128" s="139" t="s">
        <v>323</v>
      </c>
      <c r="I128" s="139" t="s">
        <v>324</v>
      </c>
      <c r="J128" s="140" t="s">
        <v>280</v>
      </c>
      <c r="K128" s="141" t="s">
        <v>325</v>
      </c>
      <c r="L128" s="137"/>
      <c r="M128" s="62" t="s">
        <v>1</v>
      </c>
      <c r="N128" s="63" t="s">
        <v>39</v>
      </c>
      <c r="O128" s="63" t="s">
        <v>326</v>
      </c>
      <c r="P128" s="63" t="s">
        <v>327</v>
      </c>
      <c r="Q128" s="63" t="s">
        <v>328</v>
      </c>
      <c r="R128" s="63" t="s">
        <v>329</v>
      </c>
      <c r="S128" s="63" t="s">
        <v>330</v>
      </c>
      <c r="T128" s="64" t="s">
        <v>331</v>
      </c>
    </row>
    <row r="129" spans="2:65" s="1" customFormat="1" ht="22.8" customHeight="1">
      <c r="B129" s="32"/>
      <c r="C129" s="67" t="s">
        <v>191</v>
      </c>
      <c r="J129" s="142">
        <f>BK129</f>
        <v>0</v>
      </c>
      <c r="L129" s="32"/>
      <c r="M129" s="65"/>
      <c r="N129" s="56"/>
      <c r="O129" s="56"/>
      <c r="P129" s="143">
        <f>P130+P135+P146</f>
        <v>0</v>
      </c>
      <c r="Q129" s="56"/>
      <c r="R129" s="143">
        <f>R130+R135+R146</f>
        <v>0</v>
      </c>
      <c r="S129" s="56"/>
      <c r="T129" s="144">
        <f>T130+T135+T146</f>
        <v>0</v>
      </c>
      <c r="AT129" s="17" t="s">
        <v>74</v>
      </c>
      <c r="AU129" s="17" t="s">
        <v>282</v>
      </c>
      <c r="BK129" s="145">
        <f>BK130+BK135+BK146</f>
        <v>0</v>
      </c>
    </row>
    <row r="130" spans="2:65" s="11" customFormat="1" ht="25.95" customHeight="1">
      <c r="B130" s="146"/>
      <c r="D130" s="147" t="s">
        <v>74</v>
      </c>
      <c r="E130" s="148" t="s">
        <v>3105</v>
      </c>
      <c r="F130" s="148" t="s">
        <v>4206</v>
      </c>
      <c r="I130" s="149"/>
      <c r="J130" s="150">
        <f>BK130</f>
        <v>0</v>
      </c>
      <c r="L130" s="146"/>
      <c r="M130" s="151"/>
      <c r="P130" s="152">
        <f>SUM(P131:P134)</f>
        <v>0</v>
      </c>
      <c r="R130" s="152">
        <f>SUM(R131:R134)</f>
        <v>0</v>
      </c>
      <c r="T130" s="153">
        <f>SUM(T131:T134)</f>
        <v>0</v>
      </c>
      <c r="AR130" s="147" t="s">
        <v>82</v>
      </c>
      <c r="AT130" s="154" t="s">
        <v>74</v>
      </c>
      <c r="AU130" s="154" t="s">
        <v>75</v>
      </c>
      <c r="AY130" s="147" t="s">
        <v>334</v>
      </c>
      <c r="BK130" s="155">
        <f>SUM(BK131:BK134)</f>
        <v>0</v>
      </c>
    </row>
    <row r="131" spans="2:65" s="1" customFormat="1" ht="21.75" customHeight="1">
      <c r="B131" s="128"/>
      <c r="C131" s="158" t="s">
        <v>82</v>
      </c>
      <c r="D131" s="158" t="s">
        <v>336</v>
      </c>
      <c r="E131" s="159" t="s">
        <v>5406</v>
      </c>
      <c r="F131" s="160" t="s">
        <v>4207</v>
      </c>
      <c r="G131" s="161" t="s">
        <v>511</v>
      </c>
      <c r="H131" s="162">
        <v>20</v>
      </c>
      <c r="I131" s="163"/>
      <c r="J131" s="164">
        <f>ROUND(I131*H131,2)</f>
        <v>0</v>
      </c>
      <c r="K131" s="165"/>
      <c r="L131" s="32"/>
      <c r="M131" s="166" t="s">
        <v>1</v>
      </c>
      <c r="N131" s="127" t="s">
        <v>41</v>
      </c>
      <c r="P131" s="167">
        <f>O131*H131</f>
        <v>0</v>
      </c>
      <c r="Q131" s="167">
        <v>0</v>
      </c>
      <c r="R131" s="167">
        <f>Q131*H131</f>
        <v>0</v>
      </c>
      <c r="S131" s="167">
        <v>0</v>
      </c>
      <c r="T131" s="168">
        <f>S131*H131</f>
        <v>0</v>
      </c>
      <c r="AR131" s="169" t="s">
        <v>340</v>
      </c>
      <c r="AT131" s="169" t="s">
        <v>336</v>
      </c>
      <c r="AU131" s="169" t="s">
        <v>82</v>
      </c>
      <c r="AY131" s="17" t="s">
        <v>334</v>
      </c>
      <c r="BE131" s="170">
        <f>IF(N131="základná",J131,0)</f>
        <v>0</v>
      </c>
      <c r="BF131" s="170">
        <f>IF(N131="znížená",J131,0)</f>
        <v>0</v>
      </c>
      <c r="BG131" s="170">
        <f>IF(N131="zákl. prenesená",J131,0)</f>
        <v>0</v>
      </c>
      <c r="BH131" s="170">
        <f>IF(N131="zníž. prenesená",J131,0)</f>
        <v>0</v>
      </c>
      <c r="BI131" s="170">
        <f>IF(N131="nulová",J131,0)</f>
        <v>0</v>
      </c>
      <c r="BJ131" s="17" t="s">
        <v>87</v>
      </c>
      <c r="BK131" s="170">
        <f>ROUND(I131*H131,2)</f>
        <v>0</v>
      </c>
      <c r="BL131" s="17" t="s">
        <v>340</v>
      </c>
      <c r="BM131" s="169" t="s">
        <v>4208</v>
      </c>
    </row>
    <row r="132" spans="2:65" s="1" customFormat="1" ht="21.75" customHeight="1">
      <c r="B132" s="128"/>
      <c r="C132" s="158" t="s">
        <v>87</v>
      </c>
      <c r="D132" s="158" t="s">
        <v>336</v>
      </c>
      <c r="E132" s="159" t="s">
        <v>5407</v>
      </c>
      <c r="F132" s="160" t="s">
        <v>4209</v>
      </c>
      <c r="G132" s="161" t="s">
        <v>511</v>
      </c>
      <c r="H132" s="162">
        <v>130</v>
      </c>
      <c r="I132" s="163"/>
      <c r="J132" s="164">
        <f>ROUND(I132*H132,2)</f>
        <v>0</v>
      </c>
      <c r="K132" s="165"/>
      <c r="L132" s="32"/>
      <c r="M132" s="166" t="s">
        <v>1</v>
      </c>
      <c r="N132" s="127" t="s">
        <v>41</v>
      </c>
      <c r="P132" s="167">
        <f>O132*H132</f>
        <v>0</v>
      </c>
      <c r="Q132" s="167">
        <v>0</v>
      </c>
      <c r="R132" s="167">
        <f>Q132*H132</f>
        <v>0</v>
      </c>
      <c r="S132" s="167">
        <v>0</v>
      </c>
      <c r="T132" s="168">
        <f>S132*H132</f>
        <v>0</v>
      </c>
      <c r="AR132" s="169" t="s">
        <v>340</v>
      </c>
      <c r="AT132" s="169" t="s">
        <v>336</v>
      </c>
      <c r="AU132" s="169" t="s">
        <v>82</v>
      </c>
      <c r="AY132" s="17" t="s">
        <v>334</v>
      </c>
      <c r="BE132" s="170">
        <f>IF(N132="základná",J132,0)</f>
        <v>0</v>
      </c>
      <c r="BF132" s="170">
        <f>IF(N132="znížená",J132,0)</f>
        <v>0</v>
      </c>
      <c r="BG132" s="170">
        <f>IF(N132="zákl. prenesená",J132,0)</f>
        <v>0</v>
      </c>
      <c r="BH132" s="170">
        <f>IF(N132="zníž. prenesená",J132,0)</f>
        <v>0</v>
      </c>
      <c r="BI132" s="170">
        <f>IF(N132="nulová",J132,0)</f>
        <v>0</v>
      </c>
      <c r="BJ132" s="17" t="s">
        <v>87</v>
      </c>
      <c r="BK132" s="170">
        <f>ROUND(I132*H132,2)</f>
        <v>0</v>
      </c>
      <c r="BL132" s="17" t="s">
        <v>340</v>
      </c>
      <c r="BM132" s="169" t="s">
        <v>4210</v>
      </c>
    </row>
    <row r="133" spans="2:65" s="1" customFormat="1" ht="21.75" customHeight="1">
      <c r="B133" s="128"/>
      <c r="C133" s="199" t="s">
        <v>352</v>
      </c>
      <c r="D133" s="199" t="s">
        <v>425</v>
      </c>
      <c r="E133" s="200" t="s">
        <v>5408</v>
      </c>
      <c r="F133" s="201" t="s">
        <v>4207</v>
      </c>
      <c r="G133" s="202" t="s">
        <v>511</v>
      </c>
      <c r="H133" s="203">
        <v>20</v>
      </c>
      <c r="I133" s="204"/>
      <c r="J133" s="205">
        <f>ROUND(I133*H133,2)</f>
        <v>0</v>
      </c>
      <c r="K133" s="206"/>
      <c r="L133" s="207"/>
      <c r="M133" s="208" t="s">
        <v>1</v>
      </c>
      <c r="N133" s="209" t="s">
        <v>41</v>
      </c>
      <c r="P133" s="167">
        <f>O133*H133</f>
        <v>0</v>
      </c>
      <c r="Q133" s="167">
        <v>0</v>
      </c>
      <c r="R133" s="167">
        <f>Q133*H133</f>
        <v>0</v>
      </c>
      <c r="S133" s="167">
        <v>0</v>
      </c>
      <c r="T133" s="168">
        <f>S133*H133</f>
        <v>0</v>
      </c>
      <c r="AR133" s="169" t="s">
        <v>392</v>
      </c>
      <c r="AT133" s="169" t="s">
        <v>425</v>
      </c>
      <c r="AU133" s="169" t="s">
        <v>82</v>
      </c>
      <c r="AY133" s="17" t="s">
        <v>334</v>
      </c>
      <c r="BE133" s="170">
        <f>IF(N133="základná",J133,0)</f>
        <v>0</v>
      </c>
      <c r="BF133" s="170">
        <f>IF(N133="znížená",J133,0)</f>
        <v>0</v>
      </c>
      <c r="BG133" s="170">
        <f>IF(N133="zákl. prenesená",J133,0)</f>
        <v>0</v>
      </c>
      <c r="BH133" s="170">
        <f>IF(N133="zníž. prenesená",J133,0)</f>
        <v>0</v>
      </c>
      <c r="BI133" s="170">
        <f>IF(N133="nulová",J133,0)</f>
        <v>0</v>
      </c>
      <c r="BJ133" s="17" t="s">
        <v>87</v>
      </c>
      <c r="BK133" s="170">
        <f>ROUND(I133*H133,2)</f>
        <v>0</v>
      </c>
      <c r="BL133" s="17" t="s">
        <v>340</v>
      </c>
      <c r="BM133" s="169" t="s">
        <v>4211</v>
      </c>
    </row>
    <row r="134" spans="2:65" s="1" customFormat="1" ht="21.75" customHeight="1">
      <c r="B134" s="128"/>
      <c r="C134" s="199" t="s">
        <v>340</v>
      </c>
      <c r="D134" s="199" t="s">
        <v>425</v>
      </c>
      <c r="E134" s="200" t="s">
        <v>5409</v>
      </c>
      <c r="F134" s="201" t="s">
        <v>4209</v>
      </c>
      <c r="G134" s="202" t="s">
        <v>511</v>
      </c>
      <c r="H134" s="203">
        <v>130</v>
      </c>
      <c r="I134" s="204"/>
      <c r="J134" s="205">
        <f>ROUND(I134*H134,2)</f>
        <v>0</v>
      </c>
      <c r="K134" s="206"/>
      <c r="L134" s="207"/>
      <c r="M134" s="208" t="s">
        <v>1</v>
      </c>
      <c r="N134" s="209" t="s">
        <v>41</v>
      </c>
      <c r="P134" s="167">
        <f>O134*H134</f>
        <v>0</v>
      </c>
      <c r="Q134" s="167">
        <v>0</v>
      </c>
      <c r="R134" s="167">
        <f>Q134*H134</f>
        <v>0</v>
      </c>
      <c r="S134" s="167">
        <v>0</v>
      </c>
      <c r="T134" s="168">
        <f>S134*H134</f>
        <v>0</v>
      </c>
      <c r="AR134" s="169" t="s">
        <v>392</v>
      </c>
      <c r="AT134" s="169" t="s">
        <v>425</v>
      </c>
      <c r="AU134" s="169" t="s">
        <v>82</v>
      </c>
      <c r="AY134" s="17" t="s">
        <v>334</v>
      </c>
      <c r="BE134" s="170">
        <f>IF(N134="základná",J134,0)</f>
        <v>0</v>
      </c>
      <c r="BF134" s="170">
        <f>IF(N134="znížená",J134,0)</f>
        <v>0</v>
      </c>
      <c r="BG134" s="170">
        <f>IF(N134="zákl. prenesená",J134,0)</f>
        <v>0</v>
      </c>
      <c r="BH134" s="170">
        <f>IF(N134="zníž. prenesená",J134,0)</f>
        <v>0</v>
      </c>
      <c r="BI134" s="170">
        <f>IF(N134="nulová",J134,0)</f>
        <v>0</v>
      </c>
      <c r="BJ134" s="17" t="s">
        <v>87</v>
      </c>
      <c r="BK134" s="170">
        <f>ROUND(I134*H134,2)</f>
        <v>0</v>
      </c>
      <c r="BL134" s="17" t="s">
        <v>340</v>
      </c>
      <c r="BM134" s="169" t="s">
        <v>4212</v>
      </c>
    </row>
    <row r="135" spans="2:65" s="11" customFormat="1" ht="25.95" customHeight="1">
      <c r="B135" s="146"/>
      <c r="D135" s="147" t="s">
        <v>74</v>
      </c>
      <c r="E135" s="148" t="s">
        <v>3125</v>
      </c>
      <c r="F135" s="148" t="s">
        <v>2618</v>
      </c>
      <c r="I135" s="149"/>
      <c r="J135" s="150">
        <f>BK135</f>
        <v>0</v>
      </c>
      <c r="L135" s="146"/>
      <c r="M135" s="151"/>
      <c r="P135" s="152">
        <f>SUM(P136:P145)</f>
        <v>0</v>
      </c>
      <c r="R135" s="152">
        <f>SUM(R136:R145)</f>
        <v>0</v>
      </c>
      <c r="T135" s="153">
        <f>SUM(T136:T145)</f>
        <v>0</v>
      </c>
      <c r="AR135" s="147" t="s">
        <v>82</v>
      </c>
      <c r="AT135" s="154" t="s">
        <v>74</v>
      </c>
      <c r="AU135" s="154" t="s">
        <v>75</v>
      </c>
      <c r="AY135" s="147" t="s">
        <v>334</v>
      </c>
      <c r="BK135" s="155">
        <f>SUM(BK136:BK145)</f>
        <v>0</v>
      </c>
    </row>
    <row r="136" spans="2:65" s="1" customFormat="1" ht="24.15" customHeight="1">
      <c r="B136" s="128"/>
      <c r="C136" s="158" t="s">
        <v>374</v>
      </c>
      <c r="D136" s="158" t="s">
        <v>336</v>
      </c>
      <c r="E136" s="159" t="s">
        <v>5410</v>
      </c>
      <c r="F136" s="160" t="s">
        <v>3932</v>
      </c>
      <c r="G136" s="161" t="s">
        <v>511</v>
      </c>
      <c r="H136" s="162">
        <v>70</v>
      </c>
      <c r="I136" s="163"/>
      <c r="J136" s="164">
        <f t="shared" ref="J136:J145" si="5">ROUND(I136*H136,2)</f>
        <v>0</v>
      </c>
      <c r="K136" s="165"/>
      <c r="L136" s="32"/>
      <c r="M136" s="166" t="s">
        <v>1</v>
      </c>
      <c r="N136" s="127" t="s">
        <v>41</v>
      </c>
      <c r="P136" s="167">
        <f t="shared" ref="P136:P145" si="6">O136*H136</f>
        <v>0</v>
      </c>
      <c r="Q136" s="167">
        <v>0</v>
      </c>
      <c r="R136" s="167">
        <f t="shared" ref="R136:R145" si="7">Q136*H136</f>
        <v>0</v>
      </c>
      <c r="S136" s="167">
        <v>0</v>
      </c>
      <c r="T136" s="168">
        <f t="shared" ref="T136:T145" si="8">S136*H136</f>
        <v>0</v>
      </c>
      <c r="AR136" s="169" t="s">
        <v>340</v>
      </c>
      <c r="AT136" s="169" t="s">
        <v>336</v>
      </c>
      <c r="AU136" s="169" t="s">
        <v>82</v>
      </c>
      <c r="AY136" s="17" t="s">
        <v>334</v>
      </c>
      <c r="BE136" s="170">
        <f t="shared" ref="BE136:BE145" si="9">IF(N136="základná",J136,0)</f>
        <v>0</v>
      </c>
      <c r="BF136" s="170">
        <f t="shared" ref="BF136:BF145" si="10">IF(N136="znížená",J136,0)</f>
        <v>0</v>
      </c>
      <c r="BG136" s="170">
        <f t="shared" ref="BG136:BG145" si="11">IF(N136="zákl. prenesená",J136,0)</f>
        <v>0</v>
      </c>
      <c r="BH136" s="170">
        <f t="shared" ref="BH136:BH145" si="12">IF(N136="zníž. prenesená",J136,0)</f>
        <v>0</v>
      </c>
      <c r="BI136" s="170">
        <f t="shared" ref="BI136:BI145" si="13">IF(N136="nulová",J136,0)</f>
        <v>0</v>
      </c>
      <c r="BJ136" s="17" t="s">
        <v>87</v>
      </c>
      <c r="BK136" s="170">
        <f t="shared" ref="BK136:BK145" si="14">ROUND(I136*H136,2)</f>
        <v>0</v>
      </c>
      <c r="BL136" s="17" t="s">
        <v>340</v>
      </c>
      <c r="BM136" s="169" t="s">
        <v>4213</v>
      </c>
    </row>
    <row r="137" spans="2:65" s="1" customFormat="1" ht="16.5" customHeight="1">
      <c r="B137" s="128"/>
      <c r="C137" s="158" t="s">
        <v>380</v>
      </c>
      <c r="D137" s="158" t="s">
        <v>336</v>
      </c>
      <c r="E137" s="159" t="s">
        <v>5411</v>
      </c>
      <c r="F137" s="160" t="s">
        <v>3938</v>
      </c>
      <c r="G137" s="161" t="s">
        <v>501</v>
      </c>
      <c r="H137" s="162">
        <v>280</v>
      </c>
      <c r="I137" s="163"/>
      <c r="J137" s="164">
        <f t="shared" si="5"/>
        <v>0</v>
      </c>
      <c r="K137" s="165"/>
      <c r="L137" s="32"/>
      <c r="M137" s="166" t="s">
        <v>1</v>
      </c>
      <c r="N137" s="127" t="s">
        <v>41</v>
      </c>
      <c r="P137" s="167">
        <f t="shared" si="6"/>
        <v>0</v>
      </c>
      <c r="Q137" s="167">
        <v>0</v>
      </c>
      <c r="R137" s="167">
        <f t="shared" si="7"/>
        <v>0</v>
      </c>
      <c r="S137" s="167">
        <v>0</v>
      </c>
      <c r="T137" s="168">
        <f t="shared" si="8"/>
        <v>0</v>
      </c>
      <c r="AR137" s="169" t="s">
        <v>340</v>
      </c>
      <c r="AT137" s="169" t="s">
        <v>336</v>
      </c>
      <c r="AU137" s="169" t="s">
        <v>82</v>
      </c>
      <c r="AY137" s="17" t="s">
        <v>334</v>
      </c>
      <c r="BE137" s="170">
        <f t="shared" si="9"/>
        <v>0</v>
      </c>
      <c r="BF137" s="170">
        <f t="shared" si="10"/>
        <v>0</v>
      </c>
      <c r="BG137" s="170">
        <f t="shared" si="11"/>
        <v>0</v>
      </c>
      <c r="BH137" s="170">
        <f t="shared" si="12"/>
        <v>0</v>
      </c>
      <c r="BI137" s="170">
        <f t="shared" si="13"/>
        <v>0</v>
      </c>
      <c r="BJ137" s="17" t="s">
        <v>87</v>
      </c>
      <c r="BK137" s="170">
        <f t="shared" si="14"/>
        <v>0</v>
      </c>
      <c r="BL137" s="17" t="s">
        <v>340</v>
      </c>
      <c r="BM137" s="169" t="s">
        <v>4214</v>
      </c>
    </row>
    <row r="138" spans="2:65" s="1" customFormat="1" ht="24.15" customHeight="1">
      <c r="B138" s="128"/>
      <c r="C138" s="158" t="s">
        <v>384</v>
      </c>
      <c r="D138" s="158" t="s">
        <v>336</v>
      </c>
      <c r="E138" s="159" t="s">
        <v>5412</v>
      </c>
      <c r="F138" s="160" t="s">
        <v>4215</v>
      </c>
      <c r="G138" s="161" t="s">
        <v>511</v>
      </c>
      <c r="H138" s="162">
        <v>70</v>
      </c>
      <c r="I138" s="163"/>
      <c r="J138" s="164">
        <f t="shared" si="5"/>
        <v>0</v>
      </c>
      <c r="K138" s="165"/>
      <c r="L138" s="32"/>
      <c r="M138" s="166" t="s">
        <v>1</v>
      </c>
      <c r="N138" s="127" t="s">
        <v>41</v>
      </c>
      <c r="P138" s="167">
        <f t="shared" si="6"/>
        <v>0</v>
      </c>
      <c r="Q138" s="167">
        <v>0</v>
      </c>
      <c r="R138" s="167">
        <f t="shared" si="7"/>
        <v>0</v>
      </c>
      <c r="S138" s="167">
        <v>0</v>
      </c>
      <c r="T138" s="168">
        <f t="shared" si="8"/>
        <v>0</v>
      </c>
      <c r="AR138" s="169" t="s">
        <v>340</v>
      </c>
      <c r="AT138" s="169" t="s">
        <v>336</v>
      </c>
      <c r="AU138" s="169" t="s">
        <v>82</v>
      </c>
      <c r="AY138" s="17" t="s">
        <v>334</v>
      </c>
      <c r="BE138" s="170">
        <f t="shared" si="9"/>
        <v>0</v>
      </c>
      <c r="BF138" s="170">
        <f t="shared" si="10"/>
        <v>0</v>
      </c>
      <c r="BG138" s="170">
        <f t="shared" si="11"/>
        <v>0</v>
      </c>
      <c r="BH138" s="170">
        <f t="shared" si="12"/>
        <v>0</v>
      </c>
      <c r="BI138" s="170">
        <f t="shared" si="13"/>
        <v>0</v>
      </c>
      <c r="BJ138" s="17" t="s">
        <v>87</v>
      </c>
      <c r="BK138" s="170">
        <f t="shared" si="14"/>
        <v>0</v>
      </c>
      <c r="BL138" s="17" t="s">
        <v>340</v>
      </c>
      <c r="BM138" s="169" t="s">
        <v>4216</v>
      </c>
    </row>
    <row r="139" spans="2:65" s="1" customFormat="1" ht="33" customHeight="1">
      <c r="B139" s="128"/>
      <c r="C139" s="158" t="s">
        <v>392</v>
      </c>
      <c r="D139" s="158" t="s">
        <v>336</v>
      </c>
      <c r="E139" s="159" t="s">
        <v>5413</v>
      </c>
      <c r="F139" s="160" t="s">
        <v>4217</v>
      </c>
      <c r="G139" s="161" t="s">
        <v>511</v>
      </c>
      <c r="H139" s="162">
        <v>70</v>
      </c>
      <c r="I139" s="163"/>
      <c r="J139" s="164">
        <f t="shared" si="5"/>
        <v>0</v>
      </c>
      <c r="K139" s="165"/>
      <c r="L139" s="32"/>
      <c r="M139" s="166" t="s">
        <v>1</v>
      </c>
      <c r="N139" s="127" t="s">
        <v>41</v>
      </c>
      <c r="P139" s="167">
        <f t="shared" si="6"/>
        <v>0</v>
      </c>
      <c r="Q139" s="167">
        <v>0</v>
      </c>
      <c r="R139" s="167">
        <f t="shared" si="7"/>
        <v>0</v>
      </c>
      <c r="S139" s="167">
        <v>0</v>
      </c>
      <c r="T139" s="168">
        <f t="shared" si="8"/>
        <v>0</v>
      </c>
      <c r="AR139" s="169" t="s">
        <v>340</v>
      </c>
      <c r="AT139" s="169" t="s">
        <v>336</v>
      </c>
      <c r="AU139" s="169" t="s">
        <v>82</v>
      </c>
      <c r="AY139" s="17" t="s">
        <v>334</v>
      </c>
      <c r="BE139" s="170">
        <f t="shared" si="9"/>
        <v>0</v>
      </c>
      <c r="BF139" s="170">
        <f t="shared" si="10"/>
        <v>0</v>
      </c>
      <c r="BG139" s="170">
        <f t="shared" si="11"/>
        <v>0</v>
      </c>
      <c r="BH139" s="170">
        <f t="shared" si="12"/>
        <v>0</v>
      </c>
      <c r="BI139" s="170">
        <f t="shared" si="13"/>
        <v>0</v>
      </c>
      <c r="BJ139" s="17" t="s">
        <v>87</v>
      </c>
      <c r="BK139" s="170">
        <f t="shared" si="14"/>
        <v>0</v>
      </c>
      <c r="BL139" s="17" t="s">
        <v>340</v>
      </c>
      <c r="BM139" s="169" t="s">
        <v>4218</v>
      </c>
    </row>
    <row r="140" spans="2:65" s="1" customFormat="1" ht="21.75" customHeight="1">
      <c r="B140" s="128"/>
      <c r="C140" s="158" t="s">
        <v>396</v>
      </c>
      <c r="D140" s="158" t="s">
        <v>336</v>
      </c>
      <c r="E140" s="159" t="s">
        <v>5414</v>
      </c>
      <c r="F140" s="160" t="s">
        <v>3940</v>
      </c>
      <c r="G140" s="161" t="s">
        <v>501</v>
      </c>
      <c r="H140" s="162">
        <v>1</v>
      </c>
      <c r="I140" s="163"/>
      <c r="J140" s="164">
        <f t="shared" si="5"/>
        <v>0</v>
      </c>
      <c r="K140" s="165"/>
      <c r="L140" s="32"/>
      <c r="M140" s="166" t="s">
        <v>1</v>
      </c>
      <c r="N140" s="127" t="s">
        <v>41</v>
      </c>
      <c r="P140" s="167">
        <f t="shared" si="6"/>
        <v>0</v>
      </c>
      <c r="Q140" s="167">
        <v>0</v>
      </c>
      <c r="R140" s="167">
        <f t="shared" si="7"/>
        <v>0</v>
      </c>
      <c r="S140" s="167">
        <v>0</v>
      </c>
      <c r="T140" s="168">
        <f t="shared" si="8"/>
        <v>0</v>
      </c>
      <c r="AR140" s="169" t="s">
        <v>340</v>
      </c>
      <c r="AT140" s="169" t="s">
        <v>336</v>
      </c>
      <c r="AU140" s="169" t="s">
        <v>82</v>
      </c>
      <c r="AY140" s="17" t="s">
        <v>334</v>
      </c>
      <c r="BE140" s="170">
        <f t="shared" si="9"/>
        <v>0</v>
      </c>
      <c r="BF140" s="170">
        <f t="shared" si="10"/>
        <v>0</v>
      </c>
      <c r="BG140" s="170">
        <f t="shared" si="11"/>
        <v>0</v>
      </c>
      <c r="BH140" s="170">
        <f t="shared" si="12"/>
        <v>0</v>
      </c>
      <c r="BI140" s="170">
        <f t="shared" si="13"/>
        <v>0</v>
      </c>
      <c r="BJ140" s="17" t="s">
        <v>87</v>
      </c>
      <c r="BK140" s="170">
        <f t="shared" si="14"/>
        <v>0</v>
      </c>
      <c r="BL140" s="17" t="s">
        <v>340</v>
      </c>
      <c r="BM140" s="169" t="s">
        <v>4219</v>
      </c>
    </row>
    <row r="141" spans="2:65" s="1" customFormat="1" ht="16.5" customHeight="1">
      <c r="B141" s="128"/>
      <c r="C141" s="158" t="s">
        <v>400</v>
      </c>
      <c r="D141" s="158" t="s">
        <v>336</v>
      </c>
      <c r="E141" s="159" t="s">
        <v>5415</v>
      </c>
      <c r="F141" s="160" t="s">
        <v>4189</v>
      </c>
      <c r="G141" s="161" t="s">
        <v>2397</v>
      </c>
      <c r="H141" s="162">
        <v>4</v>
      </c>
      <c r="I141" s="163"/>
      <c r="J141" s="164">
        <f t="shared" si="5"/>
        <v>0</v>
      </c>
      <c r="K141" s="165"/>
      <c r="L141" s="32"/>
      <c r="M141" s="166" t="s">
        <v>1</v>
      </c>
      <c r="N141" s="127" t="s">
        <v>41</v>
      </c>
      <c r="P141" s="167">
        <f t="shared" si="6"/>
        <v>0</v>
      </c>
      <c r="Q141" s="167">
        <v>0</v>
      </c>
      <c r="R141" s="167">
        <f t="shared" si="7"/>
        <v>0</v>
      </c>
      <c r="S141" s="167">
        <v>0</v>
      </c>
      <c r="T141" s="168">
        <f t="shared" si="8"/>
        <v>0</v>
      </c>
      <c r="AR141" s="169" t="s">
        <v>340</v>
      </c>
      <c r="AT141" s="169" t="s">
        <v>336</v>
      </c>
      <c r="AU141" s="169" t="s">
        <v>82</v>
      </c>
      <c r="AY141" s="17" t="s">
        <v>334</v>
      </c>
      <c r="BE141" s="170">
        <f t="shared" si="9"/>
        <v>0</v>
      </c>
      <c r="BF141" s="170">
        <f t="shared" si="10"/>
        <v>0</v>
      </c>
      <c r="BG141" s="170">
        <f t="shared" si="11"/>
        <v>0</v>
      </c>
      <c r="BH141" s="170">
        <f t="shared" si="12"/>
        <v>0</v>
      </c>
      <c r="BI141" s="170">
        <f t="shared" si="13"/>
        <v>0</v>
      </c>
      <c r="BJ141" s="17" t="s">
        <v>87</v>
      </c>
      <c r="BK141" s="170">
        <f t="shared" si="14"/>
        <v>0</v>
      </c>
      <c r="BL141" s="17" t="s">
        <v>340</v>
      </c>
      <c r="BM141" s="169" t="s">
        <v>4220</v>
      </c>
    </row>
    <row r="142" spans="2:65" s="1" customFormat="1" ht="24.15" customHeight="1">
      <c r="B142" s="128"/>
      <c r="C142" s="199" t="s">
        <v>415</v>
      </c>
      <c r="D142" s="199" t="s">
        <v>425</v>
      </c>
      <c r="E142" s="200" t="s">
        <v>5416</v>
      </c>
      <c r="F142" s="201" t="s">
        <v>3932</v>
      </c>
      <c r="G142" s="202" t="s">
        <v>511</v>
      </c>
      <c r="H142" s="203">
        <v>70</v>
      </c>
      <c r="I142" s="204"/>
      <c r="J142" s="205">
        <f t="shared" si="5"/>
        <v>0</v>
      </c>
      <c r="K142" s="206"/>
      <c r="L142" s="207"/>
      <c r="M142" s="208" t="s">
        <v>1</v>
      </c>
      <c r="N142" s="209" t="s">
        <v>41</v>
      </c>
      <c r="P142" s="167">
        <f t="shared" si="6"/>
        <v>0</v>
      </c>
      <c r="Q142" s="167">
        <v>0</v>
      </c>
      <c r="R142" s="167">
        <f t="shared" si="7"/>
        <v>0</v>
      </c>
      <c r="S142" s="167">
        <v>0</v>
      </c>
      <c r="T142" s="168">
        <f t="shared" si="8"/>
        <v>0</v>
      </c>
      <c r="AR142" s="169" t="s">
        <v>392</v>
      </c>
      <c r="AT142" s="169" t="s">
        <v>425</v>
      </c>
      <c r="AU142" s="169" t="s">
        <v>82</v>
      </c>
      <c r="AY142" s="17" t="s">
        <v>334</v>
      </c>
      <c r="BE142" s="170">
        <f t="shared" si="9"/>
        <v>0</v>
      </c>
      <c r="BF142" s="170">
        <f t="shared" si="10"/>
        <v>0</v>
      </c>
      <c r="BG142" s="170">
        <f t="shared" si="11"/>
        <v>0</v>
      </c>
      <c r="BH142" s="170">
        <f t="shared" si="12"/>
        <v>0</v>
      </c>
      <c r="BI142" s="170">
        <f t="shared" si="13"/>
        <v>0</v>
      </c>
      <c r="BJ142" s="17" t="s">
        <v>87</v>
      </c>
      <c r="BK142" s="170">
        <f t="shared" si="14"/>
        <v>0</v>
      </c>
      <c r="BL142" s="17" t="s">
        <v>340</v>
      </c>
      <c r="BM142" s="169" t="s">
        <v>4221</v>
      </c>
    </row>
    <row r="143" spans="2:65" s="1" customFormat="1" ht="16.5" customHeight="1">
      <c r="B143" s="128"/>
      <c r="C143" s="199" t="s">
        <v>424</v>
      </c>
      <c r="D143" s="199" t="s">
        <v>425</v>
      </c>
      <c r="E143" s="200" t="s">
        <v>5417</v>
      </c>
      <c r="F143" s="201" t="s">
        <v>3938</v>
      </c>
      <c r="G143" s="202" t="s">
        <v>501</v>
      </c>
      <c r="H143" s="203">
        <v>280</v>
      </c>
      <c r="I143" s="204"/>
      <c r="J143" s="205">
        <f t="shared" si="5"/>
        <v>0</v>
      </c>
      <c r="K143" s="206"/>
      <c r="L143" s="207"/>
      <c r="M143" s="208" t="s">
        <v>1</v>
      </c>
      <c r="N143" s="209" t="s">
        <v>41</v>
      </c>
      <c r="P143" s="167">
        <f t="shared" si="6"/>
        <v>0</v>
      </c>
      <c r="Q143" s="167">
        <v>0</v>
      </c>
      <c r="R143" s="167">
        <f t="shared" si="7"/>
        <v>0</v>
      </c>
      <c r="S143" s="167">
        <v>0</v>
      </c>
      <c r="T143" s="168">
        <f t="shared" si="8"/>
        <v>0</v>
      </c>
      <c r="AR143" s="169" t="s">
        <v>392</v>
      </c>
      <c r="AT143" s="169" t="s">
        <v>425</v>
      </c>
      <c r="AU143" s="169" t="s">
        <v>82</v>
      </c>
      <c r="AY143" s="17" t="s">
        <v>334</v>
      </c>
      <c r="BE143" s="170">
        <f t="shared" si="9"/>
        <v>0</v>
      </c>
      <c r="BF143" s="170">
        <f t="shared" si="10"/>
        <v>0</v>
      </c>
      <c r="BG143" s="170">
        <f t="shared" si="11"/>
        <v>0</v>
      </c>
      <c r="BH143" s="170">
        <f t="shared" si="12"/>
        <v>0</v>
      </c>
      <c r="BI143" s="170">
        <f t="shared" si="13"/>
        <v>0</v>
      </c>
      <c r="BJ143" s="17" t="s">
        <v>87</v>
      </c>
      <c r="BK143" s="170">
        <f t="shared" si="14"/>
        <v>0</v>
      </c>
      <c r="BL143" s="17" t="s">
        <v>340</v>
      </c>
      <c r="BM143" s="169" t="s">
        <v>4222</v>
      </c>
    </row>
    <row r="144" spans="2:65" s="1" customFormat="1" ht="21.75" customHeight="1">
      <c r="B144" s="128"/>
      <c r="C144" s="199" t="s">
        <v>439</v>
      </c>
      <c r="D144" s="199" t="s">
        <v>425</v>
      </c>
      <c r="E144" s="200" t="s">
        <v>5418</v>
      </c>
      <c r="F144" s="201" t="s">
        <v>3940</v>
      </c>
      <c r="G144" s="202" t="s">
        <v>501</v>
      </c>
      <c r="H144" s="203">
        <v>1</v>
      </c>
      <c r="I144" s="204"/>
      <c r="J144" s="205">
        <f t="shared" si="5"/>
        <v>0</v>
      </c>
      <c r="K144" s="206"/>
      <c r="L144" s="207"/>
      <c r="M144" s="208" t="s">
        <v>1</v>
      </c>
      <c r="N144" s="209" t="s">
        <v>41</v>
      </c>
      <c r="P144" s="167">
        <f t="shared" si="6"/>
        <v>0</v>
      </c>
      <c r="Q144" s="167">
        <v>0</v>
      </c>
      <c r="R144" s="167">
        <f t="shared" si="7"/>
        <v>0</v>
      </c>
      <c r="S144" s="167">
        <v>0</v>
      </c>
      <c r="T144" s="168">
        <f t="shared" si="8"/>
        <v>0</v>
      </c>
      <c r="AR144" s="169" t="s">
        <v>392</v>
      </c>
      <c r="AT144" s="169" t="s">
        <v>425</v>
      </c>
      <c r="AU144" s="169" t="s">
        <v>82</v>
      </c>
      <c r="AY144" s="17" t="s">
        <v>334</v>
      </c>
      <c r="BE144" s="170">
        <f t="shared" si="9"/>
        <v>0</v>
      </c>
      <c r="BF144" s="170">
        <f t="shared" si="10"/>
        <v>0</v>
      </c>
      <c r="BG144" s="170">
        <f t="shared" si="11"/>
        <v>0</v>
      </c>
      <c r="BH144" s="170">
        <f t="shared" si="12"/>
        <v>0</v>
      </c>
      <c r="BI144" s="170">
        <f t="shared" si="13"/>
        <v>0</v>
      </c>
      <c r="BJ144" s="17" t="s">
        <v>87</v>
      </c>
      <c r="BK144" s="170">
        <f t="shared" si="14"/>
        <v>0</v>
      </c>
      <c r="BL144" s="17" t="s">
        <v>340</v>
      </c>
      <c r="BM144" s="169" t="s">
        <v>4223</v>
      </c>
    </row>
    <row r="145" spans="2:65" s="1" customFormat="1" ht="16.5" customHeight="1">
      <c r="B145" s="128"/>
      <c r="C145" s="199" t="s">
        <v>444</v>
      </c>
      <c r="D145" s="199" t="s">
        <v>425</v>
      </c>
      <c r="E145" s="200" t="s">
        <v>5419</v>
      </c>
      <c r="F145" s="201" t="s">
        <v>4189</v>
      </c>
      <c r="G145" s="202" t="s">
        <v>2397</v>
      </c>
      <c r="H145" s="203">
        <v>4</v>
      </c>
      <c r="I145" s="204"/>
      <c r="J145" s="205">
        <f t="shared" si="5"/>
        <v>0</v>
      </c>
      <c r="K145" s="206"/>
      <c r="L145" s="207"/>
      <c r="M145" s="208" t="s">
        <v>1</v>
      </c>
      <c r="N145" s="209" t="s">
        <v>41</v>
      </c>
      <c r="P145" s="167">
        <f t="shared" si="6"/>
        <v>0</v>
      </c>
      <c r="Q145" s="167">
        <v>0</v>
      </c>
      <c r="R145" s="167">
        <f t="shared" si="7"/>
        <v>0</v>
      </c>
      <c r="S145" s="167">
        <v>0</v>
      </c>
      <c r="T145" s="168">
        <f t="shared" si="8"/>
        <v>0</v>
      </c>
      <c r="AR145" s="169" t="s">
        <v>392</v>
      </c>
      <c r="AT145" s="169" t="s">
        <v>425</v>
      </c>
      <c r="AU145" s="169" t="s">
        <v>82</v>
      </c>
      <c r="AY145" s="17" t="s">
        <v>334</v>
      </c>
      <c r="BE145" s="170">
        <f t="shared" si="9"/>
        <v>0</v>
      </c>
      <c r="BF145" s="170">
        <f t="shared" si="10"/>
        <v>0</v>
      </c>
      <c r="BG145" s="170">
        <f t="shared" si="11"/>
        <v>0</v>
      </c>
      <c r="BH145" s="170">
        <f t="shared" si="12"/>
        <v>0</v>
      </c>
      <c r="BI145" s="170">
        <f t="shared" si="13"/>
        <v>0</v>
      </c>
      <c r="BJ145" s="17" t="s">
        <v>87</v>
      </c>
      <c r="BK145" s="170">
        <f t="shared" si="14"/>
        <v>0</v>
      </c>
      <c r="BL145" s="17" t="s">
        <v>340</v>
      </c>
      <c r="BM145" s="169" t="s">
        <v>4224</v>
      </c>
    </row>
    <row r="146" spans="2:65" s="11" customFormat="1" ht="25.95" customHeight="1">
      <c r="B146" s="146"/>
      <c r="D146" s="147" t="s">
        <v>74</v>
      </c>
      <c r="E146" s="148" t="s">
        <v>3145</v>
      </c>
      <c r="F146" s="148" t="s">
        <v>4121</v>
      </c>
      <c r="I146" s="149"/>
      <c r="J146" s="150">
        <f>BK146</f>
        <v>0</v>
      </c>
      <c r="L146" s="146"/>
      <c r="M146" s="151"/>
      <c r="P146" s="152">
        <f>SUM(P147:P151)</f>
        <v>0</v>
      </c>
      <c r="R146" s="152">
        <f>SUM(R147:R151)</f>
        <v>0</v>
      </c>
      <c r="T146" s="153">
        <f>SUM(T147:T151)</f>
        <v>0</v>
      </c>
      <c r="AR146" s="147" t="s">
        <v>82</v>
      </c>
      <c r="AT146" s="154" t="s">
        <v>74</v>
      </c>
      <c r="AU146" s="154" t="s">
        <v>75</v>
      </c>
      <c r="AY146" s="147" t="s">
        <v>334</v>
      </c>
      <c r="BK146" s="155">
        <f>SUM(BK147:BK151)</f>
        <v>0</v>
      </c>
    </row>
    <row r="147" spans="2:65" s="1" customFormat="1" ht="16.5" customHeight="1">
      <c r="B147" s="128"/>
      <c r="C147" s="158" t="s">
        <v>448</v>
      </c>
      <c r="D147" s="158" t="s">
        <v>336</v>
      </c>
      <c r="E147" s="159" t="s">
        <v>5420</v>
      </c>
      <c r="F147" s="160" t="s">
        <v>4197</v>
      </c>
      <c r="G147" s="161" t="s">
        <v>2590</v>
      </c>
      <c r="H147" s="162">
        <v>4</v>
      </c>
      <c r="I147" s="163"/>
      <c r="J147" s="164">
        <f>ROUND(I147*H147,2)</f>
        <v>0</v>
      </c>
      <c r="K147" s="165"/>
      <c r="L147" s="32"/>
      <c r="M147" s="166" t="s">
        <v>1</v>
      </c>
      <c r="N147" s="127" t="s">
        <v>41</v>
      </c>
      <c r="P147" s="167">
        <f>O147*H147</f>
        <v>0</v>
      </c>
      <c r="Q147" s="167">
        <v>0</v>
      </c>
      <c r="R147" s="167">
        <f>Q147*H147</f>
        <v>0</v>
      </c>
      <c r="S147" s="167">
        <v>0</v>
      </c>
      <c r="T147" s="168">
        <f>S147*H147</f>
        <v>0</v>
      </c>
      <c r="AR147" s="169" t="s">
        <v>340</v>
      </c>
      <c r="AT147" s="169" t="s">
        <v>336</v>
      </c>
      <c r="AU147" s="169" t="s">
        <v>82</v>
      </c>
      <c r="AY147" s="17" t="s">
        <v>334</v>
      </c>
      <c r="BE147" s="170">
        <f>IF(N147="základná",J147,0)</f>
        <v>0</v>
      </c>
      <c r="BF147" s="170">
        <f>IF(N147="znížená",J147,0)</f>
        <v>0</v>
      </c>
      <c r="BG147" s="170">
        <f>IF(N147="zákl. prenesená",J147,0)</f>
        <v>0</v>
      </c>
      <c r="BH147" s="170">
        <f>IF(N147="zníž. prenesená",J147,0)</f>
        <v>0</v>
      </c>
      <c r="BI147" s="170">
        <f>IF(N147="nulová",J147,0)</f>
        <v>0</v>
      </c>
      <c r="BJ147" s="17" t="s">
        <v>87</v>
      </c>
      <c r="BK147" s="170">
        <f>ROUND(I147*H147,2)</f>
        <v>0</v>
      </c>
      <c r="BL147" s="17" t="s">
        <v>340</v>
      </c>
      <c r="BM147" s="169" t="s">
        <v>4225</v>
      </c>
    </row>
    <row r="148" spans="2:65" s="1" customFormat="1" ht="16.5" customHeight="1">
      <c r="B148" s="128"/>
      <c r="C148" s="158" t="s">
        <v>452</v>
      </c>
      <c r="D148" s="158" t="s">
        <v>336</v>
      </c>
      <c r="E148" s="159" t="s">
        <v>5421</v>
      </c>
      <c r="F148" s="160" t="s">
        <v>4130</v>
      </c>
      <c r="G148" s="161" t="s">
        <v>501</v>
      </c>
      <c r="H148" s="162">
        <v>3</v>
      </c>
      <c r="I148" s="163"/>
      <c r="J148" s="164">
        <f>ROUND(I148*H148,2)</f>
        <v>0</v>
      </c>
      <c r="K148" s="165"/>
      <c r="L148" s="32"/>
      <c r="M148" s="166" t="s">
        <v>1</v>
      </c>
      <c r="N148" s="127" t="s">
        <v>41</v>
      </c>
      <c r="P148" s="167">
        <f>O148*H148</f>
        <v>0</v>
      </c>
      <c r="Q148" s="167">
        <v>0</v>
      </c>
      <c r="R148" s="167">
        <f>Q148*H148</f>
        <v>0</v>
      </c>
      <c r="S148" s="167">
        <v>0</v>
      </c>
      <c r="T148" s="168">
        <f>S148*H148</f>
        <v>0</v>
      </c>
      <c r="AR148" s="169" t="s">
        <v>340</v>
      </c>
      <c r="AT148" s="169" t="s">
        <v>336</v>
      </c>
      <c r="AU148" s="169" t="s">
        <v>82</v>
      </c>
      <c r="AY148" s="17" t="s">
        <v>334</v>
      </c>
      <c r="BE148" s="170">
        <f>IF(N148="základná",J148,0)</f>
        <v>0</v>
      </c>
      <c r="BF148" s="170">
        <f>IF(N148="znížená",J148,0)</f>
        <v>0</v>
      </c>
      <c r="BG148" s="170">
        <f>IF(N148="zákl. prenesená",J148,0)</f>
        <v>0</v>
      </c>
      <c r="BH148" s="170">
        <f>IF(N148="zníž. prenesená",J148,0)</f>
        <v>0</v>
      </c>
      <c r="BI148" s="170">
        <f>IF(N148="nulová",J148,0)</f>
        <v>0</v>
      </c>
      <c r="BJ148" s="17" t="s">
        <v>87</v>
      </c>
      <c r="BK148" s="170">
        <f>ROUND(I148*H148,2)</f>
        <v>0</v>
      </c>
      <c r="BL148" s="17" t="s">
        <v>340</v>
      </c>
      <c r="BM148" s="169" t="s">
        <v>4226</v>
      </c>
    </row>
    <row r="149" spans="2:65" s="1" customFormat="1" ht="16.5" customHeight="1">
      <c r="B149" s="128"/>
      <c r="C149" s="158" t="s">
        <v>456</v>
      </c>
      <c r="D149" s="158" t="s">
        <v>336</v>
      </c>
      <c r="E149" s="159" t="s">
        <v>5422</v>
      </c>
      <c r="F149" s="160" t="s">
        <v>4140</v>
      </c>
      <c r="G149" s="161" t="s">
        <v>501</v>
      </c>
      <c r="H149" s="162">
        <v>100</v>
      </c>
      <c r="I149" s="163"/>
      <c r="J149" s="164">
        <f>ROUND(I149*H149,2)</f>
        <v>0</v>
      </c>
      <c r="K149" s="165"/>
      <c r="L149" s="32"/>
      <c r="M149" s="166" t="s">
        <v>1</v>
      </c>
      <c r="N149" s="127" t="s">
        <v>41</v>
      </c>
      <c r="P149" s="167">
        <f>O149*H149</f>
        <v>0</v>
      </c>
      <c r="Q149" s="167">
        <v>0</v>
      </c>
      <c r="R149" s="167">
        <f>Q149*H149</f>
        <v>0</v>
      </c>
      <c r="S149" s="167">
        <v>0</v>
      </c>
      <c r="T149" s="168">
        <f>S149*H149</f>
        <v>0</v>
      </c>
      <c r="AR149" s="169" t="s">
        <v>340</v>
      </c>
      <c r="AT149" s="169" t="s">
        <v>336</v>
      </c>
      <c r="AU149" s="169" t="s">
        <v>82</v>
      </c>
      <c r="AY149" s="17" t="s">
        <v>334</v>
      </c>
      <c r="BE149" s="170">
        <f>IF(N149="základná",J149,0)</f>
        <v>0</v>
      </c>
      <c r="BF149" s="170">
        <f>IF(N149="znížená",J149,0)</f>
        <v>0</v>
      </c>
      <c r="BG149" s="170">
        <f>IF(N149="zákl. prenesená",J149,0)</f>
        <v>0</v>
      </c>
      <c r="BH149" s="170">
        <f>IF(N149="zníž. prenesená",J149,0)</f>
        <v>0</v>
      </c>
      <c r="BI149" s="170">
        <f>IF(N149="nulová",J149,0)</f>
        <v>0</v>
      </c>
      <c r="BJ149" s="17" t="s">
        <v>87</v>
      </c>
      <c r="BK149" s="170">
        <f>ROUND(I149*H149,2)</f>
        <v>0</v>
      </c>
      <c r="BL149" s="17" t="s">
        <v>340</v>
      </c>
      <c r="BM149" s="169" t="s">
        <v>4227</v>
      </c>
    </row>
    <row r="150" spans="2:65" s="1" customFormat="1" ht="16.5" customHeight="1">
      <c r="B150" s="128"/>
      <c r="C150" s="199" t="s">
        <v>460</v>
      </c>
      <c r="D150" s="199" t="s">
        <v>425</v>
      </c>
      <c r="E150" s="200" t="s">
        <v>5423</v>
      </c>
      <c r="F150" s="201" t="s">
        <v>4130</v>
      </c>
      <c r="G150" s="202" t="s">
        <v>501</v>
      </c>
      <c r="H150" s="203">
        <v>3</v>
      </c>
      <c r="I150" s="204"/>
      <c r="J150" s="205">
        <f>ROUND(I150*H150,2)</f>
        <v>0</v>
      </c>
      <c r="K150" s="206"/>
      <c r="L150" s="207"/>
      <c r="M150" s="208" t="s">
        <v>1</v>
      </c>
      <c r="N150" s="209" t="s">
        <v>41</v>
      </c>
      <c r="P150" s="167">
        <f>O150*H150</f>
        <v>0</v>
      </c>
      <c r="Q150" s="167">
        <v>0</v>
      </c>
      <c r="R150" s="167">
        <f>Q150*H150</f>
        <v>0</v>
      </c>
      <c r="S150" s="167">
        <v>0</v>
      </c>
      <c r="T150" s="168">
        <f>S150*H150</f>
        <v>0</v>
      </c>
      <c r="AR150" s="169" t="s">
        <v>392</v>
      </c>
      <c r="AT150" s="169" t="s">
        <v>425</v>
      </c>
      <c r="AU150" s="169" t="s">
        <v>82</v>
      </c>
      <c r="AY150" s="17" t="s">
        <v>334</v>
      </c>
      <c r="BE150" s="170">
        <f>IF(N150="základná",J150,0)</f>
        <v>0</v>
      </c>
      <c r="BF150" s="170">
        <f>IF(N150="znížená",J150,0)</f>
        <v>0</v>
      </c>
      <c r="BG150" s="170">
        <f>IF(N150="zákl. prenesená",J150,0)</f>
        <v>0</v>
      </c>
      <c r="BH150" s="170">
        <f>IF(N150="zníž. prenesená",J150,0)</f>
        <v>0</v>
      </c>
      <c r="BI150" s="170">
        <f>IF(N150="nulová",J150,0)</f>
        <v>0</v>
      </c>
      <c r="BJ150" s="17" t="s">
        <v>87</v>
      </c>
      <c r="BK150" s="170">
        <f>ROUND(I150*H150,2)</f>
        <v>0</v>
      </c>
      <c r="BL150" s="17" t="s">
        <v>340</v>
      </c>
      <c r="BM150" s="169" t="s">
        <v>4228</v>
      </c>
    </row>
    <row r="151" spans="2:65" s="1" customFormat="1" ht="16.5" customHeight="1">
      <c r="B151" s="128"/>
      <c r="C151" s="199" t="s">
        <v>464</v>
      </c>
      <c r="D151" s="199" t="s">
        <v>425</v>
      </c>
      <c r="E151" s="200" t="s">
        <v>5424</v>
      </c>
      <c r="F151" s="201" t="s">
        <v>4140</v>
      </c>
      <c r="G151" s="202" t="s">
        <v>501</v>
      </c>
      <c r="H151" s="203">
        <v>100</v>
      </c>
      <c r="I151" s="204"/>
      <c r="J151" s="205">
        <f>ROUND(I151*H151,2)</f>
        <v>0</v>
      </c>
      <c r="K151" s="206"/>
      <c r="L151" s="207"/>
      <c r="M151" s="219" t="s">
        <v>1</v>
      </c>
      <c r="N151" s="220" t="s">
        <v>41</v>
      </c>
      <c r="O151" s="216"/>
      <c r="P151" s="217">
        <f>O151*H151</f>
        <v>0</v>
      </c>
      <c r="Q151" s="217">
        <v>0</v>
      </c>
      <c r="R151" s="217">
        <f>Q151*H151</f>
        <v>0</v>
      </c>
      <c r="S151" s="217">
        <v>0</v>
      </c>
      <c r="T151" s="218">
        <f>S151*H151</f>
        <v>0</v>
      </c>
      <c r="AR151" s="169" t="s">
        <v>392</v>
      </c>
      <c r="AT151" s="169" t="s">
        <v>425</v>
      </c>
      <c r="AU151" s="169" t="s">
        <v>82</v>
      </c>
      <c r="AY151" s="17" t="s">
        <v>334</v>
      </c>
      <c r="BE151" s="170">
        <f>IF(N151="základná",J151,0)</f>
        <v>0</v>
      </c>
      <c r="BF151" s="170">
        <f>IF(N151="znížená",J151,0)</f>
        <v>0</v>
      </c>
      <c r="BG151" s="170">
        <f>IF(N151="zákl. prenesená",J151,0)</f>
        <v>0</v>
      </c>
      <c r="BH151" s="170">
        <f>IF(N151="zníž. prenesená",J151,0)</f>
        <v>0</v>
      </c>
      <c r="BI151" s="170">
        <f>IF(N151="nulová",J151,0)</f>
        <v>0</v>
      </c>
      <c r="BJ151" s="17" t="s">
        <v>87</v>
      </c>
      <c r="BK151" s="170">
        <f>ROUND(I151*H151,2)</f>
        <v>0</v>
      </c>
      <c r="BL151" s="17" t="s">
        <v>340</v>
      </c>
      <c r="BM151" s="169" t="s">
        <v>4229</v>
      </c>
    </row>
    <row r="152" spans="2:65" s="1" customFormat="1" ht="6.9" customHeight="1">
      <c r="B152" s="47"/>
      <c r="C152" s="48"/>
      <c r="D152" s="48"/>
      <c r="E152" s="48"/>
      <c r="F152" s="48"/>
      <c r="G152" s="48"/>
      <c r="H152" s="48"/>
      <c r="I152" s="48"/>
      <c r="J152" s="48"/>
      <c r="K152" s="48"/>
      <c r="L152" s="32"/>
    </row>
    <row r="154" spans="2:65" ht="19.2" customHeight="1">
      <c r="B154" s="229" t="s">
        <v>5534</v>
      </c>
      <c r="C154" s="230"/>
      <c r="D154" s="230"/>
      <c r="E154" s="230"/>
      <c r="F154" s="230"/>
      <c r="G154" s="231"/>
      <c r="H154" s="231"/>
    </row>
    <row r="155" spans="2:65" ht="37.200000000000003" customHeight="1">
      <c r="B155" s="278" t="s">
        <v>5535</v>
      </c>
      <c r="C155" s="279"/>
      <c r="D155" s="279"/>
      <c r="E155" s="279"/>
      <c r="F155" s="279"/>
      <c r="G155" s="279"/>
      <c r="H155" s="279"/>
    </row>
    <row r="156" spans="2:65" ht="64.2" customHeight="1">
      <c r="B156" s="278" t="s">
        <v>5536</v>
      </c>
      <c r="C156" s="278"/>
      <c r="D156" s="278"/>
      <c r="E156" s="278"/>
      <c r="F156" s="278"/>
      <c r="G156" s="278"/>
      <c r="H156" s="278"/>
    </row>
    <row r="157" spans="2:65" ht="64.2" customHeight="1">
      <c r="B157" s="278" t="s">
        <v>5537</v>
      </c>
      <c r="C157" s="278"/>
      <c r="D157" s="278"/>
      <c r="E157" s="278"/>
      <c r="F157" s="278"/>
      <c r="G157" s="278"/>
      <c r="H157" s="278"/>
    </row>
    <row r="158" spans="2:65" ht="64.2" customHeight="1">
      <c r="B158" s="278" t="s">
        <v>5538</v>
      </c>
      <c r="C158" s="278"/>
      <c r="D158" s="278"/>
      <c r="E158" s="278"/>
      <c r="F158" s="278"/>
      <c r="G158" s="278"/>
      <c r="H158" s="278"/>
    </row>
    <row r="159" spans="2:65" ht="64.2" customHeight="1">
      <c r="B159" s="278" t="s">
        <v>5539</v>
      </c>
      <c r="C159" s="278"/>
      <c r="D159" s="278"/>
      <c r="E159" s="278"/>
      <c r="F159" s="278"/>
      <c r="G159" s="278"/>
      <c r="H159" s="278"/>
    </row>
    <row r="160" spans="2:65" ht="64.2" customHeight="1">
      <c r="B160" s="278" t="s">
        <v>5540</v>
      </c>
      <c r="C160" s="278"/>
      <c r="D160" s="278"/>
      <c r="E160" s="278"/>
      <c r="F160" s="278"/>
      <c r="G160" s="278"/>
      <c r="H160" s="278"/>
    </row>
    <row r="161" spans="2:8" ht="37.200000000000003" customHeight="1">
      <c r="B161" s="278" t="s">
        <v>5541</v>
      </c>
      <c r="C161" s="278"/>
      <c r="D161" s="278"/>
      <c r="E161" s="278"/>
      <c r="F161" s="278"/>
      <c r="G161" s="278"/>
      <c r="H161" s="278"/>
    </row>
  </sheetData>
  <autoFilter ref="C128:K151" xr:uid="{00000000-0009-0000-0000-000009000000}"/>
  <mergeCells count="21">
    <mergeCell ref="D107:F107"/>
    <mergeCell ref="E119:H119"/>
    <mergeCell ref="E121:H121"/>
    <mergeCell ref="L2:V2"/>
    <mergeCell ref="E87:H87"/>
    <mergeCell ref="D103:F103"/>
    <mergeCell ref="D104:F104"/>
    <mergeCell ref="D105:F105"/>
    <mergeCell ref="D106:F106"/>
    <mergeCell ref="E7:H7"/>
    <mergeCell ref="E9:H9"/>
    <mergeCell ref="E18:H18"/>
    <mergeCell ref="E27:H27"/>
    <mergeCell ref="E85:H85"/>
    <mergeCell ref="B160:H160"/>
    <mergeCell ref="B161:H161"/>
    <mergeCell ref="B155:H155"/>
    <mergeCell ref="B156:H156"/>
    <mergeCell ref="B157:H157"/>
    <mergeCell ref="B158:H158"/>
    <mergeCell ref="B159:H15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91"/>
  <sheetViews>
    <sheetView showGridLines="0" topLeftCell="A285" zoomScaleNormal="100" workbookViewId="0">
      <selection activeCell="A286" sqref="A286:XFD290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5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115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5531</v>
      </c>
      <c r="L4" s="20"/>
      <c r="M4" s="97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83" t="str">
        <f>'Rekapitulácia stavby'!K6</f>
        <v>NOVOSTAVBA MŠ TRAMÍN - rozpočet 1</v>
      </c>
      <c r="F7" s="284"/>
      <c r="G7" s="284"/>
      <c r="H7" s="284"/>
      <c r="L7" s="20"/>
    </row>
    <row r="8" spans="2:46" s="1" customFormat="1" ht="12" customHeight="1">
      <c r="B8" s="32"/>
      <c r="D8" s="27" t="s">
        <v>141</v>
      </c>
      <c r="L8" s="32"/>
    </row>
    <row r="9" spans="2:46" s="1" customFormat="1" ht="30" customHeight="1">
      <c r="B9" s="32"/>
      <c r="E9" s="261" t="s">
        <v>4230</v>
      </c>
      <c r="F9" s="280"/>
      <c r="G9" s="280"/>
      <c r="H9" s="280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5. 12. 2022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85" t="str">
        <f>'Rekapitulácia stavby'!E14</f>
        <v>Vyplň údaj</v>
      </c>
      <c r="F18" s="240"/>
      <c r="G18" s="240"/>
      <c r="H18" s="240"/>
      <c r="I18" s="27" t="s">
        <v>26</v>
      </c>
      <c r="J18" s="28" t="str">
        <f>'Rekapitulácia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8"/>
      <c r="E27" s="245" t="s">
        <v>1</v>
      </c>
      <c r="F27" s="245"/>
      <c r="G27" s="245"/>
      <c r="H27" s="245"/>
      <c r="L27" s="98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14.4" customHeight="1">
      <c r="B30" s="32"/>
      <c r="D30" s="25" t="s">
        <v>191</v>
      </c>
      <c r="J30" s="100">
        <f>J96</f>
        <v>0</v>
      </c>
      <c r="L30" s="32"/>
    </row>
    <row r="31" spans="2:12" s="1" customFormat="1" ht="14.4" customHeight="1">
      <c r="B31" s="32"/>
      <c r="D31" s="101" t="s">
        <v>194</v>
      </c>
      <c r="J31" s="100">
        <f>J110</f>
        <v>0</v>
      </c>
      <c r="L31" s="32"/>
    </row>
    <row r="32" spans="2:12" s="1" customFormat="1" ht="25.35" customHeight="1">
      <c r="B32" s="32"/>
      <c r="D32" s="102" t="s">
        <v>35</v>
      </c>
      <c r="J32" s="69">
        <f>ROUND(J30 + J31,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58" t="s">
        <v>39</v>
      </c>
      <c r="E35" s="37" t="s">
        <v>40</v>
      </c>
      <c r="F35" s="103">
        <f>ROUND((SUM(BE110:BE117) + SUM(BE137:BE281)),  2)</f>
        <v>0</v>
      </c>
      <c r="G35" s="104"/>
      <c r="H35" s="104"/>
      <c r="I35" s="105">
        <v>0.2</v>
      </c>
      <c r="J35" s="103">
        <f>ROUND(((SUM(BE110:BE117) + SUM(BE137:BE281))*I35),  2)</f>
        <v>0</v>
      </c>
      <c r="L35" s="32"/>
    </row>
    <row r="36" spans="2:12" s="1" customFormat="1" ht="14.4" customHeight="1">
      <c r="B36" s="32"/>
      <c r="E36" s="37" t="s">
        <v>41</v>
      </c>
      <c r="F36" s="103">
        <f>ROUND((SUM(BF110:BF117) + SUM(BF137:BF281)),  2)</f>
        <v>0</v>
      </c>
      <c r="G36" s="104"/>
      <c r="H36" s="104"/>
      <c r="I36" s="105">
        <v>0.2</v>
      </c>
      <c r="J36" s="103">
        <f>ROUND(((SUM(BF110:BF117) + SUM(BF137:BF281))*I36),  2)</f>
        <v>0</v>
      </c>
      <c r="L36" s="32"/>
    </row>
    <row r="37" spans="2:12" s="1" customFormat="1" ht="14.4" hidden="1" customHeight="1">
      <c r="B37" s="32"/>
      <c r="E37" s="27" t="s">
        <v>42</v>
      </c>
      <c r="F37" s="89">
        <f>ROUND((SUM(BG110:BG117) + SUM(BG137:BG281)),  2)</f>
        <v>0</v>
      </c>
      <c r="I37" s="106">
        <v>0.2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89">
        <f>ROUND((SUM(BH110:BH117) + SUM(BH137:BH281)),  2)</f>
        <v>0</v>
      </c>
      <c r="I38" s="106">
        <v>0.2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103">
        <f>ROUND((SUM(BI110:BI117) + SUM(BI137:BI281)),  2)</f>
        <v>0</v>
      </c>
      <c r="G39" s="104"/>
      <c r="H39" s="104"/>
      <c r="I39" s="105">
        <v>0</v>
      </c>
      <c r="J39" s="103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7"/>
      <c r="D41" s="108" t="s">
        <v>45</v>
      </c>
      <c r="E41" s="60"/>
      <c r="F41" s="60"/>
      <c r="G41" s="109" t="s">
        <v>46</v>
      </c>
      <c r="H41" s="110" t="s">
        <v>47</v>
      </c>
      <c r="I41" s="60"/>
      <c r="J41" s="111">
        <f>SUM(J32:J39)</f>
        <v>0</v>
      </c>
      <c r="K41" s="11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13" t="s">
        <v>51</v>
      </c>
      <c r="G61" s="46" t="s">
        <v>50</v>
      </c>
      <c r="H61" s="34"/>
      <c r="I61" s="34"/>
      <c r="J61" s="11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13" t="s">
        <v>51</v>
      </c>
      <c r="G76" s="46" t="s">
        <v>50</v>
      </c>
      <c r="H76" s="34"/>
      <c r="I76" s="34"/>
      <c r="J76" s="114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5532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83" t="str">
        <f>E7</f>
        <v>NOVOSTAVBA MŠ TRAMÍN - rozpočet 1</v>
      </c>
      <c r="F85" s="284"/>
      <c r="G85" s="284"/>
      <c r="H85" s="284"/>
      <c r="L85" s="32"/>
    </row>
    <row r="86" spans="2:47" s="1" customFormat="1" ht="12" customHeight="1">
      <c r="B86" s="32"/>
      <c r="C86" s="27" t="s">
        <v>141</v>
      </c>
      <c r="L86" s="32"/>
    </row>
    <row r="87" spans="2:47" s="1" customFormat="1" ht="30" customHeight="1">
      <c r="B87" s="32"/>
      <c r="E87" s="261" t="str">
        <f>E9</f>
        <v>10x - SO08 - VODOVODNÁ PRÍPOJKA A AREÁLOVÉ ROZVODY VODY</v>
      </c>
      <c r="F87" s="280"/>
      <c r="G87" s="280"/>
      <c r="H87" s="280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Kadnárova 2521/69,Bratislava</v>
      </c>
      <c r="I89" s="27" t="s">
        <v>21</v>
      </c>
      <c r="J89" s="55" t="str">
        <f>IF(J12="","",J12)</f>
        <v>5. 12. 2022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23</v>
      </c>
      <c r="F91" s="25" t="str">
        <f>E15</f>
        <v xml:space="preserve">Mestská časť Bratislava - Rača </v>
      </c>
      <c r="I91" s="27" t="s">
        <v>29</v>
      </c>
      <c r="J91" s="30" t="str">
        <f>E21</f>
        <v xml:space="preserve">Ing.arch.Peter Kožuško </v>
      </c>
      <c r="L91" s="32"/>
    </row>
    <row r="92" spans="2:47" s="1" customFormat="1" ht="15.1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Rosoft,s.r.o.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5" t="s">
        <v>279</v>
      </c>
      <c r="D94" s="107"/>
      <c r="E94" s="107"/>
      <c r="F94" s="107"/>
      <c r="G94" s="107"/>
      <c r="H94" s="107"/>
      <c r="I94" s="107"/>
      <c r="J94" s="116" t="s">
        <v>280</v>
      </c>
      <c r="K94" s="107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17" t="s">
        <v>281</v>
      </c>
      <c r="J96" s="69">
        <f>J137</f>
        <v>0</v>
      </c>
      <c r="L96" s="32"/>
      <c r="AU96" s="17" t="s">
        <v>282</v>
      </c>
    </row>
    <row r="97" spans="2:65" s="8" customFormat="1" ht="24.9" customHeight="1">
      <c r="B97" s="118"/>
      <c r="D97" s="119" t="s">
        <v>4231</v>
      </c>
      <c r="E97" s="120"/>
      <c r="F97" s="120"/>
      <c r="G97" s="120"/>
      <c r="H97" s="120"/>
      <c r="I97" s="120"/>
      <c r="J97" s="121">
        <f>J138</f>
        <v>0</v>
      </c>
      <c r="L97" s="118"/>
    </row>
    <row r="98" spans="2:65" s="9" customFormat="1" ht="19.95" customHeight="1">
      <c r="B98" s="122"/>
      <c r="D98" s="123" t="s">
        <v>4232</v>
      </c>
      <c r="E98" s="124"/>
      <c r="F98" s="124"/>
      <c r="G98" s="124"/>
      <c r="H98" s="124"/>
      <c r="I98" s="124"/>
      <c r="J98" s="125">
        <f>J139</f>
        <v>0</v>
      </c>
      <c r="L98" s="122"/>
    </row>
    <row r="99" spans="2:65" s="9" customFormat="1" ht="19.95" customHeight="1">
      <c r="B99" s="122"/>
      <c r="D99" s="123" t="s">
        <v>4233</v>
      </c>
      <c r="E99" s="124"/>
      <c r="F99" s="124"/>
      <c r="G99" s="124"/>
      <c r="H99" s="124"/>
      <c r="I99" s="124"/>
      <c r="J99" s="125">
        <f>J143</f>
        <v>0</v>
      </c>
      <c r="L99" s="122"/>
    </row>
    <row r="100" spans="2:65" s="9" customFormat="1" ht="19.95" customHeight="1">
      <c r="B100" s="122"/>
      <c r="D100" s="123" t="s">
        <v>4234</v>
      </c>
      <c r="E100" s="124"/>
      <c r="F100" s="124"/>
      <c r="G100" s="124"/>
      <c r="H100" s="124"/>
      <c r="I100" s="124"/>
      <c r="J100" s="125">
        <f>J192</f>
        <v>0</v>
      </c>
      <c r="L100" s="122"/>
    </row>
    <row r="101" spans="2:65" s="8" customFormat="1" ht="24.9" customHeight="1">
      <c r="B101" s="118"/>
      <c r="D101" s="119" t="s">
        <v>4235</v>
      </c>
      <c r="E101" s="120"/>
      <c r="F101" s="120"/>
      <c r="G101" s="120"/>
      <c r="H101" s="120"/>
      <c r="I101" s="120"/>
      <c r="J101" s="121">
        <f>J230</f>
        <v>0</v>
      </c>
      <c r="L101" s="118"/>
    </row>
    <row r="102" spans="2:65" s="9" customFormat="1" ht="19.95" customHeight="1">
      <c r="B102" s="122"/>
      <c r="D102" s="123" t="s">
        <v>4236</v>
      </c>
      <c r="E102" s="124"/>
      <c r="F102" s="124"/>
      <c r="G102" s="124"/>
      <c r="H102" s="124"/>
      <c r="I102" s="124"/>
      <c r="J102" s="125">
        <f>J231</f>
        <v>0</v>
      </c>
      <c r="L102" s="122"/>
    </row>
    <row r="103" spans="2:65" s="8" customFormat="1" ht="24.9" customHeight="1">
      <c r="B103" s="118"/>
      <c r="D103" s="119" t="s">
        <v>283</v>
      </c>
      <c r="E103" s="120"/>
      <c r="F103" s="120"/>
      <c r="G103" s="120"/>
      <c r="H103" s="120"/>
      <c r="I103" s="120"/>
      <c r="J103" s="121">
        <f>J237</f>
        <v>0</v>
      </c>
      <c r="L103" s="118"/>
    </row>
    <row r="104" spans="2:65" s="9" customFormat="1" ht="19.95" customHeight="1">
      <c r="B104" s="122"/>
      <c r="D104" s="123" t="s">
        <v>4237</v>
      </c>
      <c r="E104" s="124"/>
      <c r="F104" s="124"/>
      <c r="G104" s="124"/>
      <c r="H104" s="124"/>
      <c r="I104" s="124"/>
      <c r="J104" s="125">
        <f>J238</f>
        <v>0</v>
      </c>
      <c r="L104" s="122"/>
    </row>
    <row r="105" spans="2:65" s="9" customFormat="1" ht="19.95" customHeight="1">
      <c r="B105" s="122"/>
      <c r="D105" s="123" t="s">
        <v>4238</v>
      </c>
      <c r="E105" s="124"/>
      <c r="F105" s="124"/>
      <c r="G105" s="124"/>
      <c r="H105" s="124"/>
      <c r="I105" s="124"/>
      <c r="J105" s="125">
        <f>J245</f>
        <v>0</v>
      </c>
      <c r="L105" s="122"/>
    </row>
    <row r="106" spans="2:65" s="8" customFormat="1" ht="24.9" customHeight="1">
      <c r="B106" s="118"/>
      <c r="D106" s="119" t="s">
        <v>4239</v>
      </c>
      <c r="E106" s="120"/>
      <c r="F106" s="120"/>
      <c r="G106" s="120"/>
      <c r="H106" s="120"/>
      <c r="I106" s="120"/>
      <c r="J106" s="121">
        <f>J256</f>
        <v>0</v>
      </c>
      <c r="L106" s="118"/>
    </row>
    <row r="107" spans="2:65" s="9" customFormat="1" ht="19.95" customHeight="1">
      <c r="B107" s="122"/>
      <c r="D107" s="123" t="s">
        <v>4240</v>
      </c>
      <c r="E107" s="124"/>
      <c r="F107" s="124"/>
      <c r="G107" s="124"/>
      <c r="H107" s="124"/>
      <c r="I107" s="124"/>
      <c r="J107" s="125">
        <f>J257</f>
        <v>0</v>
      </c>
      <c r="L107" s="122"/>
    </row>
    <row r="108" spans="2:65" s="1" customFormat="1" ht="21.75" customHeight="1">
      <c r="B108" s="32"/>
      <c r="L108" s="32"/>
    </row>
    <row r="109" spans="2:65" s="1" customFormat="1" ht="6.9" customHeight="1">
      <c r="B109" s="32"/>
      <c r="L109" s="32"/>
    </row>
    <row r="110" spans="2:65" s="1" customFormat="1" ht="29.25" customHeight="1">
      <c r="B110" s="32"/>
      <c r="C110" s="117" t="s">
        <v>310</v>
      </c>
      <c r="J110" s="126">
        <f>ROUND(J111 + J112 + J113 + J114 + J115 + J116,2)</f>
        <v>0</v>
      </c>
      <c r="L110" s="32"/>
      <c r="N110" s="127" t="s">
        <v>39</v>
      </c>
    </row>
    <row r="111" spans="2:65" s="1" customFormat="1" ht="18" customHeight="1">
      <c r="B111" s="128"/>
      <c r="C111" s="129"/>
      <c r="D111" s="281" t="s">
        <v>311</v>
      </c>
      <c r="E111" s="282"/>
      <c r="F111" s="282"/>
      <c r="G111" s="129"/>
      <c r="H111" s="129"/>
      <c r="I111" s="129"/>
      <c r="J111" s="131">
        <v>0</v>
      </c>
      <c r="K111" s="129"/>
      <c r="L111" s="128"/>
      <c r="M111" s="129"/>
      <c r="N111" s="132" t="s">
        <v>41</v>
      </c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33" t="s">
        <v>312</v>
      </c>
      <c r="AZ111" s="129"/>
      <c r="BA111" s="129"/>
      <c r="BB111" s="129"/>
      <c r="BC111" s="129"/>
      <c r="BD111" s="129"/>
      <c r="BE111" s="134">
        <f t="shared" ref="BE111:BE116" si="0">IF(N111="základná",J111,0)</f>
        <v>0</v>
      </c>
      <c r="BF111" s="134">
        <f t="shared" ref="BF111:BF116" si="1">IF(N111="znížená",J111,0)</f>
        <v>0</v>
      </c>
      <c r="BG111" s="134">
        <f t="shared" ref="BG111:BG116" si="2">IF(N111="zákl. prenesená",J111,0)</f>
        <v>0</v>
      </c>
      <c r="BH111" s="134">
        <f t="shared" ref="BH111:BH116" si="3">IF(N111="zníž. prenesená",J111,0)</f>
        <v>0</v>
      </c>
      <c r="BI111" s="134">
        <f t="shared" ref="BI111:BI116" si="4">IF(N111="nulová",J111,0)</f>
        <v>0</v>
      </c>
      <c r="BJ111" s="133" t="s">
        <v>87</v>
      </c>
      <c r="BK111" s="129"/>
      <c r="BL111" s="129"/>
      <c r="BM111" s="129"/>
    </row>
    <row r="112" spans="2:65" s="1" customFormat="1" ht="18" customHeight="1">
      <c r="B112" s="128"/>
      <c r="C112" s="129"/>
      <c r="D112" s="281" t="s">
        <v>313</v>
      </c>
      <c r="E112" s="282"/>
      <c r="F112" s="282"/>
      <c r="G112" s="129"/>
      <c r="H112" s="129"/>
      <c r="I112" s="129"/>
      <c r="J112" s="131">
        <v>0</v>
      </c>
      <c r="K112" s="129"/>
      <c r="L112" s="128"/>
      <c r="M112" s="129"/>
      <c r="N112" s="132" t="s">
        <v>41</v>
      </c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33" t="s">
        <v>312</v>
      </c>
      <c r="AZ112" s="129"/>
      <c r="BA112" s="129"/>
      <c r="BB112" s="129"/>
      <c r="BC112" s="129"/>
      <c r="BD112" s="129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87</v>
      </c>
      <c r="BK112" s="129"/>
      <c r="BL112" s="129"/>
      <c r="BM112" s="129"/>
    </row>
    <row r="113" spans="2:65" s="1" customFormat="1" ht="18" customHeight="1">
      <c r="B113" s="128"/>
      <c r="C113" s="129"/>
      <c r="D113" s="281" t="s">
        <v>314</v>
      </c>
      <c r="E113" s="282"/>
      <c r="F113" s="282"/>
      <c r="G113" s="129"/>
      <c r="H113" s="129"/>
      <c r="I113" s="129"/>
      <c r="J113" s="131">
        <v>0</v>
      </c>
      <c r="K113" s="129"/>
      <c r="L113" s="128"/>
      <c r="M113" s="129"/>
      <c r="N113" s="132" t="s">
        <v>41</v>
      </c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29"/>
      <c r="AX113" s="129"/>
      <c r="AY113" s="133" t="s">
        <v>312</v>
      </c>
      <c r="AZ113" s="129"/>
      <c r="BA113" s="129"/>
      <c r="BB113" s="129"/>
      <c r="BC113" s="129"/>
      <c r="BD113" s="129"/>
      <c r="BE113" s="134">
        <f t="shared" si="0"/>
        <v>0</v>
      </c>
      <c r="BF113" s="134">
        <f t="shared" si="1"/>
        <v>0</v>
      </c>
      <c r="BG113" s="134">
        <f t="shared" si="2"/>
        <v>0</v>
      </c>
      <c r="BH113" s="134">
        <f t="shared" si="3"/>
        <v>0</v>
      </c>
      <c r="BI113" s="134">
        <f t="shared" si="4"/>
        <v>0</v>
      </c>
      <c r="BJ113" s="133" t="s">
        <v>87</v>
      </c>
      <c r="BK113" s="129"/>
      <c r="BL113" s="129"/>
      <c r="BM113" s="129"/>
    </row>
    <row r="114" spans="2:65" s="1" customFormat="1" ht="18" customHeight="1">
      <c r="B114" s="128"/>
      <c r="C114" s="129"/>
      <c r="D114" s="281" t="s">
        <v>315</v>
      </c>
      <c r="E114" s="282"/>
      <c r="F114" s="282"/>
      <c r="G114" s="129"/>
      <c r="H114" s="129"/>
      <c r="I114" s="129"/>
      <c r="J114" s="131">
        <v>0</v>
      </c>
      <c r="K114" s="129"/>
      <c r="L114" s="128"/>
      <c r="M114" s="129"/>
      <c r="N114" s="132" t="s">
        <v>41</v>
      </c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133" t="s">
        <v>312</v>
      </c>
      <c r="AZ114" s="129"/>
      <c r="BA114" s="129"/>
      <c r="BB114" s="129"/>
      <c r="BC114" s="129"/>
      <c r="BD114" s="129"/>
      <c r="BE114" s="134">
        <f t="shared" si="0"/>
        <v>0</v>
      </c>
      <c r="BF114" s="134">
        <f t="shared" si="1"/>
        <v>0</v>
      </c>
      <c r="BG114" s="134">
        <f t="shared" si="2"/>
        <v>0</v>
      </c>
      <c r="BH114" s="134">
        <f t="shared" si="3"/>
        <v>0</v>
      </c>
      <c r="BI114" s="134">
        <f t="shared" si="4"/>
        <v>0</v>
      </c>
      <c r="BJ114" s="133" t="s">
        <v>87</v>
      </c>
      <c r="BK114" s="129"/>
      <c r="BL114" s="129"/>
      <c r="BM114" s="129"/>
    </row>
    <row r="115" spans="2:65" s="1" customFormat="1" ht="18" customHeight="1">
      <c r="B115" s="128"/>
      <c r="C115" s="129"/>
      <c r="D115" s="281" t="s">
        <v>316</v>
      </c>
      <c r="E115" s="282"/>
      <c r="F115" s="282"/>
      <c r="G115" s="129"/>
      <c r="H115" s="129"/>
      <c r="I115" s="129"/>
      <c r="J115" s="131">
        <v>0</v>
      </c>
      <c r="K115" s="129"/>
      <c r="L115" s="128"/>
      <c r="M115" s="129"/>
      <c r="N115" s="132" t="s">
        <v>41</v>
      </c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  <c r="AO115" s="129"/>
      <c r="AP115" s="129"/>
      <c r="AQ115" s="129"/>
      <c r="AR115" s="129"/>
      <c r="AS115" s="129"/>
      <c r="AT115" s="129"/>
      <c r="AU115" s="129"/>
      <c r="AV115" s="129"/>
      <c r="AW115" s="129"/>
      <c r="AX115" s="129"/>
      <c r="AY115" s="133" t="s">
        <v>312</v>
      </c>
      <c r="AZ115" s="129"/>
      <c r="BA115" s="129"/>
      <c r="BB115" s="129"/>
      <c r="BC115" s="129"/>
      <c r="BD115" s="129"/>
      <c r="BE115" s="134">
        <f t="shared" si="0"/>
        <v>0</v>
      </c>
      <c r="BF115" s="134">
        <f t="shared" si="1"/>
        <v>0</v>
      </c>
      <c r="BG115" s="134">
        <f t="shared" si="2"/>
        <v>0</v>
      </c>
      <c r="BH115" s="134">
        <f t="shared" si="3"/>
        <v>0</v>
      </c>
      <c r="BI115" s="134">
        <f t="shared" si="4"/>
        <v>0</v>
      </c>
      <c r="BJ115" s="133" t="s">
        <v>87</v>
      </c>
      <c r="BK115" s="129"/>
      <c r="BL115" s="129"/>
      <c r="BM115" s="129"/>
    </row>
    <row r="116" spans="2:65" s="1" customFormat="1" ht="18" customHeight="1">
      <c r="B116" s="128"/>
      <c r="C116" s="129"/>
      <c r="D116" s="130" t="s">
        <v>317</v>
      </c>
      <c r="E116" s="129"/>
      <c r="F116" s="129"/>
      <c r="G116" s="129"/>
      <c r="H116" s="129"/>
      <c r="I116" s="129"/>
      <c r="J116" s="131">
        <f>ROUND(J30*T116,2)</f>
        <v>0</v>
      </c>
      <c r="K116" s="129"/>
      <c r="L116" s="128"/>
      <c r="M116" s="129"/>
      <c r="N116" s="132" t="s">
        <v>41</v>
      </c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  <c r="AO116" s="129"/>
      <c r="AP116" s="129"/>
      <c r="AQ116" s="129"/>
      <c r="AR116" s="129"/>
      <c r="AS116" s="129"/>
      <c r="AT116" s="129"/>
      <c r="AU116" s="129"/>
      <c r="AV116" s="129"/>
      <c r="AW116" s="129"/>
      <c r="AX116" s="129"/>
      <c r="AY116" s="133" t="s">
        <v>318</v>
      </c>
      <c r="AZ116" s="129"/>
      <c r="BA116" s="129"/>
      <c r="BB116" s="129"/>
      <c r="BC116" s="129"/>
      <c r="BD116" s="129"/>
      <c r="BE116" s="134">
        <f t="shared" si="0"/>
        <v>0</v>
      </c>
      <c r="BF116" s="134">
        <f t="shared" si="1"/>
        <v>0</v>
      </c>
      <c r="BG116" s="134">
        <f t="shared" si="2"/>
        <v>0</v>
      </c>
      <c r="BH116" s="134">
        <f t="shared" si="3"/>
        <v>0</v>
      </c>
      <c r="BI116" s="134">
        <f t="shared" si="4"/>
        <v>0</v>
      </c>
      <c r="BJ116" s="133" t="s">
        <v>87</v>
      </c>
      <c r="BK116" s="129"/>
      <c r="BL116" s="129"/>
      <c r="BM116" s="129"/>
    </row>
    <row r="117" spans="2:65" s="1" customFormat="1">
      <c r="B117" s="32"/>
      <c r="L117" s="32"/>
    </row>
    <row r="118" spans="2:65" s="1" customFormat="1" ht="29.25" customHeight="1">
      <c r="B118" s="32"/>
      <c r="C118" s="135" t="s">
        <v>319</v>
      </c>
      <c r="D118" s="107"/>
      <c r="E118" s="107"/>
      <c r="F118" s="107"/>
      <c r="G118" s="107"/>
      <c r="H118" s="107"/>
      <c r="I118" s="107"/>
      <c r="J118" s="136">
        <f>ROUND(J96+J110,2)</f>
        <v>0</v>
      </c>
      <c r="K118" s="107"/>
      <c r="L118" s="32"/>
    </row>
    <row r="119" spans="2:65" s="1" customFormat="1" ht="6.9" customHeight="1">
      <c r="B119" s="47"/>
      <c r="C119" s="48"/>
      <c r="D119" s="48"/>
      <c r="E119" s="48"/>
      <c r="F119" s="48"/>
      <c r="G119" s="48"/>
      <c r="H119" s="48"/>
      <c r="I119" s="48"/>
      <c r="J119" s="48"/>
      <c r="K119" s="48"/>
      <c r="L119" s="32"/>
    </row>
    <row r="123" spans="2:65" s="1" customFormat="1" ht="6.9" customHeight="1"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32"/>
    </row>
    <row r="124" spans="2:65" s="1" customFormat="1" ht="24.9" customHeight="1">
      <c r="B124" s="32"/>
      <c r="C124" s="21" t="s">
        <v>5533</v>
      </c>
      <c r="L124" s="32"/>
    </row>
    <row r="125" spans="2:65" s="1" customFormat="1" ht="6.9" customHeight="1">
      <c r="B125" s="32"/>
      <c r="L125" s="32"/>
    </row>
    <row r="126" spans="2:65" s="1" customFormat="1" ht="12" customHeight="1">
      <c r="B126" s="32"/>
      <c r="C126" s="27" t="s">
        <v>15</v>
      </c>
      <c r="L126" s="32"/>
    </row>
    <row r="127" spans="2:65" s="1" customFormat="1" ht="16.5" customHeight="1">
      <c r="B127" s="32"/>
      <c r="E127" s="283" t="str">
        <f>E7</f>
        <v>NOVOSTAVBA MŠ TRAMÍN - rozpočet 1</v>
      </c>
      <c r="F127" s="284"/>
      <c r="G127" s="284"/>
      <c r="H127" s="284"/>
      <c r="L127" s="32"/>
    </row>
    <row r="128" spans="2:65" s="1" customFormat="1" ht="12" customHeight="1">
      <c r="B128" s="32"/>
      <c r="C128" s="27" t="s">
        <v>141</v>
      </c>
      <c r="L128" s="32"/>
    </row>
    <row r="129" spans="2:65" s="1" customFormat="1" ht="30" customHeight="1">
      <c r="B129" s="32"/>
      <c r="E129" s="261" t="str">
        <f>E9</f>
        <v>10x - SO08 - VODOVODNÁ PRÍPOJKA A AREÁLOVÉ ROZVODY VODY</v>
      </c>
      <c r="F129" s="280"/>
      <c r="G129" s="280"/>
      <c r="H129" s="280"/>
      <c r="L129" s="32"/>
    </row>
    <row r="130" spans="2:65" s="1" customFormat="1" ht="6.9" customHeight="1">
      <c r="B130" s="32"/>
      <c r="L130" s="32"/>
    </row>
    <row r="131" spans="2:65" s="1" customFormat="1" ht="12" customHeight="1">
      <c r="B131" s="32"/>
      <c r="C131" s="27" t="s">
        <v>19</v>
      </c>
      <c r="F131" s="25" t="str">
        <f>F12</f>
        <v>Kadnárova 2521/69,Bratislava</v>
      </c>
      <c r="I131" s="27" t="s">
        <v>21</v>
      </c>
      <c r="J131" s="55" t="str">
        <f>IF(J12="","",J12)</f>
        <v>5. 12. 2022</v>
      </c>
      <c r="L131" s="32"/>
    </row>
    <row r="132" spans="2:65" s="1" customFormat="1" ht="6.9" customHeight="1">
      <c r="B132" s="32"/>
      <c r="L132" s="32"/>
    </row>
    <row r="133" spans="2:65" s="1" customFormat="1" ht="25.65" customHeight="1">
      <c r="B133" s="32"/>
      <c r="C133" s="27" t="s">
        <v>23</v>
      </c>
      <c r="F133" s="25" t="str">
        <f>E15</f>
        <v xml:space="preserve">Mestská časť Bratislava - Rača </v>
      </c>
      <c r="I133" s="27" t="s">
        <v>29</v>
      </c>
      <c r="J133" s="30" t="str">
        <f>E21</f>
        <v xml:space="preserve">Ing.arch.Peter Kožuško </v>
      </c>
      <c r="L133" s="32"/>
    </row>
    <row r="134" spans="2:65" s="1" customFormat="1" ht="15.15" customHeight="1">
      <c r="B134" s="32"/>
      <c r="C134" s="27" t="s">
        <v>27</v>
      </c>
      <c r="F134" s="25" t="str">
        <f>IF(E18="","",E18)</f>
        <v>Vyplň údaj</v>
      </c>
      <c r="I134" s="27" t="s">
        <v>32</v>
      </c>
      <c r="J134" s="30" t="str">
        <f>E24</f>
        <v>Rosoft,s.r.o.</v>
      </c>
      <c r="L134" s="32"/>
    </row>
    <row r="135" spans="2:65" s="1" customFormat="1" ht="10.35" customHeight="1">
      <c r="B135" s="32"/>
      <c r="L135" s="32"/>
    </row>
    <row r="136" spans="2:65" s="10" customFormat="1" ht="29.25" customHeight="1">
      <c r="B136" s="137"/>
      <c r="C136" s="138" t="s">
        <v>321</v>
      </c>
      <c r="D136" s="139" t="s">
        <v>60</v>
      </c>
      <c r="E136" s="139" t="s">
        <v>56</v>
      </c>
      <c r="F136" s="139" t="s">
        <v>57</v>
      </c>
      <c r="G136" s="139" t="s">
        <v>322</v>
      </c>
      <c r="H136" s="139" t="s">
        <v>323</v>
      </c>
      <c r="I136" s="139" t="s">
        <v>324</v>
      </c>
      <c r="J136" s="140" t="s">
        <v>280</v>
      </c>
      <c r="K136" s="141" t="s">
        <v>325</v>
      </c>
      <c r="L136" s="137"/>
      <c r="M136" s="62" t="s">
        <v>1</v>
      </c>
      <c r="N136" s="63" t="s">
        <v>39</v>
      </c>
      <c r="O136" s="63" t="s">
        <v>326</v>
      </c>
      <c r="P136" s="63" t="s">
        <v>327</v>
      </c>
      <c r="Q136" s="63" t="s">
        <v>328</v>
      </c>
      <c r="R136" s="63" t="s">
        <v>329</v>
      </c>
      <c r="S136" s="63" t="s">
        <v>330</v>
      </c>
      <c r="T136" s="64" t="s">
        <v>331</v>
      </c>
    </row>
    <row r="137" spans="2:65" s="1" customFormat="1" ht="22.8" customHeight="1">
      <c r="B137" s="32"/>
      <c r="C137" s="67" t="s">
        <v>191</v>
      </c>
      <c r="J137" s="142">
        <f>BK137</f>
        <v>0</v>
      </c>
      <c r="L137" s="32"/>
      <c r="M137" s="65"/>
      <c r="N137" s="56"/>
      <c r="O137" s="56"/>
      <c r="P137" s="143">
        <f>P138+P230+P237+P256</f>
        <v>0</v>
      </c>
      <c r="Q137" s="56"/>
      <c r="R137" s="143">
        <f>R138+R230+R237+R256</f>
        <v>75.39652688999999</v>
      </c>
      <c r="S137" s="56"/>
      <c r="T137" s="144">
        <f>T138+T230+T237+T256</f>
        <v>8.7485000000000017</v>
      </c>
      <c r="AT137" s="17" t="s">
        <v>74</v>
      </c>
      <c r="AU137" s="17" t="s">
        <v>282</v>
      </c>
      <c r="BK137" s="145">
        <f>BK138+BK230+BK237+BK256</f>
        <v>0</v>
      </c>
    </row>
    <row r="138" spans="2:65" s="11" customFormat="1" ht="25.95" customHeight="1">
      <c r="B138" s="146"/>
      <c r="D138" s="147" t="s">
        <v>74</v>
      </c>
      <c r="E138" s="148" t="s">
        <v>3105</v>
      </c>
      <c r="F138" s="148" t="s">
        <v>4241</v>
      </c>
      <c r="I138" s="149"/>
      <c r="J138" s="150">
        <f>BK138</f>
        <v>0</v>
      </c>
      <c r="L138" s="146"/>
      <c r="M138" s="151"/>
      <c r="P138" s="152">
        <f>P139+P143+P192</f>
        <v>0</v>
      </c>
      <c r="R138" s="152">
        <f>R139+R143+R192</f>
        <v>68.769796889999995</v>
      </c>
      <c r="T138" s="153">
        <f>T139+T143+T192</f>
        <v>8.7485000000000017</v>
      </c>
      <c r="AR138" s="147" t="s">
        <v>82</v>
      </c>
      <c r="AT138" s="154" t="s">
        <v>74</v>
      </c>
      <c r="AU138" s="154" t="s">
        <v>75</v>
      </c>
      <c r="AY138" s="147" t="s">
        <v>334</v>
      </c>
      <c r="BK138" s="155">
        <f>BK139+BK143+BK192</f>
        <v>0</v>
      </c>
    </row>
    <row r="139" spans="2:65" s="11" customFormat="1" ht="22.8" customHeight="1">
      <c r="B139" s="146"/>
      <c r="D139" s="147" t="s">
        <v>74</v>
      </c>
      <c r="E139" s="156" t="s">
        <v>340</v>
      </c>
      <c r="F139" s="156" t="s">
        <v>4242</v>
      </c>
      <c r="I139" s="149"/>
      <c r="J139" s="157">
        <f>BK139</f>
        <v>0</v>
      </c>
      <c r="L139" s="146"/>
      <c r="M139" s="151"/>
      <c r="P139" s="152">
        <f>SUM(P140:P142)</f>
        <v>0</v>
      </c>
      <c r="R139" s="152">
        <f>SUM(R140:R142)</f>
        <v>18.888813550000002</v>
      </c>
      <c r="T139" s="153">
        <f>SUM(T140:T142)</f>
        <v>0</v>
      </c>
      <c r="AR139" s="147" t="s">
        <v>82</v>
      </c>
      <c r="AT139" s="154" t="s">
        <v>74</v>
      </c>
      <c r="AU139" s="154" t="s">
        <v>82</v>
      </c>
      <c r="AY139" s="147" t="s">
        <v>334</v>
      </c>
      <c r="BK139" s="155">
        <f>SUM(BK140:BK142)</f>
        <v>0</v>
      </c>
    </row>
    <row r="140" spans="2:65" s="1" customFormat="1" ht="24.15" customHeight="1">
      <c r="B140" s="128"/>
      <c r="C140" s="158" t="s">
        <v>82</v>
      </c>
      <c r="D140" s="158" t="s">
        <v>336</v>
      </c>
      <c r="E140" s="159" t="s">
        <v>2658</v>
      </c>
      <c r="F140" s="160" t="s">
        <v>4243</v>
      </c>
      <c r="G140" s="161" t="s">
        <v>349</v>
      </c>
      <c r="H140" s="162">
        <v>7.6150000000000002</v>
      </c>
      <c r="I140" s="163"/>
      <c r="J140" s="164">
        <f>ROUND(I140*H140,2)</f>
        <v>0</v>
      </c>
      <c r="K140" s="165"/>
      <c r="L140" s="32"/>
      <c r="M140" s="166" t="s">
        <v>1</v>
      </c>
      <c r="N140" s="127" t="s">
        <v>41</v>
      </c>
      <c r="P140" s="167">
        <f>O140*H140</f>
        <v>0</v>
      </c>
      <c r="Q140" s="167">
        <v>1.8907700000000001</v>
      </c>
      <c r="R140" s="167">
        <f>Q140*H140</f>
        <v>14.398213550000001</v>
      </c>
      <c r="S140" s="167">
        <v>0</v>
      </c>
      <c r="T140" s="168">
        <f>S140*H140</f>
        <v>0</v>
      </c>
      <c r="AR140" s="169" t="s">
        <v>340</v>
      </c>
      <c r="AT140" s="169" t="s">
        <v>336</v>
      </c>
      <c r="AU140" s="169" t="s">
        <v>87</v>
      </c>
      <c r="AY140" s="17" t="s">
        <v>334</v>
      </c>
      <c r="BE140" s="170">
        <f>IF(N140="základná",J140,0)</f>
        <v>0</v>
      </c>
      <c r="BF140" s="170">
        <f>IF(N140="znížená",J140,0)</f>
        <v>0</v>
      </c>
      <c r="BG140" s="170">
        <f>IF(N140="zákl. prenesená",J140,0)</f>
        <v>0</v>
      </c>
      <c r="BH140" s="170">
        <f>IF(N140="zníž. prenesená",J140,0)</f>
        <v>0</v>
      </c>
      <c r="BI140" s="170">
        <f>IF(N140="nulová",J140,0)</f>
        <v>0</v>
      </c>
      <c r="BJ140" s="17" t="s">
        <v>87</v>
      </c>
      <c r="BK140" s="170">
        <f>ROUND(I140*H140,2)</f>
        <v>0</v>
      </c>
      <c r="BL140" s="17" t="s">
        <v>340</v>
      </c>
      <c r="BM140" s="169" t="s">
        <v>4244</v>
      </c>
    </row>
    <row r="141" spans="2:65" s="1" customFormat="1" ht="16.5" customHeight="1">
      <c r="B141" s="128"/>
      <c r="C141" s="158" t="s">
        <v>87</v>
      </c>
      <c r="D141" s="158" t="s">
        <v>336</v>
      </c>
      <c r="E141" s="159" t="s">
        <v>4245</v>
      </c>
      <c r="F141" s="160" t="s">
        <v>4246</v>
      </c>
      <c r="G141" s="161" t="s">
        <v>349</v>
      </c>
      <c r="H141" s="162">
        <v>0.53500000000000003</v>
      </c>
      <c r="I141" s="163"/>
      <c r="J141" s="164">
        <f>ROUND(I141*H141,2)</f>
        <v>0</v>
      </c>
      <c r="K141" s="165"/>
      <c r="L141" s="32"/>
      <c r="M141" s="166" t="s">
        <v>1</v>
      </c>
      <c r="N141" s="127" t="s">
        <v>41</v>
      </c>
      <c r="P141" s="167">
        <f>O141*H141</f>
        <v>0</v>
      </c>
      <c r="Q141" s="167">
        <v>1.6</v>
      </c>
      <c r="R141" s="167">
        <f>Q141*H141</f>
        <v>0.85600000000000009</v>
      </c>
      <c r="S141" s="167">
        <v>0</v>
      </c>
      <c r="T141" s="168">
        <f>S141*H141</f>
        <v>0</v>
      </c>
      <c r="AR141" s="169" t="s">
        <v>340</v>
      </c>
      <c r="AT141" s="169" t="s">
        <v>336</v>
      </c>
      <c r="AU141" s="169" t="s">
        <v>87</v>
      </c>
      <c r="AY141" s="17" t="s">
        <v>334</v>
      </c>
      <c r="BE141" s="170">
        <f>IF(N141="základná",J141,0)</f>
        <v>0</v>
      </c>
      <c r="BF141" s="170">
        <f>IF(N141="znížená",J141,0)</f>
        <v>0</v>
      </c>
      <c r="BG141" s="170">
        <f>IF(N141="zákl. prenesená",J141,0)</f>
        <v>0</v>
      </c>
      <c r="BH141" s="170">
        <f>IF(N141="zníž. prenesená",J141,0)</f>
        <v>0</v>
      </c>
      <c r="BI141" s="170">
        <f>IF(N141="nulová",J141,0)</f>
        <v>0</v>
      </c>
      <c r="BJ141" s="17" t="s">
        <v>87</v>
      </c>
      <c r="BK141" s="170">
        <f>ROUND(I141*H141,2)</f>
        <v>0</v>
      </c>
      <c r="BL141" s="17" t="s">
        <v>340</v>
      </c>
      <c r="BM141" s="169" t="s">
        <v>4247</v>
      </c>
    </row>
    <row r="142" spans="2:65" s="1" customFormat="1" ht="16.5" customHeight="1">
      <c r="B142" s="128"/>
      <c r="C142" s="158" t="s">
        <v>352</v>
      </c>
      <c r="D142" s="158" t="s">
        <v>336</v>
      </c>
      <c r="E142" s="159" t="s">
        <v>4248</v>
      </c>
      <c r="F142" s="160" t="s">
        <v>4249</v>
      </c>
      <c r="G142" s="161" t="s">
        <v>349</v>
      </c>
      <c r="H142" s="162">
        <v>2.1379999999999999</v>
      </c>
      <c r="I142" s="163"/>
      <c r="J142" s="164">
        <f>ROUND(I142*H142,2)</f>
        <v>0</v>
      </c>
      <c r="K142" s="165"/>
      <c r="L142" s="32"/>
      <c r="M142" s="166" t="s">
        <v>1</v>
      </c>
      <c r="N142" s="127" t="s">
        <v>41</v>
      </c>
      <c r="P142" s="167">
        <f>O142*H142</f>
        <v>0</v>
      </c>
      <c r="Q142" s="167">
        <v>1.7</v>
      </c>
      <c r="R142" s="167">
        <f>Q142*H142</f>
        <v>3.6345999999999998</v>
      </c>
      <c r="S142" s="167">
        <v>0</v>
      </c>
      <c r="T142" s="168">
        <f>S142*H142</f>
        <v>0</v>
      </c>
      <c r="AR142" s="169" t="s">
        <v>340</v>
      </c>
      <c r="AT142" s="169" t="s">
        <v>336</v>
      </c>
      <c r="AU142" s="169" t="s">
        <v>87</v>
      </c>
      <c r="AY142" s="17" t="s">
        <v>334</v>
      </c>
      <c r="BE142" s="170">
        <f>IF(N142="základná",J142,0)</f>
        <v>0</v>
      </c>
      <c r="BF142" s="170">
        <f>IF(N142="znížená",J142,0)</f>
        <v>0</v>
      </c>
      <c r="BG142" s="170">
        <f>IF(N142="zákl. prenesená",J142,0)</f>
        <v>0</v>
      </c>
      <c r="BH142" s="170">
        <f>IF(N142="zníž. prenesená",J142,0)</f>
        <v>0</v>
      </c>
      <c r="BI142" s="170">
        <f>IF(N142="nulová",J142,0)</f>
        <v>0</v>
      </c>
      <c r="BJ142" s="17" t="s">
        <v>87</v>
      </c>
      <c r="BK142" s="170">
        <f>ROUND(I142*H142,2)</f>
        <v>0</v>
      </c>
      <c r="BL142" s="17" t="s">
        <v>340</v>
      </c>
      <c r="BM142" s="169" t="s">
        <v>4250</v>
      </c>
    </row>
    <row r="143" spans="2:65" s="11" customFormat="1" ht="22.8" customHeight="1">
      <c r="B143" s="146"/>
      <c r="D143" s="147" t="s">
        <v>74</v>
      </c>
      <c r="E143" s="156" t="s">
        <v>392</v>
      </c>
      <c r="F143" s="156" t="s">
        <v>4251</v>
      </c>
      <c r="I143" s="149"/>
      <c r="J143" s="157">
        <f>BK143</f>
        <v>0</v>
      </c>
      <c r="L143" s="146"/>
      <c r="M143" s="151"/>
      <c r="P143" s="152">
        <f>SUM(P144:P191)</f>
        <v>0</v>
      </c>
      <c r="R143" s="152">
        <f>SUM(R144:R191)</f>
        <v>18.33405741</v>
      </c>
      <c r="T143" s="153">
        <f>SUM(T144:T191)</f>
        <v>0</v>
      </c>
      <c r="AR143" s="147" t="s">
        <v>82</v>
      </c>
      <c r="AT143" s="154" t="s">
        <v>74</v>
      </c>
      <c r="AU143" s="154" t="s">
        <v>82</v>
      </c>
      <c r="AY143" s="147" t="s">
        <v>334</v>
      </c>
      <c r="BK143" s="155">
        <f>SUM(BK144:BK191)</f>
        <v>0</v>
      </c>
    </row>
    <row r="144" spans="2:65" s="1" customFormat="1" ht="21.75" customHeight="1">
      <c r="B144" s="128"/>
      <c r="C144" s="158" t="s">
        <v>340</v>
      </c>
      <c r="D144" s="158" t="s">
        <v>336</v>
      </c>
      <c r="E144" s="159" t="s">
        <v>4252</v>
      </c>
      <c r="F144" s="160" t="s">
        <v>4253</v>
      </c>
      <c r="G144" s="161" t="s">
        <v>511</v>
      </c>
      <c r="H144" s="162">
        <v>31.983000000000001</v>
      </c>
      <c r="I144" s="163"/>
      <c r="J144" s="164">
        <f t="shared" ref="J144:J191" si="5">ROUND(I144*H144,2)</f>
        <v>0</v>
      </c>
      <c r="K144" s="165"/>
      <c r="L144" s="32"/>
      <c r="M144" s="166" t="s">
        <v>1</v>
      </c>
      <c r="N144" s="127" t="s">
        <v>41</v>
      </c>
      <c r="P144" s="167">
        <f t="shared" ref="P144:P191" si="6">O144*H144</f>
        <v>0</v>
      </c>
      <c r="Q144" s="167">
        <v>0</v>
      </c>
      <c r="R144" s="167">
        <f t="shared" ref="R144:R191" si="7">Q144*H144</f>
        <v>0</v>
      </c>
      <c r="S144" s="167">
        <v>0</v>
      </c>
      <c r="T144" s="168">
        <f t="shared" ref="T144:T191" si="8">S144*H144</f>
        <v>0</v>
      </c>
      <c r="AR144" s="169" t="s">
        <v>340</v>
      </c>
      <c r="AT144" s="169" t="s">
        <v>336</v>
      </c>
      <c r="AU144" s="169" t="s">
        <v>87</v>
      </c>
      <c r="AY144" s="17" t="s">
        <v>334</v>
      </c>
      <c r="BE144" s="170">
        <f t="shared" ref="BE144:BE191" si="9">IF(N144="základná",J144,0)</f>
        <v>0</v>
      </c>
      <c r="BF144" s="170">
        <f t="shared" ref="BF144:BF191" si="10">IF(N144="znížená",J144,0)</f>
        <v>0</v>
      </c>
      <c r="BG144" s="170">
        <f t="shared" ref="BG144:BG191" si="11">IF(N144="zákl. prenesená",J144,0)</f>
        <v>0</v>
      </c>
      <c r="BH144" s="170">
        <f t="shared" ref="BH144:BH191" si="12">IF(N144="zníž. prenesená",J144,0)</f>
        <v>0</v>
      </c>
      <c r="BI144" s="170">
        <f t="shared" ref="BI144:BI191" si="13">IF(N144="nulová",J144,0)</f>
        <v>0</v>
      </c>
      <c r="BJ144" s="17" t="s">
        <v>87</v>
      </c>
      <c r="BK144" s="170">
        <f t="shared" ref="BK144:BK191" si="14">ROUND(I144*H144,2)</f>
        <v>0</v>
      </c>
      <c r="BL144" s="17" t="s">
        <v>340</v>
      </c>
      <c r="BM144" s="169" t="s">
        <v>4254</v>
      </c>
    </row>
    <row r="145" spans="2:65" s="1" customFormat="1" ht="21.75" customHeight="1">
      <c r="B145" s="128"/>
      <c r="C145" s="158" t="s">
        <v>374</v>
      </c>
      <c r="D145" s="158" t="s">
        <v>336</v>
      </c>
      <c r="E145" s="159" t="s">
        <v>4255</v>
      </c>
      <c r="F145" s="160" t="s">
        <v>4256</v>
      </c>
      <c r="G145" s="161" t="s">
        <v>511</v>
      </c>
      <c r="H145" s="162">
        <v>10.007999999999999</v>
      </c>
      <c r="I145" s="163"/>
      <c r="J145" s="164">
        <f t="shared" si="5"/>
        <v>0</v>
      </c>
      <c r="K145" s="165"/>
      <c r="L145" s="32"/>
      <c r="M145" s="166" t="s">
        <v>1</v>
      </c>
      <c r="N145" s="127" t="s">
        <v>41</v>
      </c>
      <c r="P145" s="167">
        <f t="shared" si="6"/>
        <v>0</v>
      </c>
      <c r="Q145" s="167">
        <v>0</v>
      </c>
      <c r="R145" s="167">
        <f t="shared" si="7"/>
        <v>0</v>
      </c>
      <c r="S145" s="167">
        <v>0</v>
      </c>
      <c r="T145" s="168">
        <f t="shared" si="8"/>
        <v>0</v>
      </c>
      <c r="AR145" s="169" t="s">
        <v>340</v>
      </c>
      <c r="AT145" s="169" t="s">
        <v>336</v>
      </c>
      <c r="AU145" s="169" t="s">
        <v>87</v>
      </c>
      <c r="AY145" s="17" t="s">
        <v>334</v>
      </c>
      <c r="BE145" s="170">
        <f t="shared" si="9"/>
        <v>0</v>
      </c>
      <c r="BF145" s="170">
        <f t="shared" si="10"/>
        <v>0</v>
      </c>
      <c r="BG145" s="170">
        <f t="shared" si="11"/>
        <v>0</v>
      </c>
      <c r="BH145" s="170">
        <f t="shared" si="12"/>
        <v>0</v>
      </c>
      <c r="BI145" s="170">
        <f t="shared" si="13"/>
        <v>0</v>
      </c>
      <c r="BJ145" s="17" t="s">
        <v>87</v>
      </c>
      <c r="BK145" s="170">
        <f t="shared" si="14"/>
        <v>0</v>
      </c>
      <c r="BL145" s="17" t="s">
        <v>340</v>
      </c>
      <c r="BM145" s="169" t="s">
        <v>4257</v>
      </c>
    </row>
    <row r="146" spans="2:65" s="1" customFormat="1" ht="21.75" customHeight="1">
      <c r="B146" s="128"/>
      <c r="C146" s="158" t="s">
        <v>380</v>
      </c>
      <c r="D146" s="158" t="s">
        <v>336</v>
      </c>
      <c r="E146" s="159" t="s">
        <v>4258</v>
      </c>
      <c r="F146" s="160" t="s">
        <v>4259</v>
      </c>
      <c r="G146" s="161" t="s">
        <v>511</v>
      </c>
      <c r="H146" s="162">
        <v>4.1509999999999998</v>
      </c>
      <c r="I146" s="163"/>
      <c r="J146" s="164">
        <f t="shared" si="5"/>
        <v>0</v>
      </c>
      <c r="K146" s="165"/>
      <c r="L146" s="32"/>
      <c r="M146" s="166" t="s">
        <v>1</v>
      </c>
      <c r="N146" s="127" t="s">
        <v>41</v>
      </c>
      <c r="P146" s="167">
        <f t="shared" si="6"/>
        <v>0</v>
      </c>
      <c r="Q146" s="167">
        <v>0</v>
      </c>
      <c r="R146" s="167">
        <f t="shared" si="7"/>
        <v>0</v>
      </c>
      <c r="S146" s="167">
        <v>0</v>
      </c>
      <c r="T146" s="168">
        <f t="shared" si="8"/>
        <v>0</v>
      </c>
      <c r="AR146" s="169" t="s">
        <v>340</v>
      </c>
      <c r="AT146" s="169" t="s">
        <v>336</v>
      </c>
      <c r="AU146" s="169" t="s">
        <v>87</v>
      </c>
      <c r="AY146" s="17" t="s">
        <v>334</v>
      </c>
      <c r="BE146" s="170">
        <f t="shared" si="9"/>
        <v>0</v>
      </c>
      <c r="BF146" s="170">
        <f t="shared" si="10"/>
        <v>0</v>
      </c>
      <c r="BG146" s="170">
        <f t="shared" si="11"/>
        <v>0</v>
      </c>
      <c r="BH146" s="170">
        <f t="shared" si="12"/>
        <v>0</v>
      </c>
      <c r="BI146" s="170">
        <f t="shared" si="13"/>
        <v>0</v>
      </c>
      <c r="BJ146" s="17" t="s">
        <v>87</v>
      </c>
      <c r="BK146" s="170">
        <f t="shared" si="14"/>
        <v>0</v>
      </c>
      <c r="BL146" s="17" t="s">
        <v>340</v>
      </c>
      <c r="BM146" s="169" t="s">
        <v>4260</v>
      </c>
    </row>
    <row r="147" spans="2:65" s="1" customFormat="1" ht="24.15" customHeight="1">
      <c r="B147" s="128"/>
      <c r="C147" s="158" t="s">
        <v>384</v>
      </c>
      <c r="D147" s="158" t="s">
        <v>336</v>
      </c>
      <c r="E147" s="159" t="s">
        <v>4261</v>
      </c>
      <c r="F147" s="160" t="s">
        <v>4262</v>
      </c>
      <c r="G147" s="161" t="s">
        <v>511</v>
      </c>
      <c r="H147" s="162">
        <v>7.9169999999999998</v>
      </c>
      <c r="I147" s="163"/>
      <c r="J147" s="164">
        <f t="shared" si="5"/>
        <v>0</v>
      </c>
      <c r="K147" s="165"/>
      <c r="L147" s="32"/>
      <c r="M147" s="166" t="s">
        <v>1</v>
      </c>
      <c r="N147" s="127" t="s">
        <v>41</v>
      </c>
      <c r="P147" s="167">
        <f t="shared" si="6"/>
        <v>0</v>
      </c>
      <c r="Q147" s="167">
        <v>0</v>
      </c>
      <c r="R147" s="167">
        <f t="shared" si="7"/>
        <v>0</v>
      </c>
      <c r="S147" s="167">
        <v>0</v>
      </c>
      <c r="T147" s="168">
        <f t="shared" si="8"/>
        <v>0</v>
      </c>
      <c r="AR147" s="169" t="s">
        <v>340</v>
      </c>
      <c r="AT147" s="169" t="s">
        <v>336</v>
      </c>
      <c r="AU147" s="169" t="s">
        <v>87</v>
      </c>
      <c r="AY147" s="17" t="s">
        <v>334</v>
      </c>
      <c r="BE147" s="170">
        <f t="shared" si="9"/>
        <v>0</v>
      </c>
      <c r="BF147" s="170">
        <f t="shared" si="10"/>
        <v>0</v>
      </c>
      <c r="BG147" s="170">
        <f t="shared" si="11"/>
        <v>0</v>
      </c>
      <c r="BH147" s="170">
        <f t="shared" si="12"/>
        <v>0</v>
      </c>
      <c r="BI147" s="170">
        <f t="shared" si="13"/>
        <v>0</v>
      </c>
      <c r="BJ147" s="17" t="s">
        <v>87</v>
      </c>
      <c r="BK147" s="170">
        <f t="shared" si="14"/>
        <v>0</v>
      </c>
      <c r="BL147" s="17" t="s">
        <v>340</v>
      </c>
      <c r="BM147" s="169" t="s">
        <v>4263</v>
      </c>
    </row>
    <row r="148" spans="2:65" s="1" customFormat="1" ht="16.5" customHeight="1">
      <c r="B148" s="128"/>
      <c r="C148" s="158" t="s">
        <v>392</v>
      </c>
      <c r="D148" s="158" t="s">
        <v>336</v>
      </c>
      <c r="E148" s="159" t="s">
        <v>4264</v>
      </c>
      <c r="F148" s="160" t="s">
        <v>4265</v>
      </c>
      <c r="G148" s="161" t="s">
        <v>4266</v>
      </c>
      <c r="H148" s="162">
        <v>1</v>
      </c>
      <c r="I148" s="163"/>
      <c r="J148" s="164">
        <f t="shared" si="5"/>
        <v>0</v>
      </c>
      <c r="K148" s="165"/>
      <c r="L148" s="32"/>
      <c r="M148" s="166" t="s">
        <v>1</v>
      </c>
      <c r="N148" s="127" t="s">
        <v>41</v>
      </c>
      <c r="P148" s="167">
        <f t="shared" si="6"/>
        <v>0</v>
      </c>
      <c r="Q148" s="167">
        <v>1.6000000000000001E-3</v>
      </c>
      <c r="R148" s="167">
        <f t="shared" si="7"/>
        <v>1.6000000000000001E-3</v>
      </c>
      <c r="S148" s="167">
        <v>0</v>
      </c>
      <c r="T148" s="168">
        <f t="shared" si="8"/>
        <v>0</v>
      </c>
      <c r="AR148" s="169" t="s">
        <v>340</v>
      </c>
      <c r="AT148" s="169" t="s">
        <v>336</v>
      </c>
      <c r="AU148" s="169" t="s">
        <v>87</v>
      </c>
      <c r="AY148" s="17" t="s">
        <v>334</v>
      </c>
      <c r="BE148" s="170">
        <f t="shared" si="9"/>
        <v>0</v>
      </c>
      <c r="BF148" s="170">
        <f t="shared" si="10"/>
        <v>0</v>
      </c>
      <c r="BG148" s="170">
        <f t="shared" si="11"/>
        <v>0</v>
      </c>
      <c r="BH148" s="170">
        <f t="shared" si="12"/>
        <v>0</v>
      </c>
      <c r="BI148" s="170">
        <f t="shared" si="13"/>
        <v>0</v>
      </c>
      <c r="BJ148" s="17" t="s">
        <v>87</v>
      </c>
      <c r="BK148" s="170">
        <f t="shared" si="14"/>
        <v>0</v>
      </c>
      <c r="BL148" s="17" t="s">
        <v>340</v>
      </c>
      <c r="BM148" s="169" t="s">
        <v>4267</v>
      </c>
    </row>
    <row r="149" spans="2:65" s="1" customFormat="1" ht="16.5" customHeight="1">
      <c r="B149" s="128"/>
      <c r="C149" s="158" t="s">
        <v>396</v>
      </c>
      <c r="D149" s="158" t="s">
        <v>336</v>
      </c>
      <c r="E149" s="159" t="s">
        <v>4268</v>
      </c>
      <c r="F149" s="160" t="s">
        <v>4269</v>
      </c>
      <c r="G149" s="161" t="s">
        <v>4266</v>
      </c>
      <c r="H149" s="162">
        <v>3</v>
      </c>
      <c r="I149" s="163"/>
      <c r="J149" s="164">
        <f t="shared" si="5"/>
        <v>0</v>
      </c>
      <c r="K149" s="165"/>
      <c r="L149" s="32"/>
      <c r="M149" s="166" t="s">
        <v>1</v>
      </c>
      <c r="N149" s="127" t="s">
        <v>41</v>
      </c>
      <c r="P149" s="167">
        <f t="shared" si="6"/>
        <v>0</v>
      </c>
      <c r="Q149" s="167">
        <v>2.7200000000000002E-3</v>
      </c>
      <c r="R149" s="167">
        <f t="shared" si="7"/>
        <v>8.1600000000000006E-3</v>
      </c>
      <c r="S149" s="167">
        <v>0</v>
      </c>
      <c r="T149" s="168">
        <f t="shared" si="8"/>
        <v>0</v>
      </c>
      <c r="AR149" s="169" t="s">
        <v>340</v>
      </c>
      <c r="AT149" s="169" t="s">
        <v>336</v>
      </c>
      <c r="AU149" s="169" t="s">
        <v>87</v>
      </c>
      <c r="AY149" s="17" t="s">
        <v>334</v>
      </c>
      <c r="BE149" s="170">
        <f t="shared" si="9"/>
        <v>0</v>
      </c>
      <c r="BF149" s="170">
        <f t="shared" si="10"/>
        <v>0</v>
      </c>
      <c r="BG149" s="170">
        <f t="shared" si="11"/>
        <v>0</v>
      </c>
      <c r="BH149" s="170">
        <f t="shared" si="12"/>
        <v>0</v>
      </c>
      <c r="BI149" s="170">
        <f t="shared" si="13"/>
        <v>0</v>
      </c>
      <c r="BJ149" s="17" t="s">
        <v>87</v>
      </c>
      <c r="BK149" s="170">
        <f t="shared" si="14"/>
        <v>0</v>
      </c>
      <c r="BL149" s="17" t="s">
        <v>340</v>
      </c>
      <c r="BM149" s="169" t="s">
        <v>4270</v>
      </c>
    </row>
    <row r="150" spans="2:65" s="1" customFormat="1" ht="16.5" customHeight="1">
      <c r="B150" s="128"/>
      <c r="C150" s="158" t="s">
        <v>400</v>
      </c>
      <c r="D150" s="158" t="s">
        <v>336</v>
      </c>
      <c r="E150" s="159" t="s">
        <v>4271</v>
      </c>
      <c r="F150" s="160" t="s">
        <v>4272</v>
      </c>
      <c r="G150" s="161" t="s">
        <v>4266</v>
      </c>
      <c r="H150" s="162">
        <v>1</v>
      </c>
      <c r="I150" s="163"/>
      <c r="J150" s="164">
        <f t="shared" si="5"/>
        <v>0</v>
      </c>
      <c r="K150" s="165"/>
      <c r="L150" s="32"/>
      <c r="M150" s="166" t="s">
        <v>1</v>
      </c>
      <c r="N150" s="127" t="s">
        <v>41</v>
      </c>
      <c r="P150" s="167">
        <f t="shared" si="6"/>
        <v>0</v>
      </c>
      <c r="Q150" s="167">
        <v>8.3800000000000003E-3</v>
      </c>
      <c r="R150" s="167">
        <f t="shared" si="7"/>
        <v>8.3800000000000003E-3</v>
      </c>
      <c r="S150" s="167">
        <v>0</v>
      </c>
      <c r="T150" s="168">
        <f t="shared" si="8"/>
        <v>0</v>
      </c>
      <c r="AR150" s="169" t="s">
        <v>340</v>
      </c>
      <c r="AT150" s="169" t="s">
        <v>336</v>
      </c>
      <c r="AU150" s="169" t="s">
        <v>87</v>
      </c>
      <c r="AY150" s="17" t="s">
        <v>334</v>
      </c>
      <c r="BE150" s="170">
        <f t="shared" si="9"/>
        <v>0</v>
      </c>
      <c r="BF150" s="170">
        <f t="shared" si="10"/>
        <v>0</v>
      </c>
      <c r="BG150" s="170">
        <f t="shared" si="11"/>
        <v>0</v>
      </c>
      <c r="BH150" s="170">
        <f t="shared" si="12"/>
        <v>0</v>
      </c>
      <c r="BI150" s="170">
        <f t="shared" si="13"/>
        <v>0</v>
      </c>
      <c r="BJ150" s="17" t="s">
        <v>87</v>
      </c>
      <c r="BK150" s="170">
        <f t="shared" si="14"/>
        <v>0</v>
      </c>
      <c r="BL150" s="17" t="s">
        <v>340</v>
      </c>
      <c r="BM150" s="169" t="s">
        <v>4273</v>
      </c>
    </row>
    <row r="151" spans="2:65" s="1" customFormat="1" ht="16.5" customHeight="1">
      <c r="B151" s="128"/>
      <c r="C151" s="158" t="s">
        <v>415</v>
      </c>
      <c r="D151" s="158" t="s">
        <v>336</v>
      </c>
      <c r="E151" s="159" t="s">
        <v>4274</v>
      </c>
      <c r="F151" s="160" t="s">
        <v>4275</v>
      </c>
      <c r="G151" s="161" t="s">
        <v>4266</v>
      </c>
      <c r="H151" s="162">
        <v>1</v>
      </c>
      <c r="I151" s="163"/>
      <c r="J151" s="164">
        <f t="shared" si="5"/>
        <v>0</v>
      </c>
      <c r="K151" s="165"/>
      <c r="L151" s="32"/>
      <c r="M151" s="166" t="s">
        <v>1</v>
      </c>
      <c r="N151" s="127" t="s">
        <v>41</v>
      </c>
      <c r="P151" s="167">
        <f t="shared" si="6"/>
        <v>0</v>
      </c>
      <c r="Q151" s="167">
        <v>1.8500000000000001E-3</v>
      </c>
      <c r="R151" s="167">
        <f t="shared" si="7"/>
        <v>1.8500000000000001E-3</v>
      </c>
      <c r="S151" s="167">
        <v>0</v>
      </c>
      <c r="T151" s="168">
        <f t="shared" si="8"/>
        <v>0</v>
      </c>
      <c r="AR151" s="169" t="s">
        <v>340</v>
      </c>
      <c r="AT151" s="169" t="s">
        <v>336</v>
      </c>
      <c r="AU151" s="169" t="s">
        <v>87</v>
      </c>
      <c r="AY151" s="17" t="s">
        <v>334</v>
      </c>
      <c r="BE151" s="170">
        <f t="shared" si="9"/>
        <v>0</v>
      </c>
      <c r="BF151" s="170">
        <f t="shared" si="10"/>
        <v>0</v>
      </c>
      <c r="BG151" s="170">
        <f t="shared" si="11"/>
        <v>0</v>
      </c>
      <c r="BH151" s="170">
        <f t="shared" si="12"/>
        <v>0</v>
      </c>
      <c r="BI151" s="170">
        <f t="shared" si="13"/>
        <v>0</v>
      </c>
      <c r="BJ151" s="17" t="s">
        <v>87</v>
      </c>
      <c r="BK151" s="170">
        <f t="shared" si="14"/>
        <v>0</v>
      </c>
      <c r="BL151" s="17" t="s">
        <v>340</v>
      </c>
      <c r="BM151" s="169" t="s">
        <v>4276</v>
      </c>
    </row>
    <row r="152" spans="2:65" s="1" customFormat="1" ht="16.5" customHeight="1">
      <c r="B152" s="128"/>
      <c r="C152" s="158" t="s">
        <v>424</v>
      </c>
      <c r="D152" s="158" t="s">
        <v>336</v>
      </c>
      <c r="E152" s="159" t="s">
        <v>4277</v>
      </c>
      <c r="F152" s="160" t="s">
        <v>4278</v>
      </c>
      <c r="G152" s="161" t="s">
        <v>4266</v>
      </c>
      <c r="H152" s="162">
        <v>3</v>
      </c>
      <c r="I152" s="163"/>
      <c r="J152" s="164">
        <f t="shared" si="5"/>
        <v>0</v>
      </c>
      <c r="K152" s="165"/>
      <c r="L152" s="32"/>
      <c r="M152" s="166" t="s">
        <v>1</v>
      </c>
      <c r="N152" s="127" t="s">
        <v>41</v>
      </c>
      <c r="P152" s="167">
        <f t="shared" si="6"/>
        <v>0</v>
      </c>
      <c r="Q152" s="167">
        <v>9.0000000000000006E-5</v>
      </c>
      <c r="R152" s="167">
        <f t="shared" si="7"/>
        <v>2.7E-4</v>
      </c>
      <c r="S152" s="167">
        <v>0</v>
      </c>
      <c r="T152" s="168">
        <f t="shared" si="8"/>
        <v>0</v>
      </c>
      <c r="AR152" s="169" t="s">
        <v>340</v>
      </c>
      <c r="AT152" s="169" t="s">
        <v>336</v>
      </c>
      <c r="AU152" s="169" t="s">
        <v>87</v>
      </c>
      <c r="AY152" s="17" t="s">
        <v>334</v>
      </c>
      <c r="BE152" s="170">
        <f t="shared" si="9"/>
        <v>0</v>
      </c>
      <c r="BF152" s="170">
        <f t="shared" si="10"/>
        <v>0</v>
      </c>
      <c r="BG152" s="170">
        <f t="shared" si="11"/>
        <v>0</v>
      </c>
      <c r="BH152" s="170">
        <f t="shared" si="12"/>
        <v>0</v>
      </c>
      <c r="BI152" s="170">
        <f t="shared" si="13"/>
        <v>0</v>
      </c>
      <c r="BJ152" s="17" t="s">
        <v>87</v>
      </c>
      <c r="BK152" s="170">
        <f t="shared" si="14"/>
        <v>0</v>
      </c>
      <c r="BL152" s="17" t="s">
        <v>340</v>
      </c>
      <c r="BM152" s="169" t="s">
        <v>4279</v>
      </c>
    </row>
    <row r="153" spans="2:65" s="1" customFormat="1" ht="16.5" customHeight="1">
      <c r="B153" s="128"/>
      <c r="C153" s="158" t="s">
        <v>439</v>
      </c>
      <c r="D153" s="158" t="s">
        <v>336</v>
      </c>
      <c r="E153" s="159" t="s">
        <v>4280</v>
      </c>
      <c r="F153" s="160" t="s">
        <v>4281</v>
      </c>
      <c r="G153" s="161" t="s">
        <v>4266</v>
      </c>
      <c r="H153" s="162">
        <v>2</v>
      </c>
      <c r="I153" s="163"/>
      <c r="J153" s="164">
        <f t="shared" si="5"/>
        <v>0</v>
      </c>
      <c r="K153" s="165"/>
      <c r="L153" s="32"/>
      <c r="M153" s="166" t="s">
        <v>1</v>
      </c>
      <c r="N153" s="127" t="s">
        <v>41</v>
      </c>
      <c r="P153" s="167">
        <f t="shared" si="6"/>
        <v>0</v>
      </c>
      <c r="Q153" s="167">
        <v>1.3999999999999999E-4</v>
      </c>
      <c r="R153" s="167">
        <f t="shared" si="7"/>
        <v>2.7999999999999998E-4</v>
      </c>
      <c r="S153" s="167">
        <v>0</v>
      </c>
      <c r="T153" s="168">
        <f t="shared" si="8"/>
        <v>0</v>
      </c>
      <c r="AR153" s="169" t="s">
        <v>340</v>
      </c>
      <c r="AT153" s="169" t="s">
        <v>336</v>
      </c>
      <c r="AU153" s="169" t="s">
        <v>87</v>
      </c>
      <c r="AY153" s="17" t="s">
        <v>334</v>
      </c>
      <c r="BE153" s="170">
        <f t="shared" si="9"/>
        <v>0</v>
      </c>
      <c r="BF153" s="170">
        <f t="shared" si="10"/>
        <v>0</v>
      </c>
      <c r="BG153" s="170">
        <f t="shared" si="11"/>
        <v>0</v>
      </c>
      <c r="BH153" s="170">
        <f t="shared" si="12"/>
        <v>0</v>
      </c>
      <c r="BI153" s="170">
        <f t="shared" si="13"/>
        <v>0</v>
      </c>
      <c r="BJ153" s="17" t="s">
        <v>87</v>
      </c>
      <c r="BK153" s="170">
        <f t="shared" si="14"/>
        <v>0</v>
      </c>
      <c r="BL153" s="17" t="s">
        <v>340</v>
      </c>
      <c r="BM153" s="169" t="s">
        <v>4282</v>
      </c>
    </row>
    <row r="154" spans="2:65" s="1" customFormat="1" ht="16.5" customHeight="1">
      <c r="B154" s="128"/>
      <c r="C154" s="158" t="s">
        <v>444</v>
      </c>
      <c r="D154" s="158" t="s">
        <v>336</v>
      </c>
      <c r="E154" s="159" t="s">
        <v>4283</v>
      </c>
      <c r="F154" s="160" t="s">
        <v>4284</v>
      </c>
      <c r="G154" s="161" t="s">
        <v>4266</v>
      </c>
      <c r="H154" s="162">
        <v>2</v>
      </c>
      <c r="I154" s="163"/>
      <c r="J154" s="164">
        <f t="shared" si="5"/>
        <v>0</v>
      </c>
      <c r="K154" s="165"/>
      <c r="L154" s="32"/>
      <c r="M154" s="166" t="s">
        <v>1</v>
      </c>
      <c r="N154" s="127" t="s">
        <v>41</v>
      </c>
      <c r="P154" s="167">
        <f t="shared" si="6"/>
        <v>0</v>
      </c>
      <c r="Q154" s="167">
        <v>2.9999999999999997E-4</v>
      </c>
      <c r="R154" s="167">
        <f t="shared" si="7"/>
        <v>5.9999999999999995E-4</v>
      </c>
      <c r="S154" s="167">
        <v>0</v>
      </c>
      <c r="T154" s="168">
        <f t="shared" si="8"/>
        <v>0</v>
      </c>
      <c r="AR154" s="169" t="s">
        <v>340</v>
      </c>
      <c r="AT154" s="169" t="s">
        <v>336</v>
      </c>
      <c r="AU154" s="169" t="s">
        <v>87</v>
      </c>
      <c r="AY154" s="17" t="s">
        <v>334</v>
      </c>
      <c r="BE154" s="170">
        <f t="shared" si="9"/>
        <v>0</v>
      </c>
      <c r="BF154" s="170">
        <f t="shared" si="10"/>
        <v>0</v>
      </c>
      <c r="BG154" s="170">
        <f t="shared" si="11"/>
        <v>0</v>
      </c>
      <c r="BH154" s="170">
        <f t="shared" si="12"/>
        <v>0</v>
      </c>
      <c r="BI154" s="170">
        <f t="shared" si="13"/>
        <v>0</v>
      </c>
      <c r="BJ154" s="17" t="s">
        <v>87</v>
      </c>
      <c r="BK154" s="170">
        <f t="shared" si="14"/>
        <v>0</v>
      </c>
      <c r="BL154" s="17" t="s">
        <v>340</v>
      </c>
      <c r="BM154" s="169" t="s">
        <v>4285</v>
      </c>
    </row>
    <row r="155" spans="2:65" s="1" customFormat="1" ht="16.5" customHeight="1">
      <c r="B155" s="128"/>
      <c r="C155" s="158" t="s">
        <v>448</v>
      </c>
      <c r="D155" s="158" t="s">
        <v>336</v>
      </c>
      <c r="E155" s="159" t="s">
        <v>4286</v>
      </c>
      <c r="F155" s="160" t="s">
        <v>4287</v>
      </c>
      <c r="G155" s="161" t="s">
        <v>4266</v>
      </c>
      <c r="H155" s="162">
        <v>1</v>
      </c>
      <c r="I155" s="163"/>
      <c r="J155" s="164">
        <f t="shared" si="5"/>
        <v>0</v>
      </c>
      <c r="K155" s="165"/>
      <c r="L155" s="32"/>
      <c r="M155" s="166" t="s">
        <v>1</v>
      </c>
      <c r="N155" s="127" t="s">
        <v>41</v>
      </c>
      <c r="P155" s="167">
        <f t="shared" si="6"/>
        <v>0</v>
      </c>
      <c r="Q155" s="167">
        <v>1.6000000000000001E-4</v>
      </c>
      <c r="R155" s="167">
        <f t="shared" si="7"/>
        <v>1.6000000000000001E-4</v>
      </c>
      <c r="S155" s="167">
        <v>0</v>
      </c>
      <c r="T155" s="168">
        <f t="shared" si="8"/>
        <v>0</v>
      </c>
      <c r="AR155" s="169" t="s">
        <v>340</v>
      </c>
      <c r="AT155" s="169" t="s">
        <v>336</v>
      </c>
      <c r="AU155" s="169" t="s">
        <v>87</v>
      </c>
      <c r="AY155" s="17" t="s">
        <v>334</v>
      </c>
      <c r="BE155" s="170">
        <f t="shared" si="9"/>
        <v>0</v>
      </c>
      <c r="BF155" s="170">
        <f t="shared" si="10"/>
        <v>0</v>
      </c>
      <c r="BG155" s="170">
        <f t="shared" si="11"/>
        <v>0</v>
      </c>
      <c r="BH155" s="170">
        <f t="shared" si="12"/>
        <v>0</v>
      </c>
      <c r="BI155" s="170">
        <f t="shared" si="13"/>
        <v>0</v>
      </c>
      <c r="BJ155" s="17" t="s">
        <v>87</v>
      </c>
      <c r="BK155" s="170">
        <f t="shared" si="14"/>
        <v>0</v>
      </c>
      <c r="BL155" s="17" t="s">
        <v>340</v>
      </c>
      <c r="BM155" s="169" t="s">
        <v>4288</v>
      </c>
    </row>
    <row r="156" spans="2:65" s="1" customFormat="1" ht="16.5" customHeight="1">
      <c r="B156" s="128"/>
      <c r="C156" s="158" t="s">
        <v>452</v>
      </c>
      <c r="D156" s="158" t="s">
        <v>336</v>
      </c>
      <c r="E156" s="159" t="s">
        <v>4289</v>
      </c>
      <c r="F156" s="160" t="s">
        <v>4290</v>
      </c>
      <c r="G156" s="161" t="s">
        <v>4266</v>
      </c>
      <c r="H156" s="162">
        <v>1</v>
      </c>
      <c r="I156" s="163"/>
      <c r="J156" s="164">
        <f t="shared" si="5"/>
        <v>0</v>
      </c>
      <c r="K156" s="165"/>
      <c r="L156" s="32"/>
      <c r="M156" s="166" t="s">
        <v>1</v>
      </c>
      <c r="N156" s="127" t="s">
        <v>41</v>
      </c>
      <c r="P156" s="167">
        <f t="shared" si="6"/>
        <v>0</v>
      </c>
      <c r="Q156" s="167">
        <v>3.1E-4</v>
      </c>
      <c r="R156" s="167">
        <f t="shared" si="7"/>
        <v>3.1E-4</v>
      </c>
      <c r="S156" s="167">
        <v>0</v>
      </c>
      <c r="T156" s="168">
        <f t="shared" si="8"/>
        <v>0</v>
      </c>
      <c r="AR156" s="169" t="s">
        <v>340</v>
      </c>
      <c r="AT156" s="169" t="s">
        <v>336</v>
      </c>
      <c r="AU156" s="169" t="s">
        <v>87</v>
      </c>
      <c r="AY156" s="17" t="s">
        <v>334</v>
      </c>
      <c r="BE156" s="170">
        <f t="shared" si="9"/>
        <v>0</v>
      </c>
      <c r="BF156" s="170">
        <f t="shared" si="10"/>
        <v>0</v>
      </c>
      <c r="BG156" s="170">
        <f t="shared" si="11"/>
        <v>0</v>
      </c>
      <c r="BH156" s="170">
        <f t="shared" si="12"/>
        <v>0</v>
      </c>
      <c r="BI156" s="170">
        <f t="shared" si="13"/>
        <v>0</v>
      </c>
      <c r="BJ156" s="17" t="s">
        <v>87</v>
      </c>
      <c r="BK156" s="170">
        <f t="shared" si="14"/>
        <v>0</v>
      </c>
      <c r="BL156" s="17" t="s">
        <v>340</v>
      </c>
      <c r="BM156" s="169" t="s">
        <v>4291</v>
      </c>
    </row>
    <row r="157" spans="2:65" s="1" customFormat="1" ht="21.75" customHeight="1">
      <c r="B157" s="128"/>
      <c r="C157" s="158" t="s">
        <v>456</v>
      </c>
      <c r="D157" s="158" t="s">
        <v>336</v>
      </c>
      <c r="E157" s="159" t="s">
        <v>4292</v>
      </c>
      <c r="F157" s="160" t="s">
        <v>4293</v>
      </c>
      <c r="G157" s="161" t="s">
        <v>4266</v>
      </c>
      <c r="H157" s="162">
        <v>2</v>
      </c>
      <c r="I157" s="163"/>
      <c r="J157" s="164">
        <f t="shared" si="5"/>
        <v>0</v>
      </c>
      <c r="K157" s="165"/>
      <c r="L157" s="32"/>
      <c r="M157" s="166" t="s">
        <v>1</v>
      </c>
      <c r="N157" s="127" t="s">
        <v>41</v>
      </c>
      <c r="P157" s="167">
        <f t="shared" si="6"/>
        <v>0</v>
      </c>
      <c r="Q157" s="167">
        <v>4.8500000000000001E-3</v>
      </c>
      <c r="R157" s="167">
        <f t="shared" si="7"/>
        <v>9.7000000000000003E-3</v>
      </c>
      <c r="S157" s="167">
        <v>0</v>
      </c>
      <c r="T157" s="168">
        <f t="shared" si="8"/>
        <v>0</v>
      </c>
      <c r="AR157" s="169" t="s">
        <v>340</v>
      </c>
      <c r="AT157" s="169" t="s">
        <v>336</v>
      </c>
      <c r="AU157" s="169" t="s">
        <v>87</v>
      </c>
      <c r="AY157" s="17" t="s">
        <v>334</v>
      </c>
      <c r="BE157" s="170">
        <f t="shared" si="9"/>
        <v>0</v>
      </c>
      <c r="BF157" s="170">
        <f t="shared" si="10"/>
        <v>0</v>
      </c>
      <c r="BG157" s="170">
        <f t="shared" si="11"/>
        <v>0</v>
      </c>
      <c r="BH157" s="170">
        <f t="shared" si="12"/>
        <v>0</v>
      </c>
      <c r="BI157" s="170">
        <f t="shared" si="13"/>
        <v>0</v>
      </c>
      <c r="BJ157" s="17" t="s">
        <v>87</v>
      </c>
      <c r="BK157" s="170">
        <f t="shared" si="14"/>
        <v>0</v>
      </c>
      <c r="BL157" s="17" t="s">
        <v>340</v>
      </c>
      <c r="BM157" s="169" t="s">
        <v>4294</v>
      </c>
    </row>
    <row r="158" spans="2:65" s="1" customFormat="1" ht="16.5" customHeight="1">
      <c r="B158" s="128"/>
      <c r="C158" s="158" t="s">
        <v>460</v>
      </c>
      <c r="D158" s="158" t="s">
        <v>336</v>
      </c>
      <c r="E158" s="159" t="s">
        <v>4295</v>
      </c>
      <c r="F158" s="160" t="s">
        <v>4296</v>
      </c>
      <c r="G158" s="161" t="s">
        <v>4266</v>
      </c>
      <c r="H158" s="162">
        <v>1</v>
      </c>
      <c r="I158" s="163"/>
      <c r="J158" s="164">
        <f t="shared" si="5"/>
        <v>0</v>
      </c>
      <c r="K158" s="165"/>
      <c r="L158" s="32"/>
      <c r="M158" s="166" t="s">
        <v>1</v>
      </c>
      <c r="N158" s="127" t="s">
        <v>41</v>
      </c>
      <c r="P158" s="167">
        <f t="shared" si="6"/>
        <v>0</v>
      </c>
      <c r="Q158" s="167">
        <v>1.7000000000000001E-4</v>
      </c>
      <c r="R158" s="167">
        <f t="shared" si="7"/>
        <v>1.7000000000000001E-4</v>
      </c>
      <c r="S158" s="167">
        <v>0</v>
      </c>
      <c r="T158" s="168">
        <f t="shared" si="8"/>
        <v>0</v>
      </c>
      <c r="AR158" s="169" t="s">
        <v>340</v>
      </c>
      <c r="AT158" s="169" t="s">
        <v>336</v>
      </c>
      <c r="AU158" s="169" t="s">
        <v>87</v>
      </c>
      <c r="AY158" s="17" t="s">
        <v>334</v>
      </c>
      <c r="BE158" s="170">
        <f t="shared" si="9"/>
        <v>0</v>
      </c>
      <c r="BF158" s="170">
        <f t="shared" si="10"/>
        <v>0</v>
      </c>
      <c r="BG158" s="170">
        <f t="shared" si="11"/>
        <v>0</v>
      </c>
      <c r="BH158" s="170">
        <f t="shared" si="12"/>
        <v>0</v>
      </c>
      <c r="BI158" s="170">
        <f t="shared" si="13"/>
        <v>0</v>
      </c>
      <c r="BJ158" s="17" t="s">
        <v>87</v>
      </c>
      <c r="BK158" s="170">
        <f t="shared" si="14"/>
        <v>0</v>
      </c>
      <c r="BL158" s="17" t="s">
        <v>340</v>
      </c>
      <c r="BM158" s="169" t="s">
        <v>4297</v>
      </c>
    </row>
    <row r="159" spans="2:65" s="1" customFormat="1" ht="16.5" customHeight="1">
      <c r="B159" s="128"/>
      <c r="C159" s="158" t="s">
        <v>464</v>
      </c>
      <c r="D159" s="158" t="s">
        <v>336</v>
      </c>
      <c r="E159" s="159" t="s">
        <v>4298</v>
      </c>
      <c r="F159" s="160" t="s">
        <v>4299</v>
      </c>
      <c r="G159" s="161" t="s">
        <v>4266</v>
      </c>
      <c r="H159" s="162">
        <v>1</v>
      </c>
      <c r="I159" s="163"/>
      <c r="J159" s="164">
        <f t="shared" si="5"/>
        <v>0</v>
      </c>
      <c r="K159" s="165"/>
      <c r="L159" s="32"/>
      <c r="M159" s="166" t="s">
        <v>1</v>
      </c>
      <c r="N159" s="127" t="s">
        <v>41</v>
      </c>
      <c r="P159" s="167">
        <f t="shared" si="6"/>
        <v>0</v>
      </c>
      <c r="Q159" s="167">
        <v>0</v>
      </c>
      <c r="R159" s="167">
        <f t="shared" si="7"/>
        <v>0</v>
      </c>
      <c r="S159" s="167">
        <v>0</v>
      </c>
      <c r="T159" s="168">
        <f t="shared" si="8"/>
        <v>0</v>
      </c>
      <c r="AR159" s="169" t="s">
        <v>340</v>
      </c>
      <c r="AT159" s="169" t="s">
        <v>336</v>
      </c>
      <c r="AU159" s="169" t="s">
        <v>87</v>
      </c>
      <c r="AY159" s="17" t="s">
        <v>334</v>
      </c>
      <c r="BE159" s="170">
        <f t="shared" si="9"/>
        <v>0</v>
      </c>
      <c r="BF159" s="170">
        <f t="shared" si="10"/>
        <v>0</v>
      </c>
      <c r="BG159" s="170">
        <f t="shared" si="11"/>
        <v>0</v>
      </c>
      <c r="BH159" s="170">
        <f t="shared" si="12"/>
        <v>0</v>
      </c>
      <c r="BI159" s="170">
        <f t="shared" si="13"/>
        <v>0</v>
      </c>
      <c r="BJ159" s="17" t="s">
        <v>87</v>
      </c>
      <c r="BK159" s="170">
        <f t="shared" si="14"/>
        <v>0</v>
      </c>
      <c r="BL159" s="17" t="s">
        <v>340</v>
      </c>
      <c r="BM159" s="169" t="s">
        <v>4300</v>
      </c>
    </row>
    <row r="160" spans="2:65" s="1" customFormat="1" ht="24.15" customHeight="1">
      <c r="B160" s="128"/>
      <c r="C160" s="158" t="s">
        <v>7</v>
      </c>
      <c r="D160" s="158" t="s">
        <v>336</v>
      </c>
      <c r="E160" s="159" t="s">
        <v>4301</v>
      </c>
      <c r="F160" s="160" t="s">
        <v>4302</v>
      </c>
      <c r="G160" s="161" t="s">
        <v>4266</v>
      </c>
      <c r="H160" s="162">
        <v>1</v>
      </c>
      <c r="I160" s="163"/>
      <c r="J160" s="164">
        <f t="shared" si="5"/>
        <v>0</v>
      </c>
      <c r="K160" s="165"/>
      <c r="L160" s="32"/>
      <c r="M160" s="166" t="s">
        <v>1</v>
      </c>
      <c r="N160" s="127" t="s">
        <v>41</v>
      </c>
      <c r="P160" s="167">
        <f t="shared" si="6"/>
        <v>0</v>
      </c>
      <c r="Q160" s="167">
        <v>8.5</v>
      </c>
      <c r="R160" s="167">
        <f t="shared" si="7"/>
        <v>8.5</v>
      </c>
      <c r="S160" s="167">
        <v>0</v>
      </c>
      <c r="T160" s="168">
        <f t="shared" si="8"/>
        <v>0</v>
      </c>
      <c r="AR160" s="169" t="s">
        <v>340</v>
      </c>
      <c r="AT160" s="169" t="s">
        <v>336</v>
      </c>
      <c r="AU160" s="169" t="s">
        <v>87</v>
      </c>
      <c r="AY160" s="17" t="s">
        <v>334</v>
      </c>
      <c r="BE160" s="170">
        <f t="shared" si="9"/>
        <v>0</v>
      </c>
      <c r="BF160" s="170">
        <f t="shared" si="10"/>
        <v>0</v>
      </c>
      <c r="BG160" s="170">
        <f t="shared" si="11"/>
        <v>0</v>
      </c>
      <c r="BH160" s="170">
        <f t="shared" si="12"/>
        <v>0</v>
      </c>
      <c r="BI160" s="170">
        <f t="shared" si="13"/>
        <v>0</v>
      </c>
      <c r="BJ160" s="17" t="s">
        <v>87</v>
      </c>
      <c r="BK160" s="170">
        <f t="shared" si="14"/>
        <v>0</v>
      </c>
      <c r="BL160" s="17" t="s">
        <v>340</v>
      </c>
      <c r="BM160" s="169" t="s">
        <v>4303</v>
      </c>
    </row>
    <row r="161" spans="2:65" s="1" customFormat="1" ht="24.15" customHeight="1">
      <c r="B161" s="128"/>
      <c r="C161" s="158" t="s">
        <v>472</v>
      </c>
      <c r="D161" s="158" t="s">
        <v>336</v>
      </c>
      <c r="E161" s="159" t="s">
        <v>4304</v>
      </c>
      <c r="F161" s="160" t="s">
        <v>4305</v>
      </c>
      <c r="G161" s="161" t="s">
        <v>4266</v>
      </c>
      <c r="H161" s="162">
        <v>1</v>
      </c>
      <c r="I161" s="163"/>
      <c r="J161" s="164">
        <f t="shared" si="5"/>
        <v>0</v>
      </c>
      <c r="K161" s="165"/>
      <c r="L161" s="32"/>
      <c r="M161" s="166" t="s">
        <v>1</v>
      </c>
      <c r="N161" s="127" t="s">
        <v>41</v>
      </c>
      <c r="P161" s="167">
        <f t="shared" si="6"/>
        <v>0</v>
      </c>
      <c r="Q161" s="167">
        <v>3</v>
      </c>
      <c r="R161" s="167">
        <f t="shared" si="7"/>
        <v>3</v>
      </c>
      <c r="S161" s="167">
        <v>0</v>
      </c>
      <c r="T161" s="168">
        <f t="shared" si="8"/>
        <v>0</v>
      </c>
      <c r="AR161" s="169" t="s">
        <v>340</v>
      </c>
      <c r="AT161" s="169" t="s">
        <v>336</v>
      </c>
      <c r="AU161" s="169" t="s">
        <v>87</v>
      </c>
      <c r="AY161" s="17" t="s">
        <v>334</v>
      </c>
      <c r="BE161" s="170">
        <f t="shared" si="9"/>
        <v>0</v>
      </c>
      <c r="BF161" s="170">
        <f t="shared" si="10"/>
        <v>0</v>
      </c>
      <c r="BG161" s="170">
        <f t="shared" si="11"/>
        <v>0</v>
      </c>
      <c r="BH161" s="170">
        <f t="shared" si="12"/>
        <v>0</v>
      </c>
      <c r="BI161" s="170">
        <f t="shared" si="13"/>
        <v>0</v>
      </c>
      <c r="BJ161" s="17" t="s">
        <v>87</v>
      </c>
      <c r="BK161" s="170">
        <f t="shared" si="14"/>
        <v>0</v>
      </c>
      <c r="BL161" s="17" t="s">
        <v>340</v>
      </c>
      <c r="BM161" s="169" t="s">
        <v>4306</v>
      </c>
    </row>
    <row r="162" spans="2:65" s="1" customFormat="1" ht="16.5" customHeight="1">
      <c r="B162" s="128"/>
      <c r="C162" s="158" t="s">
        <v>476</v>
      </c>
      <c r="D162" s="158" t="s">
        <v>336</v>
      </c>
      <c r="E162" s="159" t="s">
        <v>4307</v>
      </c>
      <c r="F162" s="160" t="s">
        <v>4308</v>
      </c>
      <c r="G162" s="161" t="s">
        <v>4266</v>
      </c>
      <c r="H162" s="162">
        <v>1</v>
      </c>
      <c r="I162" s="163"/>
      <c r="J162" s="164">
        <f t="shared" si="5"/>
        <v>0</v>
      </c>
      <c r="K162" s="165"/>
      <c r="L162" s="32"/>
      <c r="M162" s="166" t="s">
        <v>1</v>
      </c>
      <c r="N162" s="127" t="s">
        <v>41</v>
      </c>
      <c r="P162" s="167">
        <f t="shared" si="6"/>
        <v>0</v>
      </c>
      <c r="Q162" s="167">
        <v>2.5999999999999999E-3</v>
      </c>
      <c r="R162" s="167">
        <f t="shared" si="7"/>
        <v>2.5999999999999999E-3</v>
      </c>
      <c r="S162" s="167">
        <v>0</v>
      </c>
      <c r="T162" s="168">
        <f t="shared" si="8"/>
        <v>0</v>
      </c>
      <c r="AR162" s="169" t="s">
        <v>340</v>
      </c>
      <c r="AT162" s="169" t="s">
        <v>336</v>
      </c>
      <c r="AU162" s="169" t="s">
        <v>87</v>
      </c>
      <c r="AY162" s="17" t="s">
        <v>334</v>
      </c>
      <c r="BE162" s="170">
        <f t="shared" si="9"/>
        <v>0</v>
      </c>
      <c r="BF162" s="170">
        <f t="shared" si="10"/>
        <v>0</v>
      </c>
      <c r="BG162" s="170">
        <f t="shared" si="11"/>
        <v>0</v>
      </c>
      <c r="BH162" s="170">
        <f t="shared" si="12"/>
        <v>0</v>
      </c>
      <c r="BI162" s="170">
        <f t="shared" si="13"/>
        <v>0</v>
      </c>
      <c r="BJ162" s="17" t="s">
        <v>87</v>
      </c>
      <c r="BK162" s="170">
        <f t="shared" si="14"/>
        <v>0</v>
      </c>
      <c r="BL162" s="17" t="s">
        <v>340</v>
      </c>
      <c r="BM162" s="169" t="s">
        <v>4309</v>
      </c>
    </row>
    <row r="163" spans="2:65" s="1" customFormat="1" ht="16.5" customHeight="1">
      <c r="B163" s="128"/>
      <c r="C163" s="158" t="s">
        <v>482</v>
      </c>
      <c r="D163" s="158" t="s">
        <v>336</v>
      </c>
      <c r="E163" s="159" t="s">
        <v>4310</v>
      </c>
      <c r="F163" s="160" t="s">
        <v>4311</v>
      </c>
      <c r="G163" s="161" t="s">
        <v>4266</v>
      </c>
      <c r="H163" s="162">
        <v>1</v>
      </c>
      <c r="I163" s="163"/>
      <c r="J163" s="164">
        <f t="shared" si="5"/>
        <v>0</v>
      </c>
      <c r="K163" s="165"/>
      <c r="L163" s="32"/>
      <c r="M163" s="166" t="s">
        <v>1</v>
      </c>
      <c r="N163" s="127" t="s">
        <v>41</v>
      </c>
      <c r="P163" s="167">
        <f t="shared" si="6"/>
        <v>0</v>
      </c>
      <c r="Q163" s="167">
        <v>1.2E-2</v>
      </c>
      <c r="R163" s="167">
        <f t="shared" si="7"/>
        <v>1.2E-2</v>
      </c>
      <c r="S163" s="167">
        <v>0</v>
      </c>
      <c r="T163" s="168">
        <f t="shared" si="8"/>
        <v>0</v>
      </c>
      <c r="AR163" s="169" t="s">
        <v>340</v>
      </c>
      <c r="AT163" s="169" t="s">
        <v>336</v>
      </c>
      <c r="AU163" s="169" t="s">
        <v>87</v>
      </c>
      <c r="AY163" s="17" t="s">
        <v>334</v>
      </c>
      <c r="BE163" s="170">
        <f t="shared" si="9"/>
        <v>0</v>
      </c>
      <c r="BF163" s="170">
        <f t="shared" si="10"/>
        <v>0</v>
      </c>
      <c r="BG163" s="170">
        <f t="shared" si="11"/>
        <v>0</v>
      </c>
      <c r="BH163" s="170">
        <f t="shared" si="12"/>
        <v>0</v>
      </c>
      <c r="BI163" s="170">
        <f t="shared" si="13"/>
        <v>0</v>
      </c>
      <c r="BJ163" s="17" t="s">
        <v>87</v>
      </c>
      <c r="BK163" s="170">
        <f t="shared" si="14"/>
        <v>0</v>
      </c>
      <c r="BL163" s="17" t="s">
        <v>340</v>
      </c>
      <c r="BM163" s="169" t="s">
        <v>4312</v>
      </c>
    </row>
    <row r="164" spans="2:65" s="1" customFormat="1" ht="16.5" customHeight="1">
      <c r="B164" s="128"/>
      <c r="C164" s="158" t="s">
        <v>486</v>
      </c>
      <c r="D164" s="158" t="s">
        <v>336</v>
      </c>
      <c r="E164" s="159" t="s">
        <v>4313</v>
      </c>
      <c r="F164" s="160" t="s">
        <v>4314</v>
      </c>
      <c r="G164" s="161" t="s">
        <v>4266</v>
      </c>
      <c r="H164" s="162">
        <v>1</v>
      </c>
      <c r="I164" s="163"/>
      <c r="J164" s="164">
        <f t="shared" si="5"/>
        <v>0</v>
      </c>
      <c r="K164" s="165"/>
      <c r="L164" s="32"/>
      <c r="M164" s="166" t="s">
        <v>1</v>
      </c>
      <c r="N164" s="127" t="s">
        <v>41</v>
      </c>
      <c r="P164" s="167">
        <f t="shared" si="6"/>
        <v>0</v>
      </c>
      <c r="Q164" s="167">
        <v>6.3E-3</v>
      </c>
      <c r="R164" s="167">
        <f t="shared" si="7"/>
        <v>6.3E-3</v>
      </c>
      <c r="S164" s="167">
        <v>0</v>
      </c>
      <c r="T164" s="168">
        <f t="shared" si="8"/>
        <v>0</v>
      </c>
      <c r="AR164" s="169" t="s">
        <v>340</v>
      </c>
      <c r="AT164" s="169" t="s">
        <v>336</v>
      </c>
      <c r="AU164" s="169" t="s">
        <v>87</v>
      </c>
      <c r="AY164" s="17" t="s">
        <v>334</v>
      </c>
      <c r="BE164" s="170">
        <f t="shared" si="9"/>
        <v>0</v>
      </c>
      <c r="BF164" s="170">
        <f t="shared" si="10"/>
        <v>0</v>
      </c>
      <c r="BG164" s="170">
        <f t="shared" si="11"/>
        <v>0</v>
      </c>
      <c r="BH164" s="170">
        <f t="shared" si="12"/>
        <v>0</v>
      </c>
      <c r="BI164" s="170">
        <f t="shared" si="13"/>
        <v>0</v>
      </c>
      <c r="BJ164" s="17" t="s">
        <v>87</v>
      </c>
      <c r="BK164" s="170">
        <f t="shared" si="14"/>
        <v>0</v>
      </c>
      <c r="BL164" s="17" t="s">
        <v>340</v>
      </c>
      <c r="BM164" s="169" t="s">
        <v>4315</v>
      </c>
    </row>
    <row r="165" spans="2:65" s="1" customFormat="1" ht="21.75" customHeight="1">
      <c r="B165" s="128"/>
      <c r="C165" s="158" t="s">
        <v>490</v>
      </c>
      <c r="D165" s="158" t="s">
        <v>336</v>
      </c>
      <c r="E165" s="159" t="s">
        <v>4316</v>
      </c>
      <c r="F165" s="160" t="s">
        <v>4317</v>
      </c>
      <c r="G165" s="161" t="s">
        <v>4266</v>
      </c>
      <c r="H165" s="162">
        <v>1</v>
      </c>
      <c r="I165" s="163"/>
      <c r="J165" s="164">
        <f t="shared" si="5"/>
        <v>0</v>
      </c>
      <c r="K165" s="165"/>
      <c r="L165" s="32"/>
      <c r="M165" s="166" t="s">
        <v>1</v>
      </c>
      <c r="N165" s="127" t="s">
        <v>41</v>
      </c>
      <c r="P165" s="167">
        <f t="shared" si="6"/>
        <v>0</v>
      </c>
      <c r="Q165" s="167">
        <v>0</v>
      </c>
      <c r="R165" s="167">
        <f t="shared" si="7"/>
        <v>0</v>
      </c>
      <c r="S165" s="167">
        <v>0</v>
      </c>
      <c r="T165" s="168">
        <f t="shared" si="8"/>
        <v>0</v>
      </c>
      <c r="AR165" s="169" t="s">
        <v>340</v>
      </c>
      <c r="AT165" s="169" t="s">
        <v>336</v>
      </c>
      <c r="AU165" s="169" t="s">
        <v>87</v>
      </c>
      <c r="AY165" s="17" t="s">
        <v>334</v>
      </c>
      <c r="BE165" s="170">
        <f t="shared" si="9"/>
        <v>0</v>
      </c>
      <c r="BF165" s="170">
        <f t="shared" si="10"/>
        <v>0</v>
      </c>
      <c r="BG165" s="170">
        <f t="shared" si="11"/>
        <v>0</v>
      </c>
      <c r="BH165" s="170">
        <f t="shared" si="12"/>
        <v>0</v>
      </c>
      <c r="BI165" s="170">
        <f t="shared" si="13"/>
        <v>0</v>
      </c>
      <c r="BJ165" s="17" t="s">
        <v>87</v>
      </c>
      <c r="BK165" s="170">
        <f t="shared" si="14"/>
        <v>0</v>
      </c>
      <c r="BL165" s="17" t="s">
        <v>340</v>
      </c>
      <c r="BM165" s="169" t="s">
        <v>4318</v>
      </c>
    </row>
    <row r="166" spans="2:65" s="1" customFormat="1" ht="16.5" customHeight="1">
      <c r="B166" s="128"/>
      <c r="C166" s="158" t="s">
        <v>494</v>
      </c>
      <c r="D166" s="158" t="s">
        <v>336</v>
      </c>
      <c r="E166" s="159" t="s">
        <v>4319</v>
      </c>
      <c r="F166" s="160" t="s">
        <v>4320</v>
      </c>
      <c r="G166" s="161" t="s">
        <v>4266</v>
      </c>
      <c r="H166" s="162">
        <v>1</v>
      </c>
      <c r="I166" s="163"/>
      <c r="J166" s="164">
        <f t="shared" si="5"/>
        <v>0</v>
      </c>
      <c r="K166" s="165"/>
      <c r="L166" s="32"/>
      <c r="M166" s="166" t="s">
        <v>1</v>
      </c>
      <c r="N166" s="127" t="s">
        <v>41</v>
      </c>
      <c r="P166" s="167">
        <f t="shared" si="6"/>
        <v>0</v>
      </c>
      <c r="Q166" s="167">
        <v>6.7499999999999999E-3</v>
      </c>
      <c r="R166" s="167">
        <f t="shared" si="7"/>
        <v>6.7499999999999999E-3</v>
      </c>
      <c r="S166" s="167">
        <v>0</v>
      </c>
      <c r="T166" s="168">
        <f t="shared" si="8"/>
        <v>0</v>
      </c>
      <c r="AR166" s="169" t="s">
        <v>340</v>
      </c>
      <c r="AT166" s="169" t="s">
        <v>336</v>
      </c>
      <c r="AU166" s="169" t="s">
        <v>87</v>
      </c>
      <c r="AY166" s="17" t="s">
        <v>334</v>
      </c>
      <c r="BE166" s="170">
        <f t="shared" si="9"/>
        <v>0</v>
      </c>
      <c r="BF166" s="170">
        <f t="shared" si="10"/>
        <v>0</v>
      </c>
      <c r="BG166" s="170">
        <f t="shared" si="11"/>
        <v>0</v>
      </c>
      <c r="BH166" s="170">
        <f t="shared" si="12"/>
        <v>0</v>
      </c>
      <c r="BI166" s="170">
        <f t="shared" si="13"/>
        <v>0</v>
      </c>
      <c r="BJ166" s="17" t="s">
        <v>87</v>
      </c>
      <c r="BK166" s="170">
        <f t="shared" si="14"/>
        <v>0</v>
      </c>
      <c r="BL166" s="17" t="s">
        <v>340</v>
      </c>
      <c r="BM166" s="169" t="s">
        <v>4321</v>
      </c>
    </row>
    <row r="167" spans="2:65" s="1" customFormat="1" ht="24.15" customHeight="1">
      <c r="B167" s="128"/>
      <c r="C167" s="158" t="s">
        <v>498</v>
      </c>
      <c r="D167" s="158" t="s">
        <v>336</v>
      </c>
      <c r="E167" s="159" t="s">
        <v>4322</v>
      </c>
      <c r="F167" s="160" t="s">
        <v>4323</v>
      </c>
      <c r="G167" s="161" t="s">
        <v>4266</v>
      </c>
      <c r="H167" s="162">
        <v>1</v>
      </c>
      <c r="I167" s="163"/>
      <c r="J167" s="164">
        <f t="shared" si="5"/>
        <v>0</v>
      </c>
      <c r="K167" s="165"/>
      <c r="L167" s="32"/>
      <c r="M167" s="166" t="s">
        <v>1</v>
      </c>
      <c r="N167" s="127" t="s">
        <v>41</v>
      </c>
      <c r="P167" s="167">
        <f t="shared" si="6"/>
        <v>0</v>
      </c>
      <c r="Q167" s="167">
        <v>0</v>
      </c>
      <c r="R167" s="167">
        <f t="shared" si="7"/>
        <v>0</v>
      </c>
      <c r="S167" s="167">
        <v>0</v>
      </c>
      <c r="T167" s="168">
        <f t="shared" si="8"/>
        <v>0</v>
      </c>
      <c r="AR167" s="169" t="s">
        <v>340</v>
      </c>
      <c r="AT167" s="169" t="s">
        <v>336</v>
      </c>
      <c r="AU167" s="169" t="s">
        <v>87</v>
      </c>
      <c r="AY167" s="17" t="s">
        <v>334</v>
      </c>
      <c r="BE167" s="170">
        <f t="shared" si="9"/>
        <v>0</v>
      </c>
      <c r="BF167" s="170">
        <f t="shared" si="10"/>
        <v>0</v>
      </c>
      <c r="BG167" s="170">
        <f t="shared" si="11"/>
        <v>0</v>
      </c>
      <c r="BH167" s="170">
        <f t="shared" si="12"/>
        <v>0</v>
      </c>
      <c r="BI167" s="170">
        <f t="shared" si="13"/>
        <v>0</v>
      </c>
      <c r="BJ167" s="17" t="s">
        <v>87</v>
      </c>
      <c r="BK167" s="170">
        <f t="shared" si="14"/>
        <v>0</v>
      </c>
      <c r="BL167" s="17" t="s">
        <v>340</v>
      </c>
      <c r="BM167" s="169" t="s">
        <v>4324</v>
      </c>
    </row>
    <row r="168" spans="2:65" s="1" customFormat="1" ht="21.75" customHeight="1">
      <c r="B168" s="128"/>
      <c r="C168" s="158" t="s">
        <v>503</v>
      </c>
      <c r="D168" s="158" t="s">
        <v>336</v>
      </c>
      <c r="E168" s="159" t="s">
        <v>4325</v>
      </c>
      <c r="F168" s="160" t="s">
        <v>4326</v>
      </c>
      <c r="G168" s="161" t="s">
        <v>4266</v>
      </c>
      <c r="H168" s="162">
        <v>1</v>
      </c>
      <c r="I168" s="163"/>
      <c r="J168" s="164">
        <f t="shared" si="5"/>
        <v>0</v>
      </c>
      <c r="K168" s="165"/>
      <c r="L168" s="32"/>
      <c r="M168" s="166" t="s">
        <v>1</v>
      </c>
      <c r="N168" s="127" t="s">
        <v>41</v>
      </c>
      <c r="P168" s="167">
        <f t="shared" si="6"/>
        <v>0</v>
      </c>
      <c r="Q168" s="167">
        <v>3.2000000000000002E-3</v>
      </c>
      <c r="R168" s="167">
        <f t="shared" si="7"/>
        <v>3.2000000000000002E-3</v>
      </c>
      <c r="S168" s="167">
        <v>0</v>
      </c>
      <c r="T168" s="168">
        <f t="shared" si="8"/>
        <v>0</v>
      </c>
      <c r="AR168" s="169" t="s">
        <v>340</v>
      </c>
      <c r="AT168" s="169" t="s">
        <v>336</v>
      </c>
      <c r="AU168" s="169" t="s">
        <v>87</v>
      </c>
      <c r="AY168" s="17" t="s">
        <v>334</v>
      </c>
      <c r="BE168" s="170">
        <f t="shared" si="9"/>
        <v>0</v>
      </c>
      <c r="BF168" s="170">
        <f t="shared" si="10"/>
        <v>0</v>
      </c>
      <c r="BG168" s="170">
        <f t="shared" si="11"/>
        <v>0</v>
      </c>
      <c r="BH168" s="170">
        <f t="shared" si="12"/>
        <v>0</v>
      </c>
      <c r="BI168" s="170">
        <f t="shared" si="13"/>
        <v>0</v>
      </c>
      <c r="BJ168" s="17" t="s">
        <v>87</v>
      </c>
      <c r="BK168" s="170">
        <f t="shared" si="14"/>
        <v>0</v>
      </c>
      <c r="BL168" s="17" t="s">
        <v>340</v>
      </c>
      <c r="BM168" s="169" t="s">
        <v>4327</v>
      </c>
    </row>
    <row r="169" spans="2:65" s="1" customFormat="1" ht="16.5" customHeight="1">
      <c r="B169" s="128"/>
      <c r="C169" s="158" t="s">
        <v>508</v>
      </c>
      <c r="D169" s="158" t="s">
        <v>336</v>
      </c>
      <c r="E169" s="159" t="s">
        <v>4328</v>
      </c>
      <c r="F169" s="160" t="s">
        <v>4329</v>
      </c>
      <c r="G169" s="161" t="s">
        <v>4266</v>
      </c>
      <c r="H169" s="162">
        <v>2</v>
      </c>
      <c r="I169" s="163"/>
      <c r="J169" s="164">
        <f t="shared" si="5"/>
        <v>0</v>
      </c>
      <c r="K169" s="165"/>
      <c r="L169" s="32"/>
      <c r="M169" s="166" t="s">
        <v>1</v>
      </c>
      <c r="N169" s="127" t="s">
        <v>41</v>
      </c>
      <c r="P169" s="167">
        <f t="shared" si="6"/>
        <v>0</v>
      </c>
      <c r="Q169" s="167">
        <v>1.1299999999999999E-2</v>
      </c>
      <c r="R169" s="167">
        <f t="shared" si="7"/>
        <v>2.2599999999999999E-2</v>
      </c>
      <c r="S169" s="167">
        <v>0</v>
      </c>
      <c r="T169" s="168">
        <f t="shared" si="8"/>
        <v>0</v>
      </c>
      <c r="AR169" s="169" t="s">
        <v>340</v>
      </c>
      <c r="AT169" s="169" t="s">
        <v>336</v>
      </c>
      <c r="AU169" s="169" t="s">
        <v>87</v>
      </c>
      <c r="AY169" s="17" t="s">
        <v>334</v>
      </c>
      <c r="BE169" s="170">
        <f t="shared" si="9"/>
        <v>0</v>
      </c>
      <c r="BF169" s="170">
        <f t="shared" si="10"/>
        <v>0</v>
      </c>
      <c r="BG169" s="170">
        <f t="shared" si="11"/>
        <v>0</v>
      </c>
      <c r="BH169" s="170">
        <f t="shared" si="12"/>
        <v>0</v>
      </c>
      <c r="BI169" s="170">
        <f t="shared" si="13"/>
        <v>0</v>
      </c>
      <c r="BJ169" s="17" t="s">
        <v>87</v>
      </c>
      <c r="BK169" s="170">
        <f t="shared" si="14"/>
        <v>0</v>
      </c>
      <c r="BL169" s="17" t="s">
        <v>340</v>
      </c>
      <c r="BM169" s="169" t="s">
        <v>4330</v>
      </c>
    </row>
    <row r="170" spans="2:65" s="1" customFormat="1" ht="16.5" customHeight="1">
      <c r="B170" s="128"/>
      <c r="C170" s="158" t="s">
        <v>514</v>
      </c>
      <c r="D170" s="158" t="s">
        <v>336</v>
      </c>
      <c r="E170" s="159" t="s">
        <v>4331</v>
      </c>
      <c r="F170" s="160" t="s">
        <v>4332</v>
      </c>
      <c r="G170" s="161" t="s">
        <v>4266</v>
      </c>
      <c r="H170" s="162">
        <v>2</v>
      </c>
      <c r="I170" s="163"/>
      <c r="J170" s="164">
        <f t="shared" si="5"/>
        <v>0</v>
      </c>
      <c r="K170" s="165"/>
      <c r="L170" s="32"/>
      <c r="M170" s="166" t="s">
        <v>1</v>
      </c>
      <c r="N170" s="127" t="s">
        <v>41</v>
      </c>
      <c r="P170" s="167">
        <f t="shared" si="6"/>
        <v>0</v>
      </c>
      <c r="Q170" s="167">
        <v>2.7000000000000001E-3</v>
      </c>
      <c r="R170" s="167">
        <f t="shared" si="7"/>
        <v>5.4000000000000003E-3</v>
      </c>
      <c r="S170" s="167">
        <v>0</v>
      </c>
      <c r="T170" s="168">
        <f t="shared" si="8"/>
        <v>0</v>
      </c>
      <c r="AR170" s="169" t="s">
        <v>340</v>
      </c>
      <c r="AT170" s="169" t="s">
        <v>336</v>
      </c>
      <c r="AU170" s="169" t="s">
        <v>87</v>
      </c>
      <c r="AY170" s="17" t="s">
        <v>334</v>
      </c>
      <c r="BE170" s="170">
        <f t="shared" si="9"/>
        <v>0</v>
      </c>
      <c r="BF170" s="170">
        <f t="shared" si="10"/>
        <v>0</v>
      </c>
      <c r="BG170" s="170">
        <f t="shared" si="11"/>
        <v>0</v>
      </c>
      <c r="BH170" s="170">
        <f t="shared" si="12"/>
        <v>0</v>
      </c>
      <c r="BI170" s="170">
        <f t="shared" si="13"/>
        <v>0</v>
      </c>
      <c r="BJ170" s="17" t="s">
        <v>87</v>
      </c>
      <c r="BK170" s="170">
        <f t="shared" si="14"/>
        <v>0</v>
      </c>
      <c r="BL170" s="17" t="s">
        <v>340</v>
      </c>
      <c r="BM170" s="169" t="s">
        <v>4333</v>
      </c>
    </row>
    <row r="171" spans="2:65" s="1" customFormat="1" ht="24.15" customHeight="1">
      <c r="B171" s="128"/>
      <c r="C171" s="158" t="s">
        <v>519</v>
      </c>
      <c r="D171" s="158" t="s">
        <v>336</v>
      </c>
      <c r="E171" s="159" t="s">
        <v>4334</v>
      </c>
      <c r="F171" s="160" t="s">
        <v>4335</v>
      </c>
      <c r="G171" s="161" t="s">
        <v>511</v>
      </c>
      <c r="H171" s="162">
        <v>9.86</v>
      </c>
      <c r="I171" s="163"/>
      <c r="J171" s="164">
        <f t="shared" si="5"/>
        <v>0</v>
      </c>
      <c r="K171" s="165"/>
      <c r="L171" s="32"/>
      <c r="M171" s="166" t="s">
        <v>1</v>
      </c>
      <c r="N171" s="127" t="s">
        <v>41</v>
      </c>
      <c r="P171" s="167">
        <f t="shared" si="6"/>
        <v>0</v>
      </c>
      <c r="Q171" s="167">
        <v>0</v>
      </c>
      <c r="R171" s="167">
        <f t="shared" si="7"/>
        <v>0</v>
      </c>
      <c r="S171" s="167">
        <v>0</v>
      </c>
      <c r="T171" s="168">
        <f t="shared" si="8"/>
        <v>0</v>
      </c>
      <c r="AR171" s="169" t="s">
        <v>340</v>
      </c>
      <c r="AT171" s="169" t="s">
        <v>336</v>
      </c>
      <c r="AU171" s="169" t="s">
        <v>87</v>
      </c>
      <c r="AY171" s="17" t="s">
        <v>334</v>
      </c>
      <c r="BE171" s="170">
        <f t="shared" si="9"/>
        <v>0</v>
      </c>
      <c r="BF171" s="170">
        <f t="shared" si="10"/>
        <v>0</v>
      </c>
      <c r="BG171" s="170">
        <f t="shared" si="11"/>
        <v>0</v>
      </c>
      <c r="BH171" s="170">
        <f t="shared" si="12"/>
        <v>0</v>
      </c>
      <c r="BI171" s="170">
        <f t="shared" si="13"/>
        <v>0</v>
      </c>
      <c r="BJ171" s="17" t="s">
        <v>87</v>
      </c>
      <c r="BK171" s="170">
        <f t="shared" si="14"/>
        <v>0</v>
      </c>
      <c r="BL171" s="17" t="s">
        <v>340</v>
      </c>
      <c r="BM171" s="169" t="s">
        <v>4336</v>
      </c>
    </row>
    <row r="172" spans="2:65" s="1" customFormat="1" ht="24.15" customHeight="1">
      <c r="B172" s="128"/>
      <c r="C172" s="158" t="s">
        <v>524</v>
      </c>
      <c r="D172" s="158" t="s">
        <v>336</v>
      </c>
      <c r="E172" s="159" t="s">
        <v>4337</v>
      </c>
      <c r="F172" s="160" t="s">
        <v>4338</v>
      </c>
      <c r="G172" s="161" t="s">
        <v>511</v>
      </c>
      <c r="H172" s="162">
        <v>4.09</v>
      </c>
      <c r="I172" s="163"/>
      <c r="J172" s="164">
        <f t="shared" si="5"/>
        <v>0</v>
      </c>
      <c r="K172" s="165"/>
      <c r="L172" s="32"/>
      <c r="M172" s="166" t="s">
        <v>1</v>
      </c>
      <c r="N172" s="127" t="s">
        <v>41</v>
      </c>
      <c r="P172" s="167">
        <f t="shared" si="6"/>
        <v>0</v>
      </c>
      <c r="Q172" s="167">
        <v>0</v>
      </c>
      <c r="R172" s="167">
        <f t="shared" si="7"/>
        <v>0</v>
      </c>
      <c r="S172" s="167">
        <v>0</v>
      </c>
      <c r="T172" s="168">
        <f t="shared" si="8"/>
        <v>0</v>
      </c>
      <c r="AR172" s="169" t="s">
        <v>340</v>
      </c>
      <c r="AT172" s="169" t="s">
        <v>336</v>
      </c>
      <c r="AU172" s="169" t="s">
        <v>87</v>
      </c>
      <c r="AY172" s="17" t="s">
        <v>334</v>
      </c>
      <c r="BE172" s="170">
        <f t="shared" si="9"/>
        <v>0</v>
      </c>
      <c r="BF172" s="170">
        <f t="shared" si="10"/>
        <v>0</v>
      </c>
      <c r="BG172" s="170">
        <f t="shared" si="11"/>
        <v>0</v>
      </c>
      <c r="BH172" s="170">
        <f t="shared" si="12"/>
        <v>0</v>
      </c>
      <c r="BI172" s="170">
        <f t="shared" si="13"/>
        <v>0</v>
      </c>
      <c r="BJ172" s="17" t="s">
        <v>87</v>
      </c>
      <c r="BK172" s="170">
        <f t="shared" si="14"/>
        <v>0</v>
      </c>
      <c r="BL172" s="17" t="s">
        <v>340</v>
      </c>
      <c r="BM172" s="169" t="s">
        <v>4339</v>
      </c>
    </row>
    <row r="173" spans="2:65" s="1" customFormat="1" ht="24.15" customHeight="1">
      <c r="B173" s="128"/>
      <c r="C173" s="158" t="s">
        <v>530</v>
      </c>
      <c r="D173" s="158" t="s">
        <v>336</v>
      </c>
      <c r="E173" s="159" t="s">
        <v>4340</v>
      </c>
      <c r="F173" s="160" t="s">
        <v>4341</v>
      </c>
      <c r="G173" s="161" t="s">
        <v>511</v>
      </c>
      <c r="H173" s="162">
        <v>31.51</v>
      </c>
      <c r="I173" s="163"/>
      <c r="J173" s="164">
        <f t="shared" si="5"/>
        <v>0</v>
      </c>
      <c r="K173" s="165"/>
      <c r="L173" s="32"/>
      <c r="M173" s="166" t="s">
        <v>1</v>
      </c>
      <c r="N173" s="127" t="s">
        <v>41</v>
      </c>
      <c r="P173" s="167">
        <f t="shared" si="6"/>
        <v>0</v>
      </c>
      <c r="Q173" s="167">
        <v>0</v>
      </c>
      <c r="R173" s="167">
        <f t="shared" si="7"/>
        <v>0</v>
      </c>
      <c r="S173" s="167">
        <v>0</v>
      </c>
      <c r="T173" s="168">
        <f t="shared" si="8"/>
        <v>0</v>
      </c>
      <c r="AR173" s="169" t="s">
        <v>340</v>
      </c>
      <c r="AT173" s="169" t="s">
        <v>336</v>
      </c>
      <c r="AU173" s="169" t="s">
        <v>87</v>
      </c>
      <c r="AY173" s="17" t="s">
        <v>334</v>
      </c>
      <c r="BE173" s="170">
        <f t="shared" si="9"/>
        <v>0</v>
      </c>
      <c r="BF173" s="170">
        <f t="shared" si="10"/>
        <v>0</v>
      </c>
      <c r="BG173" s="170">
        <f t="shared" si="11"/>
        <v>0</v>
      </c>
      <c r="BH173" s="170">
        <f t="shared" si="12"/>
        <v>0</v>
      </c>
      <c r="BI173" s="170">
        <f t="shared" si="13"/>
        <v>0</v>
      </c>
      <c r="BJ173" s="17" t="s">
        <v>87</v>
      </c>
      <c r="BK173" s="170">
        <f t="shared" si="14"/>
        <v>0</v>
      </c>
      <c r="BL173" s="17" t="s">
        <v>340</v>
      </c>
      <c r="BM173" s="169" t="s">
        <v>4342</v>
      </c>
    </row>
    <row r="174" spans="2:65" s="1" customFormat="1" ht="24.15" customHeight="1">
      <c r="B174" s="128"/>
      <c r="C174" s="158" t="s">
        <v>536</v>
      </c>
      <c r="D174" s="158" t="s">
        <v>336</v>
      </c>
      <c r="E174" s="159" t="s">
        <v>4343</v>
      </c>
      <c r="F174" s="160" t="s">
        <v>4344</v>
      </c>
      <c r="G174" s="161" t="s">
        <v>511</v>
      </c>
      <c r="H174" s="162">
        <v>7.8</v>
      </c>
      <c r="I174" s="163"/>
      <c r="J174" s="164">
        <f t="shared" si="5"/>
        <v>0</v>
      </c>
      <c r="K174" s="165"/>
      <c r="L174" s="32"/>
      <c r="M174" s="166" t="s">
        <v>1</v>
      </c>
      <c r="N174" s="127" t="s">
        <v>41</v>
      </c>
      <c r="P174" s="167">
        <f t="shared" si="6"/>
        <v>0</v>
      </c>
      <c r="Q174" s="167">
        <v>0</v>
      </c>
      <c r="R174" s="167">
        <f t="shared" si="7"/>
        <v>0</v>
      </c>
      <c r="S174" s="167">
        <v>0</v>
      </c>
      <c r="T174" s="168">
        <f t="shared" si="8"/>
        <v>0</v>
      </c>
      <c r="AR174" s="169" t="s">
        <v>340</v>
      </c>
      <c r="AT174" s="169" t="s">
        <v>336</v>
      </c>
      <c r="AU174" s="169" t="s">
        <v>87</v>
      </c>
      <c r="AY174" s="17" t="s">
        <v>334</v>
      </c>
      <c r="BE174" s="170">
        <f t="shared" si="9"/>
        <v>0</v>
      </c>
      <c r="BF174" s="170">
        <f t="shared" si="10"/>
        <v>0</v>
      </c>
      <c r="BG174" s="170">
        <f t="shared" si="11"/>
        <v>0</v>
      </c>
      <c r="BH174" s="170">
        <f t="shared" si="12"/>
        <v>0</v>
      </c>
      <c r="BI174" s="170">
        <f t="shared" si="13"/>
        <v>0</v>
      </c>
      <c r="BJ174" s="17" t="s">
        <v>87</v>
      </c>
      <c r="BK174" s="170">
        <f t="shared" si="14"/>
        <v>0</v>
      </c>
      <c r="BL174" s="17" t="s">
        <v>340</v>
      </c>
      <c r="BM174" s="169" t="s">
        <v>4345</v>
      </c>
    </row>
    <row r="175" spans="2:65" s="1" customFormat="1" ht="24.15" customHeight="1">
      <c r="B175" s="128"/>
      <c r="C175" s="158" t="s">
        <v>542</v>
      </c>
      <c r="D175" s="158" t="s">
        <v>336</v>
      </c>
      <c r="E175" s="159" t="s">
        <v>4346</v>
      </c>
      <c r="F175" s="160" t="s">
        <v>4347</v>
      </c>
      <c r="G175" s="161" t="s">
        <v>4266</v>
      </c>
      <c r="H175" s="162">
        <v>3</v>
      </c>
      <c r="I175" s="163"/>
      <c r="J175" s="164">
        <f t="shared" si="5"/>
        <v>0</v>
      </c>
      <c r="K175" s="165"/>
      <c r="L175" s="32"/>
      <c r="M175" s="166" t="s">
        <v>1</v>
      </c>
      <c r="N175" s="127" t="s">
        <v>41</v>
      </c>
      <c r="P175" s="167">
        <f t="shared" si="6"/>
        <v>0</v>
      </c>
      <c r="Q175" s="167">
        <v>0</v>
      </c>
      <c r="R175" s="167">
        <f t="shared" si="7"/>
        <v>0</v>
      </c>
      <c r="S175" s="167">
        <v>0</v>
      </c>
      <c r="T175" s="168">
        <f t="shared" si="8"/>
        <v>0</v>
      </c>
      <c r="AR175" s="169" t="s">
        <v>340</v>
      </c>
      <c r="AT175" s="169" t="s">
        <v>336</v>
      </c>
      <c r="AU175" s="169" t="s">
        <v>87</v>
      </c>
      <c r="AY175" s="17" t="s">
        <v>334</v>
      </c>
      <c r="BE175" s="170">
        <f t="shared" si="9"/>
        <v>0</v>
      </c>
      <c r="BF175" s="170">
        <f t="shared" si="10"/>
        <v>0</v>
      </c>
      <c r="BG175" s="170">
        <f t="shared" si="11"/>
        <v>0</v>
      </c>
      <c r="BH175" s="170">
        <f t="shared" si="12"/>
        <v>0</v>
      </c>
      <c r="BI175" s="170">
        <f t="shared" si="13"/>
        <v>0</v>
      </c>
      <c r="BJ175" s="17" t="s">
        <v>87</v>
      </c>
      <c r="BK175" s="170">
        <f t="shared" si="14"/>
        <v>0</v>
      </c>
      <c r="BL175" s="17" t="s">
        <v>340</v>
      </c>
      <c r="BM175" s="169" t="s">
        <v>4348</v>
      </c>
    </row>
    <row r="176" spans="2:65" s="1" customFormat="1" ht="24.15" customHeight="1">
      <c r="B176" s="128"/>
      <c r="C176" s="158" t="s">
        <v>550</v>
      </c>
      <c r="D176" s="158" t="s">
        <v>336</v>
      </c>
      <c r="E176" s="159" t="s">
        <v>4349</v>
      </c>
      <c r="F176" s="160" t="s">
        <v>4350</v>
      </c>
      <c r="G176" s="161" t="s">
        <v>4266</v>
      </c>
      <c r="H176" s="162">
        <v>5</v>
      </c>
      <c r="I176" s="163"/>
      <c r="J176" s="164">
        <f t="shared" si="5"/>
        <v>0</v>
      </c>
      <c r="K176" s="165"/>
      <c r="L176" s="32"/>
      <c r="M176" s="166" t="s">
        <v>1</v>
      </c>
      <c r="N176" s="127" t="s">
        <v>41</v>
      </c>
      <c r="P176" s="167">
        <f t="shared" si="6"/>
        <v>0</v>
      </c>
      <c r="Q176" s="167">
        <v>0</v>
      </c>
      <c r="R176" s="167">
        <f t="shared" si="7"/>
        <v>0</v>
      </c>
      <c r="S176" s="167">
        <v>0</v>
      </c>
      <c r="T176" s="168">
        <f t="shared" si="8"/>
        <v>0</v>
      </c>
      <c r="AR176" s="169" t="s">
        <v>340</v>
      </c>
      <c r="AT176" s="169" t="s">
        <v>336</v>
      </c>
      <c r="AU176" s="169" t="s">
        <v>87</v>
      </c>
      <c r="AY176" s="17" t="s">
        <v>334</v>
      </c>
      <c r="BE176" s="170">
        <f t="shared" si="9"/>
        <v>0</v>
      </c>
      <c r="BF176" s="170">
        <f t="shared" si="10"/>
        <v>0</v>
      </c>
      <c r="BG176" s="170">
        <f t="shared" si="11"/>
        <v>0</v>
      </c>
      <c r="BH176" s="170">
        <f t="shared" si="12"/>
        <v>0</v>
      </c>
      <c r="BI176" s="170">
        <f t="shared" si="13"/>
        <v>0</v>
      </c>
      <c r="BJ176" s="17" t="s">
        <v>87</v>
      </c>
      <c r="BK176" s="170">
        <f t="shared" si="14"/>
        <v>0</v>
      </c>
      <c r="BL176" s="17" t="s">
        <v>340</v>
      </c>
      <c r="BM176" s="169" t="s">
        <v>4351</v>
      </c>
    </row>
    <row r="177" spans="2:65" s="1" customFormat="1" ht="24.15" customHeight="1">
      <c r="B177" s="128"/>
      <c r="C177" s="158" t="s">
        <v>554</v>
      </c>
      <c r="D177" s="158" t="s">
        <v>336</v>
      </c>
      <c r="E177" s="159" t="s">
        <v>4352</v>
      </c>
      <c r="F177" s="160" t="s">
        <v>4353</v>
      </c>
      <c r="G177" s="161" t="s">
        <v>4266</v>
      </c>
      <c r="H177" s="162">
        <v>6</v>
      </c>
      <c r="I177" s="163"/>
      <c r="J177" s="164">
        <f t="shared" si="5"/>
        <v>0</v>
      </c>
      <c r="K177" s="165"/>
      <c r="L177" s="32"/>
      <c r="M177" s="166" t="s">
        <v>1</v>
      </c>
      <c r="N177" s="127" t="s">
        <v>41</v>
      </c>
      <c r="P177" s="167">
        <f t="shared" si="6"/>
        <v>0</v>
      </c>
      <c r="Q177" s="167">
        <v>0</v>
      </c>
      <c r="R177" s="167">
        <f t="shared" si="7"/>
        <v>0</v>
      </c>
      <c r="S177" s="167">
        <v>0</v>
      </c>
      <c r="T177" s="168">
        <f t="shared" si="8"/>
        <v>0</v>
      </c>
      <c r="AR177" s="169" t="s">
        <v>340</v>
      </c>
      <c r="AT177" s="169" t="s">
        <v>336</v>
      </c>
      <c r="AU177" s="169" t="s">
        <v>87</v>
      </c>
      <c r="AY177" s="17" t="s">
        <v>334</v>
      </c>
      <c r="BE177" s="170">
        <f t="shared" si="9"/>
        <v>0</v>
      </c>
      <c r="BF177" s="170">
        <f t="shared" si="10"/>
        <v>0</v>
      </c>
      <c r="BG177" s="170">
        <f t="shared" si="11"/>
        <v>0</v>
      </c>
      <c r="BH177" s="170">
        <f t="shared" si="12"/>
        <v>0</v>
      </c>
      <c r="BI177" s="170">
        <f t="shared" si="13"/>
        <v>0</v>
      </c>
      <c r="BJ177" s="17" t="s">
        <v>87</v>
      </c>
      <c r="BK177" s="170">
        <f t="shared" si="14"/>
        <v>0</v>
      </c>
      <c r="BL177" s="17" t="s">
        <v>340</v>
      </c>
      <c r="BM177" s="169" t="s">
        <v>4354</v>
      </c>
    </row>
    <row r="178" spans="2:65" s="1" customFormat="1" ht="24.15" customHeight="1">
      <c r="B178" s="128"/>
      <c r="C178" s="158" t="s">
        <v>560</v>
      </c>
      <c r="D178" s="158" t="s">
        <v>336</v>
      </c>
      <c r="E178" s="159" t="s">
        <v>4355</v>
      </c>
      <c r="F178" s="160" t="s">
        <v>4356</v>
      </c>
      <c r="G178" s="161" t="s">
        <v>4266</v>
      </c>
      <c r="H178" s="162">
        <v>4</v>
      </c>
      <c r="I178" s="163"/>
      <c r="J178" s="164">
        <f t="shared" si="5"/>
        <v>0</v>
      </c>
      <c r="K178" s="165"/>
      <c r="L178" s="32"/>
      <c r="M178" s="166" t="s">
        <v>1</v>
      </c>
      <c r="N178" s="127" t="s">
        <v>41</v>
      </c>
      <c r="P178" s="167">
        <f t="shared" si="6"/>
        <v>0</v>
      </c>
      <c r="Q178" s="167">
        <v>0</v>
      </c>
      <c r="R178" s="167">
        <f t="shared" si="7"/>
        <v>0</v>
      </c>
      <c r="S178" s="167">
        <v>0</v>
      </c>
      <c r="T178" s="168">
        <f t="shared" si="8"/>
        <v>0</v>
      </c>
      <c r="AR178" s="169" t="s">
        <v>340</v>
      </c>
      <c r="AT178" s="169" t="s">
        <v>336</v>
      </c>
      <c r="AU178" s="169" t="s">
        <v>87</v>
      </c>
      <c r="AY178" s="17" t="s">
        <v>334</v>
      </c>
      <c r="BE178" s="170">
        <f t="shared" si="9"/>
        <v>0</v>
      </c>
      <c r="BF178" s="170">
        <f t="shared" si="10"/>
        <v>0</v>
      </c>
      <c r="BG178" s="170">
        <f t="shared" si="11"/>
        <v>0</v>
      </c>
      <c r="BH178" s="170">
        <f t="shared" si="12"/>
        <v>0</v>
      </c>
      <c r="BI178" s="170">
        <f t="shared" si="13"/>
        <v>0</v>
      </c>
      <c r="BJ178" s="17" t="s">
        <v>87</v>
      </c>
      <c r="BK178" s="170">
        <f t="shared" si="14"/>
        <v>0</v>
      </c>
      <c r="BL178" s="17" t="s">
        <v>340</v>
      </c>
      <c r="BM178" s="169" t="s">
        <v>4357</v>
      </c>
    </row>
    <row r="179" spans="2:65" s="1" customFormat="1" ht="24.15" customHeight="1">
      <c r="B179" s="128"/>
      <c r="C179" s="158" t="s">
        <v>569</v>
      </c>
      <c r="D179" s="158" t="s">
        <v>336</v>
      </c>
      <c r="E179" s="159" t="s">
        <v>4358</v>
      </c>
      <c r="F179" s="160" t="s">
        <v>4359</v>
      </c>
      <c r="G179" s="161" t="s">
        <v>4266</v>
      </c>
      <c r="H179" s="162">
        <v>1</v>
      </c>
      <c r="I179" s="163"/>
      <c r="J179" s="164">
        <f t="shared" si="5"/>
        <v>0</v>
      </c>
      <c r="K179" s="165"/>
      <c r="L179" s="32"/>
      <c r="M179" s="166" t="s">
        <v>1</v>
      </c>
      <c r="N179" s="127" t="s">
        <v>41</v>
      </c>
      <c r="P179" s="167">
        <f t="shared" si="6"/>
        <v>0</v>
      </c>
      <c r="Q179" s="167">
        <v>1.0000000000000001E-5</v>
      </c>
      <c r="R179" s="167">
        <f t="shared" si="7"/>
        <v>1.0000000000000001E-5</v>
      </c>
      <c r="S179" s="167">
        <v>0</v>
      </c>
      <c r="T179" s="168">
        <f t="shared" si="8"/>
        <v>0</v>
      </c>
      <c r="AR179" s="169" t="s">
        <v>340</v>
      </c>
      <c r="AT179" s="169" t="s">
        <v>336</v>
      </c>
      <c r="AU179" s="169" t="s">
        <v>87</v>
      </c>
      <c r="AY179" s="17" t="s">
        <v>334</v>
      </c>
      <c r="BE179" s="170">
        <f t="shared" si="9"/>
        <v>0</v>
      </c>
      <c r="BF179" s="170">
        <f t="shared" si="10"/>
        <v>0</v>
      </c>
      <c r="BG179" s="170">
        <f t="shared" si="11"/>
        <v>0</v>
      </c>
      <c r="BH179" s="170">
        <f t="shared" si="12"/>
        <v>0</v>
      </c>
      <c r="BI179" s="170">
        <f t="shared" si="13"/>
        <v>0</v>
      </c>
      <c r="BJ179" s="17" t="s">
        <v>87</v>
      </c>
      <c r="BK179" s="170">
        <f t="shared" si="14"/>
        <v>0</v>
      </c>
      <c r="BL179" s="17" t="s">
        <v>340</v>
      </c>
      <c r="BM179" s="169" t="s">
        <v>4360</v>
      </c>
    </row>
    <row r="180" spans="2:65" s="1" customFormat="1" ht="33" customHeight="1">
      <c r="B180" s="128"/>
      <c r="C180" s="158" t="s">
        <v>575</v>
      </c>
      <c r="D180" s="158" t="s">
        <v>336</v>
      </c>
      <c r="E180" s="159" t="s">
        <v>4361</v>
      </c>
      <c r="F180" s="160" t="s">
        <v>4362</v>
      </c>
      <c r="G180" s="161" t="s">
        <v>4266</v>
      </c>
      <c r="H180" s="162">
        <v>1</v>
      </c>
      <c r="I180" s="163"/>
      <c r="J180" s="164">
        <f t="shared" si="5"/>
        <v>0</v>
      </c>
      <c r="K180" s="165"/>
      <c r="L180" s="32"/>
      <c r="M180" s="166" t="s">
        <v>1</v>
      </c>
      <c r="N180" s="127" t="s">
        <v>41</v>
      </c>
      <c r="P180" s="167">
        <f t="shared" si="6"/>
        <v>0</v>
      </c>
      <c r="Q180" s="167">
        <v>6.9999999999999999E-4</v>
      </c>
      <c r="R180" s="167">
        <f t="shared" si="7"/>
        <v>6.9999999999999999E-4</v>
      </c>
      <c r="S180" s="167">
        <v>0</v>
      </c>
      <c r="T180" s="168">
        <f t="shared" si="8"/>
        <v>0</v>
      </c>
      <c r="AR180" s="169" t="s">
        <v>340</v>
      </c>
      <c r="AT180" s="169" t="s">
        <v>336</v>
      </c>
      <c r="AU180" s="169" t="s">
        <v>87</v>
      </c>
      <c r="AY180" s="17" t="s">
        <v>334</v>
      </c>
      <c r="BE180" s="170">
        <f t="shared" si="9"/>
        <v>0</v>
      </c>
      <c r="BF180" s="170">
        <f t="shared" si="10"/>
        <v>0</v>
      </c>
      <c r="BG180" s="170">
        <f t="shared" si="11"/>
        <v>0</v>
      </c>
      <c r="BH180" s="170">
        <f t="shared" si="12"/>
        <v>0</v>
      </c>
      <c r="BI180" s="170">
        <f t="shared" si="13"/>
        <v>0</v>
      </c>
      <c r="BJ180" s="17" t="s">
        <v>87</v>
      </c>
      <c r="BK180" s="170">
        <f t="shared" si="14"/>
        <v>0</v>
      </c>
      <c r="BL180" s="17" t="s">
        <v>340</v>
      </c>
      <c r="BM180" s="169" t="s">
        <v>4363</v>
      </c>
    </row>
    <row r="181" spans="2:65" s="1" customFormat="1" ht="37.799999999999997" customHeight="1">
      <c r="B181" s="128"/>
      <c r="C181" s="158" t="s">
        <v>582</v>
      </c>
      <c r="D181" s="158" t="s">
        <v>336</v>
      </c>
      <c r="E181" s="159" t="s">
        <v>4364</v>
      </c>
      <c r="F181" s="160" t="s">
        <v>4365</v>
      </c>
      <c r="G181" s="161" t="s">
        <v>4266</v>
      </c>
      <c r="H181" s="162">
        <v>1</v>
      </c>
      <c r="I181" s="163"/>
      <c r="J181" s="164">
        <f t="shared" si="5"/>
        <v>0</v>
      </c>
      <c r="K181" s="165"/>
      <c r="L181" s="32"/>
      <c r="M181" s="166" t="s">
        <v>1</v>
      </c>
      <c r="N181" s="127" t="s">
        <v>41</v>
      </c>
      <c r="P181" s="167">
        <f t="shared" si="6"/>
        <v>0</v>
      </c>
      <c r="Q181" s="167">
        <v>0</v>
      </c>
      <c r="R181" s="167">
        <f t="shared" si="7"/>
        <v>0</v>
      </c>
      <c r="S181" s="167">
        <v>0</v>
      </c>
      <c r="T181" s="168">
        <f t="shared" si="8"/>
        <v>0</v>
      </c>
      <c r="AR181" s="169" t="s">
        <v>340</v>
      </c>
      <c r="AT181" s="169" t="s">
        <v>336</v>
      </c>
      <c r="AU181" s="169" t="s">
        <v>87</v>
      </c>
      <c r="AY181" s="17" t="s">
        <v>334</v>
      </c>
      <c r="BE181" s="170">
        <f t="shared" si="9"/>
        <v>0</v>
      </c>
      <c r="BF181" s="170">
        <f t="shared" si="10"/>
        <v>0</v>
      </c>
      <c r="BG181" s="170">
        <f t="shared" si="11"/>
        <v>0</v>
      </c>
      <c r="BH181" s="170">
        <f t="shared" si="12"/>
        <v>0</v>
      </c>
      <c r="BI181" s="170">
        <f t="shared" si="13"/>
        <v>0</v>
      </c>
      <c r="BJ181" s="17" t="s">
        <v>87</v>
      </c>
      <c r="BK181" s="170">
        <f t="shared" si="14"/>
        <v>0</v>
      </c>
      <c r="BL181" s="17" t="s">
        <v>340</v>
      </c>
      <c r="BM181" s="169" t="s">
        <v>4366</v>
      </c>
    </row>
    <row r="182" spans="2:65" s="1" customFormat="1" ht="37.799999999999997" customHeight="1">
      <c r="B182" s="128"/>
      <c r="C182" s="158" t="s">
        <v>587</v>
      </c>
      <c r="D182" s="158" t="s">
        <v>336</v>
      </c>
      <c r="E182" s="159" t="s">
        <v>4367</v>
      </c>
      <c r="F182" s="160" t="s">
        <v>4368</v>
      </c>
      <c r="G182" s="161" t="s">
        <v>4266</v>
      </c>
      <c r="H182" s="162">
        <v>1</v>
      </c>
      <c r="I182" s="163"/>
      <c r="J182" s="164">
        <f t="shared" si="5"/>
        <v>0</v>
      </c>
      <c r="K182" s="165"/>
      <c r="L182" s="32"/>
      <c r="M182" s="166" t="s">
        <v>1</v>
      </c>
      <c r="N182" s="127" t="s">
        <v>41</v>
      </c>
      <c r="P182" s="167">
        <f t="shared" si="6"/>
        <v>0</v>
      </c>
      <c r="Q182" s="167">
        <v>0</v>
      </c>
      <c r="R182" s="167">
        <f t="shared" si="7"/>
        <v>0</v>
      </c>
      <c r="S182" s="167">
        <v>0</v>
      </c>
      <c r="T182" s="168">
        <f t="shared" si="8"/>
        <v>0</v>
      </c>
      <c r="AR182" s="169" t="s">
        <v>340</v>
      </c>
      <c r="AT182" s="169" t="s">
        <v>336</v>
      </c>
      <c r="AU182" s="169" t="s">
        <v>87</v>
      </c>
      <c r="AY182" s="17" t="s">
        <v>334</v>
      </c>
      <c r="BE182" s="170">
        <f t="shared" si="9"/>
        <v>0</v>
      </c>
      <c r="BF182" s="170">
        <f t="shared" si="10"/>
        <v>0</v>
      </c>
      <c r="BG182" s="170">
        <f t="shared" si="11"/>
        <v>0</v>
      </c>
      <c r="BH182" s="170">
        <f t="shared" si="12"/>
        <v>0</v>
      </c>
      <c r="BI182" s="170">
        <f t="shared" si="13"/>
        <v>0</v>
      </c>
      <c r="BJ182" s="17" t="s">
        <v>87</v>
      </c>
      <c r="BK182" s="170">
        <f t="shared" si="14"/>
        <v>0</v>
      </c>
      <c r="BL182" s="17" t="s">
        <v>340</v>
      </c>
      <c r="BM182" s="169" t="s">
        <v>4369</v>
      </c>
    </row>
    <row r="183" spans="2:65" s="1" customFormat="1" ht="24.15" customHeight="1">
      <c r="B183" s="128"/>
      <c r="C183" s="158" t="s">
        <v>592</v>
      </c>
      <c r="D183" s="158" t="s">
        <v>336</v>
      </c>
      <c r="E183" s="159" t="s">
        <v>4370</v>
      </c>
      <c r="F183" s="160" t="s">
        <v>4371</v>
      </c>
      <c r="G183" s="161" t="s">
        <v>4266</v>
      </c>
      <c r="H183" s="162">
        <v>1</v>
      </c>
      <c r="I183" s="163"/>
      <c r="J183" s="164">
        <f t="shared" si="5"/>
        <v>0</v>
      </c>
      <c r="K183" s="165"/>
      <c r="L183" s="32"/>
      <c r="M183" s="166" t="s">
        <v>1</v>
      </c>
      <c r="N183" s="127" t="s">
        <v>41</v>
      </c>
      <c r="P183" s="167">
        <f t="shared" si="6"/>
        <v>0</v>
      </c>
      <c r="Q183" s="167">
        <v>1.39E-3</v>
      </c>
      <c r="R183" s="167">
        <f t="shared" si="7"/>
        <v>1.39E-3</v>
      </c>
      <c r="S183" s="167">
        <v>0</v>
      </c>
      <c r="T183" s="168">
        <f t="shared" si="8"/>
        <v>0</v>
      </c>
      <c r="AR183" s="169" t="s">
        <v>340</v>
      </c>
      <c r="AT183" s="169" t="s">
        <v>336</v>
      </c>
      <c r="AU183" s="169" t="s">
        <v>87</v>
      </c>
      <c r="AY183" s="17" t="s">
        <v>334</v>
      </c>
      <c r="BE183" s="170">
        <f t="shared" si="9"/>
        <v>0</v>
      </c>
      <c r="BF183" s="170">
        <f t="shared" si="10"/>
        <v>0</v>
      </c>
      <c r="BG183" s="170">
        <f t="shared" si="11"/>
        <v>0</v>
      </c>
      <c r="BH183" s="170">
        <f t="shared" si="12"/>
        <v>0</v>
      </c>
      <c r="BI183" s="170">
        <f t="shared" si="13"/>
        <v>0</v>
      </c>
      <c r="BJ183" s="17" t="s">
        <v>87</v>
      </c>
      <c r="BK183" s="170">
        <f t="shared" si="14"/>
        <v>0</v>
      </c>
      <c r="BL183" s="17" t="s">
        <v>340</v>
      </c>
      <c r="BM183" s="169" t="s">
        <v>4372</v>
      </c>
    </row>
    <row r="184" spans="2:65" s="1" customFormat="1" ht="24.15" customHeight="1">
      <c r="B184" s="128"/>
      <c r="C184" s="158" t="s">
        <v>598</v>
      </c>
      <c r="D184" s="158" t="s">
        <v>336</v>
      </c>
      <c r="E184" s="159" t="s">
        <v>4373</v>
      </c>
      <c r="F184" s="160" t="s">
        <v>4374</v>
      </c>
      <c r="G184" s="161" t="s">
        <v>511</v>
      </c>
      <c r="H184" s="162">
        <v>45.46</v>
      </c>
      <c r="I184" s="163"/>
      <c r="J184" s="164">
        <f t="shared" si="5"/>
        <v>0</v>
      </c>
      <c r="K184" s="165"/>
      <c r="L184" s="32"/>
      <c r="M184" s="166" t="s">
        <v>1</v>
      </c>
      <c r="N184" s="127" t="s">
        <v>41</v>
      </c>
      <c r="P184" s="167">
        <f t="shared" si="6"/>
        <v>0</v>
      </c>
      <c r="Q184" s="167">
        <v>0</v>
      </c>
      <c r="R184" s="167">
        <f t="shared" si="7"/>
        <v>0</v>
      </c>
      <c r="S184" s="167">
        <v>0</v>
      </c>
      <c r="T184" s="168">
        <f t="shared" si="8"/>
        <v>0</v>
      </c>
      <c r="AR184" s="169" t="s">
        <v>340</v>
      </c>
      <c r="AT184" s="169" t="s">
        <v>336</v>
      </c>
      <c r="AU184" s="169" t="s">
        <v>87</v>
      </c>
      <c r="AY184" s="17" t="s">
        <v>334</v>
      </c>
      <c r="BE184" s="170">
        <f t="shared" si="9"/>
        <v>0</v>
      </c>
      <c r="BF184" s="170">
        <f t="shared" si="10"/>
        <v>0</v>
      </c>
      <c r="BG184" s="170">
        <f t="shared" si="11"/>
        <v>0</v>
      </c>
      <c r="BH184" s="170">
        <f t="shared" si="12"/>
        <v>0</v>
      </c>
      <c r="BI184" s="170">
        <f t="shared" si="13"/>
        <v>0</v>
      </c>
      <c r="BJ184" s="17" t="s">
        <v>87</v>
      </c>
      <c r="BK184" s="170">
        <f t="shared" si="14"/>
        <v>0</v>
      </c>
      <c r="BL184" s="17" t="s">
        <v>340</v>
      </c>
      <c r="BM184" s="169" t="s">
        <v>4375</v>
      </c>
    </row>
    <row r="185" spans="2:65" s="1" customFormat="1" ht="16.5" customHeight="1">
      <c r="B185" s="128"/>
      <c r="C185" s="158" t="s">
        <v>603</v>
      </c>
      <c r="D185" s="158" t="s">
        <v>336</v>
      </c>
      <c r="E185" s="159" t="s">
        <v>4376</v>
      </c>
      <c r="F185" s="160" t="s">
        <v>4377</v>
      </c>
      <c r="G185" s="161" t="s">
        <v>511</v>
      </c>
      <c r="H185" s="162">
        <v>45.46</v>
      </c>
      <c r="I185" s="163"/>
      <c r="J185" s="164">
        <f t="shared" si="5"/>
        <v>0</v>
      </c>
      <c r="K185" s="165"/>
      <c r="L185" s="32"/>
      <c r="M185" s="166" t="s">
        <v>1</v>
      </c>
      <c r="N185" s="127" t="s">
        <v>41</v>
      </c>
      <c r="P185" s="167">
        <f t="shared" si="6"/>
        <v>0</v>
      </c>
      <c r="Q185" s="167">
        <v>0</v>
      </c>
      <c r="R185" s="167">
        <f t="shared" si="7"/>
        <v>0</v>
      </c>
      <c r="S185" s="167">
        <v>0</v>
      </c>
      <c r="T185" s="168">
        <f t="shared" si="8"/>
        <v>0</v>
      </c>
      <c r="AR185" s="169" t="s">
        <v>340</v>
      </c>
      <c r="AT185" s="169" t="s">
        <v>336</v>
      </c>
      <c r="AU185" s="169" t="s">
        <v>87</v>
      </c>
      <c r="AY185" s="17" t="s">
        <v>334</v>
      </c>
      <c r="BE185" s="170">
        <f t="shared" si="9"/>
        <v>0</v>
      </c>
      <c r="BF185" s="170">
        <f t="shared" si="10"/>
        <v>0</v>
      </c>
      <c r="BG185" s="170">
        <f t="shared" si="11"/>
        <v>0</v>
      </c>
      <c r="BH185" s="170">
        <f t="shared" si="12"/>
        <v>0</v>
      </c>
      <c r="BI185" s="170">
        <f t="shared" si="13"/>
        <v>0</v>
      </c>
      <c r="BJ185" s="17" t="s">
        <v>87</v>
      </c>
      <c r="BK185" s="170">
        <f t="shared" si="14"/>
        <v>0</v>
      </c>
      <c r="BL185" s="17" t="s">
        <v>340</v>
      </c>
      <c r="BM185" s="169" t="s">
        <v>4378</v>
      </c>
    </row>
    <row r="186" spans="2:65" s="1" customFormat="1" ht="24.15" customHeight="1">
      <c r="B186" s="128"/>
      <c r="C186" s="158" t="s">
        <v>608</v>
      </c>
      <c r="D186" s="158" t="s">
        <v>336</v>
      </c>
      <c r="E186" s="159" t="s">
        <v>4379</v>
      </c>
      <c r="F186" s="160" t="s">
        <v>4380</v>
      </c>
      <c r="G186" s="161" t="s">
        <v>511</v>
      </c>
      <c r="H186" s="162">
        <v>7.8</v>
      </c>
      <c r="I186" s="163"/>
      <c r="J186" s="164">
        <f t="shared" si="5"/>
        <v>0</v>
      </c>
      <c r="K186" s="165"/>
      <c r="L186" s="32"/>
      <c r="M186" s="166" t="s">
        <v>1</v>
      </c>
      <c r="N186" s="127" t="s">
        <v>41</v>
      </c>
      <c r="P186" s="167">
        <f t="shared" si="6"/>
        <v>0</v>
      </c>
      <c r="Q186" s="167">
        <v>0</v>
      </c>
      <c r="R186" s="167">
        <f t="shared" si="7"/>
        <v>0</v>
      </c>
      <c r="S186" s="167">
        <v>0</v>
      </c>
      <c r="T186" s="168">
        <f t="shared" si="8"/>
        <v>0</v>
      </c>
      <c r="AR186" s="169" t="s">
        <v>340</v>
      </c>
      <c r="AT186" s="169" t="s">
        <v>336</v>
      </c>
      <c r="AU186" s="169" t="s">
        <v>87</v>
      </c>
      <c r="AY186" s="17" t="s">
        <v>334</v>
      </c>
      <c r="BE186" s="170">
        <f t="shared" si="9"/>
        <v>0</v>
      </c>
      <c r="BF186" s="170">
        <f t="shared" si="10"/>
        <v>0</v>
      </c>
      <c r="BG186" s="170">
        <f t="shared" si="11"/>
        <v>0</v>
      </c>
      <c r="BH186" s="170">
        <f t="shared" si="12"/>
        <v>0</v>
      </c>
      <c r="BI186" s="170">
        <f t="shared" si="13"/>
        <v>0</v>
      </c>
      <c r="BJ186" s="17" t="s">
        <v>87</v>
      </c>
      <c r="BK186" s="170">
        <f t="shared" si="14"/>
        <v>0</v>
      </c>
      <c r="BL186" s="17" t="s">
        <v>340</v>
      </c>
      <c r="BM186" s="169" t="s">
        <v>4381</v>
      </c>
    </row>
    <row r="187" spans="2:65" s="1" customFormat="1" ht="24.15" customHeight="1">
      <c r="B187" s="128"/>
      <c r="C187" s="158" t="s">
        <v>614</v>
      </c>
      <c r="D187" s="158" t="s">
        <v>336</v>
      </c>
      <c r="E187" s="159" t="s">
        <v>4382</v>
      </c>
      <c r="F187" s="160" t="s">
        <v>4383</v>
      </c>
      <c r="G187" s="161" t="s">
        <v>349</v>
      </c>
      <c r="H187" s="162">
        <v>2.673</v>
      </c>
      <c r="I187" s="163"/>
      <c r="J187" s="164">
        <f t="shared" si="5"/>
        <v>0</v>
      </c>
      <c r="K187" s="165"/>
      <c r="L187" s="32"/>
      <c r="M187" s="166" t="s">
        <v>1</v>
      </c>
      <c r="N187" s="127" t="s">
        <v>41</v>
      </c>
      <c r="P187" s="167">
        <f t="shared" si="6"/>
        <v>0</v>
      </c>
      <c r="Q187" s="167">
        <v>2.4411700000000001</v>
      </c>
      <c r="R187" s="167">
        <f t="shared" si="7"/>
        <v>6.5252474100000004</v>
      </c>
      <c r="S187" s="167">
        <v>0</v>
      </c>
      <c r="T187" s="168">
        <f t="shared" si="8"/>
        <v>0</v>
      </c>
      <c r="AR187" s="169" t="s">
        <v>340</v>
      </c>
      <c r="AT187" s="169" t="s">
        <v>336</v>
      </c>
      <c r="AU187" s="169" t="s">
        <v>87</v>
      </c>
      <c r="AY187" s="17" t="s">
        <v>334</v>
      </c>
      <c r="BE187" s="170">
        <f t="shared" si="9"/>
        <v>0</v>
      </c>
      <c r="BF187" s="170">
        <f t="shared" si="10"/>
        <v>0</v>
      </c>
      <c r="BG187" s="170">
        <f t="shared" si="11"/>
        <v>0</v>
      </c>
      <c r="BH187" s="170">
        <f t="shared" si="12"/>
        <v>0</v>
      </c>
      <c r="BI187" s="170">
        <f t="shared" si="13"/>
        <v>0</v>
      </c>
      <c r="BJ187" s="17" t="s">
        <v>87</v>
      </c>
      <c r="BK187" s="170">
        <f t="shared" si="14"/>
        <v>0</v>
      </c>
      <c r="BL187" s="17" t="s">
        <v>340</v>
      </c>
      <c r="BM187" s="169" t="s">
        <v>4384</v>
      </c>
    </row>
    <row r="188" spans="2:65" s="1" customFormat="1" ht="16.5" customHeight="1">
      <c r="B188" s="128"/>
      <c r="C188" s="158" t="s">
        <v>622</v>
      </c>
      <c r="D188" s="158" t="s">
        <v>336</v>
      </c>
      <c r="E188" s="159" t="s">
        <v>4385</v>
      </c>
      <c r="F188" s="160" t="s">
        <v>4386</v>
      </c>
      <c r="G188" s="161" t="s">
        <v>349</v>
      </c>
      <c r="H188" s="162">
        <v>2.673</v>
      </c>
      <c r="I188" s="163"/>
      <c r="J188" s="164">
        <f t="shared" si="5"/>
        <v>0</v>
      </c>
      <c r="K188" s="165"/>
      <c r="L188" s="32"/>
      <c r="M188" s="166" t="s">
        <v>1</v>
      </c>
      <c r="N188" s="127" t="s">
        <v>41</v>
      </c>
      <c r="P188" s="167">
        <f t="shared" si="6"/>
        <v>0</v>
      </c>
      <c r="Q188" s="167">
        <v>0</v>
      </c>
      <c r="R188" s="167">
        <f t="shared" si="7"/>
        <v>0</v>
      </c>
      <c r="S188" s="167">
        <v>0</v>
      </c>
      <c r="T188" s="168">
        <f t="shared" si="8"/>
        <v>0</v>
      </c>
      <c r="AR188" s="169" t="s">
        <v>340</v>
      </c>
      <c r="AT188" s="169" t="s">
        <v>336</v>
      </c>
      <c r="AU188" s="169" t="s">
        <v>87</v>
      </c>
      <c r="AY188" s="17" t="s">
        <v>334</v>
      </c>
      <c r="BE188" s="170">
        <f t="shared" si="9"/>
        <v>0</v>
      </c>
      <c r="BF188" s="170">
        <f t="shared" si="10"/>
        <v>0</v>
      </c>
      <c r="BG188" s="170">
        <f t="shared" si="11"/>
        <v>0</v>
      </c>
      <c r="BH188" s="170">
        <f t="shared" si="12"/>
        <v>0</v>
      </c>
      <c r="BI188" s="170">
        <f t="shared" si="13"/>
        <v>0</v>
      </c>
      <c r="BJ188" s="17" t="s">
        <v>87</v>
      </c>
      <c r="BK188" s="170">
        <f t="shared" si="14"/>
        <v>0</v>
      </c>
      <c r="BL188" s="17" t="s">
        <v>340</v>
      </c>
      <c r="BM188" s="169" t="s">
        <v>4387</v>
      </c>
    </row>
    <row r="189" spans="2:65" s="1" customFormat="1" ht="16.5" customHeight="1">
      <c r="B189" s="128"/>
      <c r="C189" s="158" t="s">
        <v>628</v>
      </c>
      <c r="D189" s="158" t="s">
        <v>336</v>
      </c>
      <c r="E189" s="159" t="s">
        <v>4388</v>
      </c>
      <c r="F189" s="160" t="s">
        <v>4389</v>
      </c>
      <c r="G189" s="161" t="s">
        <v>4266</v>
      </c>
      <c r="H189" s="162">
        <v>2</v>
      </c>
      <c r="I189" s="163"/>
      <c r="J189" s="164">
        <f t="shared" si="5"/>
        <v>0</v>
      </c>
      <c r="K189" s="165"/>
      <c r="L189" s="32"/>
      <c r="M189" s="166" t="s">
        <v>1</v>
      </c>
      <c r="N189" s="127" t="s">
        <v>41</v>
      </c>
      <c r="P189" s="167">
        <f t="shared" si="6"/>
        <v>0</v>
      </c>
      <c r="Q189" s="167">
        <v>3.3E-3</v>
      </c>
      <c r="R189" s="167">
        <f t="shared" si="7"/>
        <v>6.6E-3</v>
      </c>
      <c r="S189" s="167">
        <v>0</v>
      </c>
      <c r="T189" s="168">
        <f t="shared" si="8"/>
        <v>0</v>
      </c>
      <c r="AR189" s="169" t="s">
        <v>340</v>
      </c>
      <c r="AT189" s="169" t="s">
        <v>336</v>
      </c>
      <c r="AU189" s="169" t="s">
        <v>87</v>
      </c>
      <c r="AY189" s="17" t="s">
        <v>334</v>
      </c>
      <c r="BE189" s="170">
        <f t="shared" si="9"/>
        <v>0</v>
      </c>
      <c r="BF189" s="170">
        <f t="shared" si="10"/>
        <v>0</v>
      </c>
      <c r="BG189" s="170">
        <f t="shared" si="11"/>
        <v>0</v>
      </c>
      <c r="BH189" s="170">
        <f t="shared" si="12"/>
        <v>0</v>
      </c>
      <c r="BI189" s="170">
        <f t="shared" si="13"/>
        <v>0</v>
      </c>
      <c r="BJ189" s="17" t="s">
        <v>87</v>
      </c>
      <c r="BK189" s="170">
        <f t="shared" si="14"/>
        <v>0</v>
      </c>
      <c r="BL189" s="17" t="s">
        <v>340</v>
      </c>
      <c r="BM189" s="169" t="s">
        <v>4390</v>
      </c>
    </row>
    <row r="190" spans="2:65" s="1" customFormat="1" ht="16.5" customHeight="1">
      <c r="B190" s="128"/>
      <c r="C190" s="158" t="s">
        <v>655</v>
      </c>
      <c r="D190" s="158" t="s">
        <v>336</v>
      </c>
      <c r="E190" s="159" t="s">
        <v>4391</v>
      </c>
      <c r="F190" s="160" t="s">
        <v>4392</v>
      </c>
      <c r="G190" s="161" t="s">
        <v>4266</v>
      </c>
      <c r="H190" s="162">
        <v>1</v>
      </c>
      <c r="I190" s="163"/>
      <c r="J190" s="164">
        <f t="shared" si="5"/>
        <v>0</v>
      </c>
      <c r="K190" s="165"/>
      <c r="L190" s="32"/>
      <c r="M190" s="166" t="s">
        <v>1</v>
      </c>
      <c r="N190" s="127" t="s">
        <v>41</v>
      </c>
      <c r="P190" s="167">
        <f t="shared" si="6"/>
        <v>0</v>
      </c>
      <c r="Q190" s="167">
        <v>5.4999999999999997E-3</v>
      </c>
      <c r="R190" s="167">
        <f t="shared" si="7"/>
        <v>5.4999999999999997E-3</v>
      </c>
      <c r="S190" s="167">
        <v>0</v>
      </c>
      <c r="T190" s="168">
        <f t="shared" si="8"/>
        <v>0</v>
      </c>
      <c r="AR190" s="169" t="s">
        <v>340</v>
      </c>
      <c r="AT190" s="169" t="s">
        <v>336</v>
      </c>
      <c r="AU190" s="169" t="s">
        <v>87</v>
      </c>
      <c r="AY190" s="17" t="s">
        <v>334</v>
      </c>
      <c r="BE190" s="170">
        <f t="shared" si="9"/>
        <v>0</v>
      </c>
      <c r="BF190" s="170">
        <f t="shared" si="10"/>
        <v>0</v>
      </c>
      <c r="BG190" s="170">
        <f t="shared" si="11"/>
        <v>0</v>
      </c>
      <c r="BH190" s="170">
        <f t="shared" si="12"/>
        <v>0</v>
      </c>
      <c r="BI190" s="170">
        <f t="shared" si="13"/>
        <v>0</v>
      </c>
      <c r="BJ190" s="17" t="s">
        <v>87</v>
      </c>
      <c r="BK190" s="170">
        <f t="shared" si="14"/>
        <v>0</v>
      </c>
      <c r="BL190" s="17" t="s">
        <v>340</v>
      </c>
      <c r="BM190" s="169" t="s">
        <v>4393</v>
      </c>
    </row>
    <row r="191" spans="2:65" s="1" customFormat="1" ht="16.5" customHeight="1">
      <c r="B191" s="128"/>
      <c r="C191" s="158" t="s">
        <v>659</v>
      </c>
      <c r="D191" s="158" t="s">
        <v>336</v>
      </c>
      <c r="E191" s="159" t="s">
        <v>4394</v>
      </c>
      <c r="F191" s="160" t="s">
        <v>4395</v>
      </c>
      <c r="G191" s="161" t="s">
        <v>4266</v>
      </c>
      <c r="H191" s="162">
        <v>2</v>
      </c>
      <c r="I191" s="163"/>
      <c r="J191" s="164">
        <f t="shared" si="5"/>
        <v>0</v>
      </c>
      <c r="K191" s="165"/>
      <c r="L191" s="32"/>
      <c r="M191" s="166" t="s">
        <v>1</v>
      </c>
      <c r="N191" s="127" t="s">
        <v>41</v>
      </c>
      <c r="P191" s="167">
        <f t="shared" si="6"/>
        <v>0</v>
      </c>
      <c r="Q191" s="167">
        <v>0.10213999999999999</v>
      </c>
      <c r="R191" s="167">
        <f t="shared" si="7"/>
        <v>0.20427999999999999</v>
      </c>
      <c r="S191" s="167">
        <v>0</v>
      </c>
      <c r="T191" s="168">
        <f t="shared" si="8"/>
        <v>0</v>
      </c>
      <c r="AR191" s="169" t="s">
        <v>340</v>
      </c>
      <c r="AT191" s="169" t="s">
        <v>336</v>
      </c>
      <c r="AU191" s="169" t="s">
        <v>87</v>
      </c>
      <c r="AY191" s="17" t="s">
        <v>334</v>
      </c>
      <c r="BE191" s="170">
        <f t="shared" si="9"/>
        <v>0</v>
      </c>
      <c r="BF191" s="170">
        <f t="shared" si="10"/>
        <v>0</v>
      </c>
      <c r="BG191" s="170">
        <f t="shared" si="11"/>
        <v>0</v>
      </c>
      <c r="BH191" s="170">
        <f t="shared" si="12"/>
        <v>0</v>
      </c>
      <c r="BI191" s="170">
        <f t="shared" si="13"/>
        <v>0</v>
      </c>
      <c r="BJ191" s="17" t="s">
        <v>87</v>
      </c>
      <c r="BK191" s="170">
        <f t="shared" si="14"/>
        <v>0</v>
      </c>
      <c r="BL191" s="17" t="s">
        <v>340</v>
      </c>
      <c r="BM191" s="169" t="s">
        <v>4396</v>
      </c>
    </row>
    <row r="192" spans="2:65" s="11" customFormat="1" ht="22.8" customHeight="1">
      <c r="B192" s="146"/>
      <c r="D192" s="147" t="s">
        <v>74</v>
      </c>
      <c r="E192" s="156" t="s">
        <v>3125</v>
      </c>
      <c r="F192" s="156" t="s">
        <v>1</v>
      </c>
      <c r="I192" s="149"/>
      <c r="J192" s="157">
        <f>BK192</f>
        <v>0</v>
      </c>
      <c r="L192" s="146"/>
      <c r="M192" s="151"/>
      <c r="P192" s="152">
        <f>SUM(P193:P229)</f>
        <v>0</v>
      </c>
      <c r="R192" s="152">
        <f>SUM(R193:R229)</f>
        <v>31.546925929999997</v>
      </c>
      <c r="T192" s="153">
        <f>SUM(T193:T229)</f>
        <v>8.7485000000000017</v>
      </c>
      <c r="AR192" s="147" t="s">
        <v>82</v>
      </c>
      <c r="AT192" s="154" t="s">
        <v>74</v>
      </c>
      <c r="AU192" s="154" t="s">
        <v>82</v>
      </c>
      <c r="AY192" s="147" t="s">
        <v>334</v>
      </c>
      <c r="BK192" s="155">
        <f>SUM(BK193:BK229)</f>
        <v>0</v>
      </c>
    </row>
    <row r="193" spans="2:65" s="1" customFormat="1" ht="16.5" customHeight="1">
      <c r="B193" s="128"/>
      <c r="C193" s="158" t="s">
        <v>668</v>
      </c>
      <c r="D193" s="158" t="s">
        <v>336</v>
      </c>
      <c r="E193" s="159" t="s">
        <v>4397</v>
      </c>
      <c r="F193" s="160" t="s">
        <v>4398</v>
      </c>
      <c r="G193" s="161" t="s">
        <v>4399</v>
      </c>
      <c r="H193" s="162">
        <v>5.0999999999999997E-2</v>
      </c>
      <c r="I193" s="163"/>
      <c r="J193" s="164">
        <f t="shared" ref="J193:J229" si="15">ROUND(I193*H193,2)</f>
        <v>0</v>
      </c>
      <c r="K193" s="165"/>
      <c r="L193" s="32"/>
      <c r="M193" s="166" t="s">
        <v>1</v>
      </c>
      <c r="N193" s="127" t="s">
        <v>41</v>
      </c>
      <c r="P193" s="167">
        <f t="shared" ref="P193:P229" si="16">O193*H193</f>
        <v>0</v>
      </c>
      <c r="Q193" s="167">
        <v>0.40872999999999998</v>
      </c>
      <c r="R193" s="167">
        <f t="shared" ref="R193:R229" si="17">Q193*H193</f>
        <v>2.0845229999999999E-2</v>
      </c>
      <c r="S193" s="167">
        <v>0</v>
      </c>
      <c r="T193" s="168">
        <f t="shared" ref="T193:T229" si="18">S193*H193</f>
        <v>0</v>
      </c>
      <c r="AR193" s="169" t="s">
        <v>340</v>
      </c>
      <c r="AT193" s="169" t="s">
        <v>336</v>
      </c>
      <c r="AU193" s="169" t="s">
        <v>87</v>
      </c>
      <c r="AY193" s="17" t="s">
        <v>334</v>
      </c>
      <c r="BE193" s="170">
        <f t="shared" ref="BE193:BE229" si="19">IF(N193="základná",J193,0)</f>
        <v>0</v>
      </c>
      <c r="BF193" s="170">
        <f t="shared" ref="BF193:BF229" si="20">IF(N193="znížená",J193,0)</f>
        <v>0</v>
      </c>
      <c r="BG193" s="170">
        <f t="shared" ref="BG193:BG229" si="21">IF(N193="zákl. prenesená",J193,0)</f>
        <v>0</v>
      </c>
      <c r="BH193" s="170">
        <f t="shared" ref="BH193:BH229" si="22">IF(N193="zníž. prenesená",J193,0)</f>
        <v>0</v>
      </c>
      <c r="BI193" s="170">
        <f t="shared" ref="BI193:BI229" si="23">IF(N193="nulová",J193,0)</f>
        <v>0</v>
      </c>
      <c r="BJ193" s="17" t="s">
        <v>87</v>
      </c>
      <c r="BK193" s="170">
        <f t="shared" ref="BK193:BK229" si="24">ROUND(I193*H193,2)</f>
        <v>0</v>
      </c>
      <c r="BL193" s="17" t="s">
        <v>340</v>
      </c>
      <c r="BM193" s="169" t="s">
        <v>4400</v>
      </c>
    </row>
    <row r="194" spans="2:65" s="1" customFormat="1" ht="24.15" customHeight="1">
      <c r="B194" s="128"/>
      <c r="C194" s="158" t="s">
        <v>672</v>
      </c>
      <c r="D194" s="158" t="s">
        <v>336</v>
      </c>
      <c r="E194" s="159" t="s">
        <v>4401</v>
      </c>
      <c r="F194" s="160" t="s">
        <v>4402</v>
      </c>
      <c r="G194" s="161" t="s">
        <v>339</v>
      </c>
      <c r="H194" s="162">
        <v>8.5</v>
      </c>
      <c r="I194" s="163"/>
      <c r="J194" s="164">
        <f t="shared" si="15"/>
        <v>0</v>
      </c>
      <c r="K194" s="165"/>
      <c r="L194" s="32"/>
      <c r="M194" s="166" t="s">
        <v>1</v>
      </c>
      <c r="N194" s="127" t="s">
        <v>41</v>
      </c>
      <c r="P194" s="167">
        <f t="shared" si="16"/>
        <v>0</v>
      </c>
      <c r="Q194" s="167">
        <v>0</v>
      </c>
      <c r="R194" s="167">
        <f t="shared" si="17"/>
        <v>0</v>
      </c>
      <c r="S194" s="167">
        <v>0.24</v>
      </c>
      <c r="T194" s="168">
        <f t="shared" si="18"/>
        <v>2.04</v>
      </c>
      <c r="AR194" s="169" t="s">
        <v>340</v>
      </c>
      <c r="AT194" s="169" t="s">
        <v>336</v>
      </c>
      <c r="AU194" s="169" t="s">
        <v>87</v>
      </c>
      <c r="AY194" s="17" t="s">
        <v>334</v>
      </c>
      <c r="BE194" s="170">
        <f t="shared" si="19"/>
        <v>0</v>
      </c>
      <c r="BF194" s="170">
        <f t="shared" si="20"/>
        <v>0</v>
      </c>
      <c r="BG194" s="170">
        <f t="shared" si="21"/>
        <v>0</v>
      </c>
      <c r="BH194" s="170">
        <f t="shared" si="22"/>
        <v>0</v>
      </c>
      <c r="BI194" s="170">
        <f t="shared" si="23"/>
        <v>0</v>
      </c>
      <c r="BJ194" s="17" t="s">
        <v>87</v>
      </c>
      <c r="BK194" s="170">
        <f t="shared" si="24"/>
        <v>0</v>
      </c>
      <c r="BL194" s="17" t="s">
        <v>340</v>
      </c>
      <c r="BM194" s="169" t="s">
        <v>4403</v>
      </c>
    </row>
    <row r="195" spans="2:65" s="1" customFormat="1" ht="24.15" customHeight="1">
      <c r="B195" s="128"/>
      <c r="C195" s="158" t="s">
        <v>676</v>
      </c>
      <c r="D195" s="158" t="s">
        <v>336</v>
      </c>
      <c r="E195" s="159" t="s">
        <v>4404</v>
      </c>
      <c r="F195" s="160" t="s">
        <v>4405</v>
      </c>
      <c r="G195" s="161" t="s">
        <v>339</v>
      </c>
      <c r="H195" s="162">
        <v>8.5</v>
      </c>
      <c r="I195" s="163"/>
      <c r="J195" s="164">
        <f t="shared" si="15"/>
        <v>0</v>
      </c>
      <c r="K195" s="165"/>
      <c r="L195" s="32"/>
      <c r="M195" s="166" t="s">
        <v>1</v>
      </c>
      <c r="N195" s="127" t="s">
        <v>41</v>
      </c>
      <c r="P195" s="167">
        <f t="shared" si="16"/>
        <v>0</v>
      </c>
      <c r="Q195" s="167">
        <v>0</v>
      </c>
      <c r="R195" s="167">
        <f t="shared" si="17"/>
        <v>0</v>
      </c>
      <c r="S195" s="167">
        <v>0.5</v>
      </c>
      <c r="T195" s="168">
        <f t="shared" si="18"/>
        <v>4.25</v>
      </c>
      <c r="AR195" s="169" t="s">
        <v>340</v>
      </c>
      <c r="AT195" s="169" t="s">
        <v>336</v>
      </c>
      <c r="AU195" s="169" t="s">
        <v>87</v>
      </c>
      <c r="AY195" s="17" t="s">
        <v>334</v>
      </c>
      <c r="BE195" s="170">
        <f t="shared" si="19"/>
        <v>0</v>
      </c>
      <c r="BF195" s="170">
        <f t="shared" si="20"/>
        <v>0</v>
      </c>
      <c r="BG195" s="170">
        <f t="shared" si="21"/>
        <v>0</v>
      </c>
      <c r="BH195" s="170">
        <f t="shared" si="22"/>
        <v>0</v>
      </c>
      <c r="BI195" s="170">
        <f t="shared" si="23"/>
        <v>0</v>
      </c>
      <c r="BJ195" s="17" t="s">
        <v>87</v>
      </c>
      <c r="BK195" s="170">
        <f t="shared" si="24"/>
        <v>0</v>
      </c>
      <c r="BL195" s="17" t="s">
        <v>340</v>
      </c>
      <c r="BM195" s="169" t="s">
        <v>4406</v>
      </c>
    </row>
    <row r="196" spans="2:65" s="1" customFormat="1" ht="24.15" customHeight="1">
      <c r="B196" s="128"/>
      <c r="C196" s="158" t="s">
        <v>683</v>
      </c>
      <c r="D196" s="158" t="s">
        <v>336</v>
      </c>
      <c r="E196" s="159" t="s">
        <v>4407</v>
      </c>
      <c r="F196" s="160" t="s">
        <v>4408</v>
      </c>
      <c r="G196" s="161" t="s">
        <v>339</v>
      </c>
      <c r="H196" s="162">
        <v>8.5</v>
      </c>
      <c r="I196" s="163"/>
      <c r="J196" s="164">
        <f t="shared" si="15"/>
        <v>0</v>
      </c>
      <c r="K196" s="165"/>
      <c r="L196" s="32"/>
      <c r="M196" s="166" t="s">
        <v>1</v>
      </c>
      <c r="N196" s="127" t="s">
        <v>41</v>
      </c>
      <c r="P196" s="167">
        <f t="shared" si="16"/>
        <v>0</v>
      </c>
      <c r="Q196" s="167">
        <v>0</v>
      </c>
      <c r="R196" s="167">
        <f t="shared" si="17"/>
        <v>0</v>
      </c>
      <c r="S196" s="167">
        <v>0.18099999999999999</v>
      </c>
      <c r="T196" s="168">
        <f t="shared" si="18"/>
        <v>1.5385</v>
      </c>
      <c r="AR196" s="169" t="s">
        <v>340</v>
      </c>
      <c r="AT196" s="169" t="s">
        <v>336</v>
      </c>
      <c r="AU196" s="169" t="s">
        <v>87</v>
      </c>
      <c r="AY196" s="17" t="s">
        <v>334</v>
      </c>
      <c r="BE196" s="170">
        <f t="shared" si="19"/>
        <v>0</v>
      </c>
      <c r="BF196" s="170">
        <f t="shared" si="20"/>
        <v>0</v>
      </c>
      <c r="BG196" s="170">
        <f t="shared" si="21"/>
        <v>0</v>
      </c>
      <c r="BH196" s="170">
        <f t="shared" si="22"/>
        <v>0</v>
      </c>
      <c r="BI196" s="170">
        <f t="shared" si="23"/>
        <v>0</v>
      </c>
      <c r="BJ196" s="17" t="s">
        <v>87</v>
      </c>
      <c r="BK196" s="170">
        <f t="shared" si="24"/>
        <v>0</v>
      </c>
      <c r="BL196" s="17" t="s">
        <v>340</v>
      </c>
      <c r="BM196" s="169" t="s">
        <v>4409</v>
      </c>
    </row>
    <row r="197" spans="2:65" s="1" customFormat="1" ht="16.5" customHeight="1">
      <c r="B197" s="128"/>
      <c r="C197" s="158" t="s">
        <v>693</v>
      </c>
      <c r="D197" s="158" t="s">
        <v>336</v>
      </c>
      <c r="E197" s="159" t="s">
        <v>4410</v>
      </c>
      <c r="F197" s="160" t="s">
        <v>4411</v>
      </c>
      <c r="G197" s="161" t="s">
        <v>511</v>
      </c>
      <c r="H197" s="162">
        <v>2</v>
      </c>
      <c r="I197" s="163"/>
      <c r="J197" s="164">
        <f t="shared" si="15"/>
        <v>0</v>
      </c>
      <c r="K197" s="165"/>
      <c r="L197" s="32"/>
      <c r="M197" s="166" t="s">
        <v>1</v>
      </c>
      <c r="N197" s="127" t="s">
        <v>41</v>
      </c>
      <c r="P197" s="167">
        <f t="shared" si="16"/>
        <v>0</v>
      </c>
      <c r="Q197" s="167">
        <v>0</v>
      </c>
      <c r="R197" s="167">
        <f t="shared" si="17"/>
        <v>0</v>
      </c>
      <c r="S197" s="167">
        <v>0.23</v>
      </c>
      <c r="T197" s="168">
        <f t="shared" si="18"/>
        <v>0.46</v>
      </c>
      <c r="AR197" s="169" t="s">
        <v>340</v>
      </c>
      <c r="AT197" s="169" t="s">
        <v>336</v>
      </c>
      <c r="AU197" s="169" t="s">
        <v>87</v>
      </c>
      <c r="AY197" s="17" t="s">
        <v>334</v>
      </c>
      <c r="BE197" s="170">
        <f t="shared" si="19"/>
        <v>0</v>
      </c>
      <c r="BF197" s="170">
        <f t="shared" si="20"/>
        <v>0</v>
      </c>
      <c r="BG197" s="170">
        <f t="shared" si="21"/>
        <v>0</v>
      </c>
      <c r="BH197" s="170">
        <f t="shared" si="22"/>
        <v>0</v>
      </c>
      <c r="BI197" s="170">
        <f t="shared" si="23"/>
        <v>0</v>
      </c>
      <c r="BJ197" s="17" t="s">
        <v>87</v>
      </c>
      <c r="BK197" s="170">
        <f t="shared" si="24"/>
        <v>0</v>
      </c>
      <c r="BL197" s="17" t="s">
        <v>340</v>
      </c>
      <c r="BM197" s="169" t="s">
        <v>4412</v>
      </c>
    </row>
    <row r="198" spans="2:65" s="1" customFormat="1" ht="16.5" customHeight="1">
      <c r="B198" s="128"/>
      <c r="C198" s="158" t="s">
        <v>698</v>
      </c>
      <c r="D198" s="158" t="s">
        <v>336</v>
      </c>
      <c r="E198" s="159" t="s">
        <v>4413</v>
      </c>
      <c r="F198" s="160" t="s">
        <v>4414</v>
      </c>
      <c r="G198" s="161" t="s">
        <v>511</v>
      </c>
      <c r="H198" s="162">
        <v>2</v>
      </c>
      <c r="I198" s="163"/>
      <c r="J198" s="164">
        <f t="shared" si="15"/>
        <v>0</v>
      </c>
      <c r="K198" s="165"/>
      <c r="L198" s="32"/>
      <c r="M198" s="166" t="s">
        <v>1</v>
      </c>
      <c r="N198" s="127" t="s">
        <v>41</v>
      </c>
      <c r="P198" s="167">
        <f t="shared" si="16"/>
        <v>0</v>
      </c>
      <c r="Q198" s="167">
        <v>0</v>
      </c>
      <c r="R198" s="167">
        <f t="shared" si="17"/>
        <v>0</v>
      </c>
      <c r="S198" s="167">
        <v>0.23</v>
      </c>
      <c r="T198" s="168">
        <f t="shared" si="18"/>
        <v>0.46</v>
      </c>
      <c r="AR198" s="169" t="s">
        <v>340</v>
      </c>
      <c r="AT198" s="169" t="s">
        <v>336</v>
      </c>
      <c r="AU198" s="169" t="s">
        <v>87</v>
      </c>
      <c r="AY198" s="17" t="s">
        <v>334</v>
      </c>
      <c r="BE198" s="170">
        <f t="shared" si="19"/>
        <v>0</v>
      </c>
      <c r="BF198" s="170">
        <f t="shared" si="20"/>
        <v>0</v>
      </c>
      <c r="BG198" s="170">
        <f t="shared" si="21"/>
        <v>0</v>
      </c>
      <c r="BH198" s="170">
        <f t="shared" si="22"/>
        <v>0</v>
      </c>
      <c r="BI198" s="170">
        <f t="shared" si="23"/>
        <v>0</v>
      </c>
      <c r="BJ198" s="17" t="s">
        <v>87</v>
      </c>
      <c r="BK198" s="170">
        <f t="shared" si="24"/>
        <v>0</v>
      </c>
      <c r="BL198" s="17" t="s">
        <v>340</v>
      </c>
      <c r="BM198" s="169" t="s">
        <v>4415</v>
      </c>
    </row>
    <row r="199" spans="2:65" s="1" customFormat="1" ht="24.15" customHeight="1">
      <c r="B199" s="128"/>
      <c r="C199" s="158" t="s">
        <v>702</v>
      </c>
      <c r="D199" s="158" t="s">
        <v>336</v>
      </c>
      <c r="E199" s="159" t="s">
        <v>4416</v>
      </c>
      <c r="F199" s="160" t="s">
        <v>4417</v>
      </c>
      <c r="G199" s="161" t="s">
        <v>2590</v>
      </c>
      <c r="H199" s="162">
        <v>168</v>
      </c>
      <c r="I199" s="163"/>
      <c r="J199" s="164">
        <f t="shared" si="15"/>
        <v>0</v>
      </c>
      <c r="K199" s="165"/>
      <c r="L199" s="32"/>
      <c r="M199" s="166" t="s">
        <v>1</v>
      </c>
      <c r="N199" s="127" t="s">
        <v>41</v>
      </c>
      <c r="P199" s="167">
        <f t="shared" si="16"/>
        <v>0</v>
      </c>
      <c r="Q199" s="167">
        <v>4.0000000000000003E-5</v>
      </c>
      <c r="R199" s="167">
        <f t="shared" si="17"/>
        <v>6.7200000000000003E-3</v>
      </c>
      <c r="S199" s="167">
        <v>0</v>
      </c>
      <c r="T199" s="168">
        <f t="shared" si="18"/>
        <v>0</v>
      </c>
      <c r="AR199" s="169" t="s">
        <v>340</v>
      </c>
      <c r="AT199" s="169" t="s">
        <v>336</v>
      </c>
      <c r="AU199" s="169" t="s">
        <v>87</v>
      </c>
      <c r="AY199" s="17" t="s">
        <v>334</v>
      </c>
      <c r="BE199" s="170">
        <f t="shared" si="19"/>
        <v>0</v>
      </c>
      <c r="BF199" s="170">
        <f t="shared" si="20"/>
        <v>0</v>
      </c>
      <c r="BG199" s="170">
        <f t="shared" si="21"/>
        <v>0</v>
      </c>
      <c r="BH199" s="170">
        <f t="shared" si="22"/>
        <v>0</v>
      </c>
      <c r="BI199" s="170">
        <f t="shared" si="23"/>
        <v>0</v>
      </c>
      <c r="BJ199" s="17" t="s">
        <v>87</v>
      </c>
      <c r="BK199" s="170">
        <f t="shared" si="24"/>
        <v>0</v>
      </c>
      <c r="BL199" s="17" t="s">
        <v>340</v>
      </c>
      <c r="BM199" s="169" t="s">
        <v>4418</v>
      </c>
    </row>
    <row r="200" spans="2:65" s="1" customFormat="1" ht="24.15" customHeight="1">
      <c r="B200" s="128"/>
      <c r="C200" s="158" t="s">
        <v>706</v>
      </c>
      <c r="D200" s="158" t="s">
        <v>336</v>
      </c>
      <c r="E200" s="159" t="s">
        <v>4419</v>
      </c>
      <c r="F200" s="160" t="s">
        <v>4420</v>
      </c>
      <c r="G200" s="161" t="s">
        <v>511</v>
      </c>
      <c r="H200" s="162">
        <v>6</v>
      </c>
      <c r="I200" s="163"/>
      <c r="J200" s="164">
        <f t="shared" si="15"/>
        <v>0</v>
      </c>
      <c r="K200" s="165"/>
      <c r="L200" s="32"/>
      <c r="M200" s="166" t="s">
        <v>1</v>
      </c>
      <c r="N200" s="127" t="s">
        <v>41</v>
      </c>
      <c r="P200" s="167">
        <f t="shared" si="16"/>
        <v>0</v>
      </c>
      <c r="Q200" s="167">
        <v>4.0400000000000002E-3</v>
      </c>
      <c r="R200" s="167">
        <f t="shared" si="17"/>
        <v>2.4240000000000001E-2</v>
      </c>
      <c r="S200" s="167">
        <v>0</v>
      </c>
      <c r="T200" s="168">
        <f t="shared" si="18"/>
        <v>0</v>
      </c>
      <c r="AR200" s="169" t="s">
        <v>340</v>
      </c>
      <c r="AT200" s="169" t="s">
        <v>336</v>
      </c>
      <c r="AU200" s="169" t="s">
        <v>87</v>
      </c>
      <c r="AY200" s="17" t="s">
        <v>334</v>
      </c>
      <c r="BE200" s="170">
        <f t="shared" si="19"/>
        <v>0</v>
      </c>
      <c r="BF200" s="170">
        <f t="shared" si="20"/>
        <v>0</v>
      </c>
      <c r="BG200" s="170">
        <f t="shared" si="21"/>
        <v>0</v>
      </c>
      <c r="BH200" s="170">
        <f t="shared" si="22"/>
        <v>0</v>
      </c>
      <c r="BI200" s="170">
        <f t="shared" si="23"/>
        <v>0</v>
      </c>
      <c r="BJ200" s="17" t="s">
        <v>87</v>
      </c>
      <c r="BK200" s="170">
        <f t="shared" si="24"/>
        <v>0</v>
      </c>
      <c r="BL200" s="17" t="s">
        <v>340</v>
      </c>
      <c r="BM200" s="169" t="s">
        <v>4421</v>
      </c>
    </row>
    <row r="201" spans="2:65" s="1" customFormat="1" ht="16.5" customHeight="1">
      <c r="B201" s="128"/>
      <c r="C201" s="158" t="s">
        <v>711</v>
      </c>
      <c r="D201" s="158" t="s">
        <v>336</v>
      </c>
      <c r="E201" s="159" t="s">
        <v>4422</v>
      </c>
      <c r="F201" s="160" t="s">
        <v>4423</v>
      </c>
      <c r="G201" s="161" t="s">
        <v>511</v>
      </c>
      <c r="H201" s="162">
        <v>3</v>
      </c>
      <c r="I201" s="163"/>
      <c r="J201" s="164">
        <f t="shared" si="15"/>
        <v>0</v>
      </c>
      <c r="K201" s="165"/>
      <c r="L201" s="32"/>
      <c r="M201" s="166" t="s">
        <v>1</v>
      </c>
      <c r="N201" s="127" t="s">
        <v>41</v>
      </c>
      <c r="P201" s="167">
        <f t="shared" si="16"/>
        <v>0</v>
      </c>
      <c r="Q201" s="167">
        <v>3.3180000000000001E-2</v>
      </c>
      <c r="R201" s="167">
        <f t="shared" si="17"/>
        <v>9.9540000000000003E-2</v>
      </c>
      <c r="S201" s="167">
        <v>0</v>
      </c>
      <c r="T201" s="168">
        <f t="shared" si="18"/>
        <v>0</v>
      </c>
      <c r="AR201" s="169" t="s">
        <v>340</v>
      </c>
      <c r="AT201" s="169" t="s">
        <v>336</v>
      </c>
      <c r="AU201" s="169" t="s">
        <v>87</v>
      </c>
      <c r="AY201" s="17" t="s">
        <v>334</v>
      </c>
      <c r="BE201" s="170">
        <f t="shared" si="19"/>
        <v>0</v>
      </c>
      <c r="BF201" s="170">
        <f t="shared" si="20"/>
        <v>0</v>
      </c>
      <c r="BG201" s="170">
        <f t="shared" si="21"/>
        <v>0</v>
      </c>
      <c r="BH201" s="170">
        <f t="shared" si="22"/>
        <v>0</v>
      </c>
      <c r="BI201" s="170">
        <f t="shared" si="23"/>
        <v>0</v>
      </c>
      <c r="BJ201" s="17" t="s">
        <v>87</v>
      </c>
      <c r="BK201" s="170">
        <f t="shared" si="24"/>
        <v>0</v>
      </c>
      <c r="BL201" s="17" t="s">
        <v>340</v>
      </c>
      <c r="BM201" s="169" t="s">
        <v>4424</v>
      </c>
    </row>
    <row r="202" spans="2:65" s="1" customFormat="1" ht="16.5" customHeight="1">
      <c r="B202" s="128"/>
      <c r="C202" s="158" t="s">
        <v>716</v>
      </c>
      <c r="D202" s="158" t="s">
        <v>336</v>
      </c>
      <c r="E202" s="159" t="s">
        <v>4425</v>
      </c>
      <c r="F202" s="160" t="s">
        <v>4426</v>
      </c>
      <c r="G202" s="161" t="s">
        <v>511</v>
      </c>
      <c r="H202" s="162">
        <v>1</v>
      </c>
      <c r="I202" s="163"/>
      <c r="J202" s="164">
        <f t="shared" si="15"/>
        <v>0</v>
      </c>
      <c r="K202" s="165"/>
      <c r="L202" s="32"/>
      <c r="M202" s="166" t="s">
        <v>1</v>
      </c>
      <c r="N202" s="127" t="s">
        <v>41</v>
      </c>
      <c r="P202" s="167">
        <f t="shared" si="16"/>
        <v>0</v>
      </c>
      <c r="Q202" s="167">
        <v>9.9099999999999994E-2</v>
      </c>
      <c r="R202" s="167">
        <f t="shared" si="17"/>
        <v>9.9099999999999994E-2</v>
      </c>
      <c r="S202" s="167">
        <v>0</v>
      </c>
      <c r="T202" s="168">
        <f t="shared" si="18"/>
        <v>0</v>
      </c>
      <c r="AR202" s="169" t="s">
        <v>340</v>
      </c>
      <c r="AT202" s="169" t="s">
        <v>336</v>
      </c>
      <c r="AU202" s="169" t="s">
        <v>87</v>
      </c>
      <c r="AY202" s="17" t="s">
        <v>334</v>
      </c>
      <c r="BE202" s="170">
        <f t="shared" si="19"/>
        <v>0</v>
      </c>
      <c r="BF202" s="170">
        <f t="shared" si="20"/>
        <v>0</v>
      </c>
      <c r="BG202" s="170">
        <f t="shared" si="21"/>
        <v>0</v>
      </c>
      <c r="BH202" s="170">
        <f t="shared" si="22"/>
        <v>0</v>
      </c>
      <c r="BI202" s="170">
        <f t="shared" si="23"/>
        <v>0</v>
      </c>
      <c r="BJ202" s="17" t="s">
        <v>87</v>
      </c>
      <c r="BK202" s="170">
        <f t="shared" si="24"/>
        <v>0</v>
      </c>
      <c r="BL202" s="17" t="s">
        <v>340</v>
      </c>
      <c r="BM202" s="169" t="s">
        <v>4427</v>
      </c>
    </row>
    <row r="203" spans="2:65" s="1" customFormat="1" ht="24.15" customHeight="1">
      <c r="B203" s="128"/>
      <c r="C203" s="158" t="s">
        <v>720</v>
      </c>
      <c r="D203" s="158" t="s">
        <v>336</v>
      </c>
      <c r="E203" s="159" t="s">
        <v>4428</v>
      </c>
      <c r="F203" s="160" t="s">
        <v>4429</v>
      </c>
      <c r="G203" s="161" t="s">
        <v>349</v>
      </c>
      <c r="H203" s="162">
        <v>17.5</v>
      </c>
      <c r="I203" s="163"/>
      <c r="J203" s="164">
        <f t="shared" si="15"/>
        <v>0</v>
      </c>
      <c r="K203" s="165"/>
      <c r="L203" s="32"/>
      <c r="M203" s="166" t="s">
        <v>1</v>
      </c>
      <c r="N203" s="127" t="s">
        <v>41</v>
      </c>
      <c r="P203" s="167">
        <f t="shared" si="16"/>
        <v>0</v>
      </c>
      <c r="Q203" s="167">
        <v>0</v>
      </c>
      <c r="R203" s="167">
        <f t="shared" si="17"/>
        <v>0</v>
      </c>
      <c r="S203" s="167">
        <v>0</v>
      </c>
      <c r="T203" s="168">
        <f t="shared" si="18"/>
        <v>0</v>
      </c>
      <c r="AR203" s="169" t="s">
        <v>340</v>
      </c>
      <c r="AT203" s="169" t="s">
        <v>336</v>
      </c>
      <c r="AU203" s="169" t="s">
        <v>87</v>
      </c>
      <c r="AY203" s="17" t="s">
        <v>334</v>
      </c>
      <c r="BE203" s="170">
        <f t="shared" si="19"/>
        <v>0</v>
      </c>
      <c r="BF203" s="170">
        <f t="shared" si="20"/>
        <v>0</v>
      </c>
      <c r="BG203" s="170">
        <f t="shared" si="21"/>
        <v>0</v>
      </c>
      <c r="BH203" s="170">
        <f t="shared" si="22"/>
        <v>0</v>
      </c>
      <c r="BI203" s="170">
        <f t="shared" si="23"/>
        <v>0</v>
      </c>
      <c r="BJ203" s="17" t="s">
        <v>87</v>
      </c>
      <c r="BK203" s="170">
        <f t="shared" si="24"/>
        <v>0</v>
      </c>
      <c r="BL203" s="17" t="s">
        <v>340</v>
      </c>
      <c r="BM203" s="169" t="s">
        <v>4430</v>
      </c>
    </row>
    <row r="204" spans="2:65" s="1" customFormat="1" ht="16.5" customHeight="1">
      <c r="B204" s="128"/>
      <c r="C204" s="158" t="s">
        <v>726</v>
      </c>
      <c r="D204" s="158" t="s">
        <v>336</v>
      </c>
      <c r="E204" s="159" t="s">
        <v>4431</v>
      </c>
      <c r="F204" s="160" t="s">
        <v>4432</v>
      </c>
      <c r="G204" s="161" t="s">
        <v>349</v>
      </c>
      <c r="H204" s="162">
        <v>98.558000000000007</v>
      </c>
      <c r="I204" s="163"/>
      <c r="J204" s="164">
        <f t="shared" si="15"/>
        <v>0</v>
      </c>
      <c r="K204" s="165"/>
      <c r="L204" s="32"/>
      <c r="M204" s="166" t="s">
        <v>1</v>
      </c>
      <c r="N204" s="127" t="s">
        <v>41</v>
      </c>
      <c r="P204" s="167">
        <f t="shared" si="16"/>
        <v>0</v>
      </c>
      <c r="Q204" s="167">
        <v>0</v>
      </c>
      <c r="R204" s="167">
        <f t="shared" si="17"/>
        <v>0</v>
      </c>
      <c r="S204" s="167">
        <v>0</v>
      </c>
      <c r="T204" s="168">
        <f t="shared" si="18"/>
        <v>0</v>
      </c>
      <c r="AR204" s="169" t="s">
        <v>340</v>
      </c>
      <c r="AT204" s="169" t="s">
        <v>336</v>
      </c>
      <c r="AU204" s="169" t="s">
        <v>87</v>
      </c>
      <c r="AY204" s="17" t="s">
        <v>334</v>
      </c>
      <c r="BE204" s="170">
        <f t="shared" si="19"/>
        <v>0</v>
      </c>
      <c r="BF204" s="170">
        <f t="shared" si="20"/>
        <v>0</v>
      </c>
      <c r="BG204" s="170">
        <f t="shared" si="21"/>
        <v>0</v>
      </c>
      <c r="BH204" s="170">
        <f t="shared" si="22"/>
        <v>0</v>
      </c>
      <c r="BI204" s="170">
        <f t="shared" si="23"/>
        <v>0</v>
      </c>
      <c r="BJ204" s="17" t="s">
        <v>87</v>
      </c>
      <c r="BK204" s="170">
        <f t="shared" si="24"/>
        <v>0</v>
      </c>
      <c r="BL204" s="17" t="s">
        <v>340</v>
      </c>
      <c r="BM204" s="169" t="s">
        <v>4433</v>
      </c>
    </row>
    <row r="205" spans="2:65" s="1" customFormat="1" ht="16.5" customHeight="1">
      <c r="B205" s="128"/>
      <c r="C205" s="158" t="s">
        <v>733</v>
      </c>
      <c r="D205" s="158" t="s">
        <v>336</v>
      </c>
      <c r="E205" s="159" t="s">
        <v>4434</v>
      </c>
      <c r="F205" s="160" t="s">
        <v>4435</v>
      </c>
      <c r="G205" s="161" t="s">
        <v>349</v>
      </c>
      <c r="H205" s="162">
        <v>98.558000000000007</v>
      </c>
      <c r="I205" s="163"/>
      <c r="J205" s="164">
        <f t="shared" si="15"/>
        <v>0</v>
      </c>
      <c r="K205" s="165"/>
      <c r="L205" s="32"/>
      <c r="M205" s="166" t="s">
        <v>1</v>
      </c>
      <c r="N205" s="127" t="s">
        <v>41</v>
      </c>
      <c r="P205" s="167">
        <f t="shared" si="16"/>
        <v>0</v>
      </c>
      <c r="Q205" s="167">
        <v>0</v>
      </c>
      <c r="R205" s="167">
        <f t="shared" si="17"/>
        <v>0</v>
      </c>
      <c r="S205" s="167">
        <v>0</v>
      </c>
      <c r="T205" s="168">
        <f t="shared" si="18"/>
        <v>0</v>
      </c>
      <c r="AR205" s="169" t="s">
        <v>340</v>
      </c>
      <c r="AT205" s="169" t="s">
        <v>336</v>
      </c>
      <c r="AU205" s="169" t="s">
        <v>87</v>
      </c>
      <c r="AY205" s="17" t="s">
        <v>334</v>
      </c>
      <c r="BE205" s="170">
        <f t="shared" si="19"/>
        <v>0</v>
      </c>
      <c r="BF205" s="170">
        <f t="shared" si="20"/>
        <v>0</v>
      </c>
      <c r="BG205" s="170">
        <f t="shared" si="21"/>
        <v>0</v>
      </c>
      <c r="BH205" s="170">
        <f t="shared" si="22"/>
        <v>0</v>
      </c>
      <c r="BI205" s="170">
        <f t="shared" si="23"/>
        <v>0</v>
      </c>
      <c r="BJ205" s="17" t="s">
        <v>87</v>
      </c>
      <c r="BK205" s="170">
        <f t="shared" si="24"/>
        <v>0</v>
      </c>
      <c r="BL205" s="17" t="s">
        <v>340</v>
      </c>
      <c r="BM205" s="169" t="s">
        <v>4436</v>
      </c>
    </row>
    <row r="206" spans="2:65" s="1" customFormat="1" ht="16.5" customHeight="1">
      <c r="B206" s="128"/>
      <c r="C206" s="158" t="s">
        <v>739</v>
      </c>
      <c r="D206" s="158" t="s">
        <v>336</v>
      </c>
      <c r="E206" s="159" t="s">
        <v>4437</v>
      </c>
      <c r="F206" s="160" t="s">
        <v>4438</v>
      </c>
      <c r="G206" s="161" t="s">
        <v>349</v>
      </c>
      <c r="H206" s="162">
        <v>98.558000000000007</v>
      </c>
      <c r="I206" s="163"/>
      <c r="J206" s="164">
        <f t="shared" si="15"/>
        <v>0</v>
      </c>
      <c r="K206" s="165"/>
      <c r="L206" s="32"/>
      <c r="M206" s="166" t="s">
        <v>1</v>
      </c>
      <c r="N206" s="127" t="s">
        <v>41</v>
      </c>
      <c r="P206" s="167">
        <f t="shared" si="16"/>
        <v>0</v>
      </c>
      <c r="Q206" s="167">
        <v>0</v>
      </c>
      <c r="R206" s="167">
        <f t="shared" si="17"/>
        <v>0</v>
      </c>
      <c r="S206" s="167">
        <v>0</v>
      </c>
      <c r="T206" s="168">
        <f t="shared" si="18"/>
        <v>0</v>
      </c>
      <c r="AR206" s="169" t="s">
        <v>340</v>
      </c>
      <c r="AT206" s="169" t="s">
        <v>336</v>
      </c>
      <c r="AU206" s="169" t="s">
        <v>87</v>
      </c>
      <c r="AY206" s="17" t="s">
        <v>334</v>
      </c>
      <c r="BE206" s="170">
        <f t="shared" si="19"/>
        <v>0</v>
      </c>
      <c r="BF206" s="170">
        <f t="shared" si="20"/>
        <v>0</v>
      </c>
      <c r="BG206" s="170">
        <f t="shared" si="21"/>
        <v>0</v>
      </c>
      <c r="BH206" s="170">
        <f t="shared" si="22"/>
        <v>0</v>
      </c>
      <c r="BI206" s="170">
        <f t="shared" si="23"/>
        <v>0</v>
      </c>
      <c r="BJ206" s="17" t="s">
        <v>87</v>
      </c>
      <c r="BK206" s="170">
        <f t="shared" si="24"/>
        <v>0</v>
      </c>
      <c r="BL206" s="17" t="s">
        <v>340</v>
      </c>
      <c r="BM206" s="169" t="s">
        <v>4439</v>
      </c>
    </row>
    <row r="207" spans="2:65" s="1" customFormat="1" ht="16.5" customHeight="1">
      <c r="B207" s="128"/>
      <c r="C207" s="158" t="s">
        <v>745</v>
      </c>
      <c r="D207" s="158" t="s">
        <v>336</v>
      </c>
      <c r="E207" s="159" t="s">
        <v>4440</v>
      </c>
      <c r="F207" s="160" t="s">
        <v>4441</v>
      </c>
      <c r="G207" s="161" t="s">
        <v>349</v>
      </c>
      <c r="H207" s="162">
        <v>98.558000000000007</v>
      </c>
      <c r="I207" s="163"/>
      <c r="J207" s="164">
        <f t="shared" si="15"/>
        <v>0</v>
      </c>
      <c r="K207" s="165"/>
      <c r="L207" s="32"/>
      <c r="M207" s="166" t="s">
        <v>1</v>
      </c>
      <c r="N207" s="127" t="s">
        <v>41</v>
      </c>
      <c r="P207" s="167">
        <f t="shared" si="16"/>
        <v>0</v>
      </c>
      <c r="Q207" s="167">
        <v>0</v>
      </c>
      <c r="R207" s="167">
        <f t="shared" si="17"/>
        <v>0</v>
      </c>
      <c r="S207" s="167">
        <v>0</v>
      </c>
      <c r="T207" s="168">
        <f t="shared" si="18"/>
        <v>0</v>
      </c>
      <c r="AR207" s="169" t="s">
        <v>340</v>
      </c>
      <c r="AT207" s="169" t="s">
        <v>336</v>
      </c>
      <c r="AU207" s="169" t="s">
        <v>87</v>
      </c>
      <c r="AY207" s="17" t="s">
        <v>334</v>
      </c>
      <c r="BE207" s="170">
        <f t="shared" si="19"/>
        <v>0</v>
      </c>
      <c r="BF207" s="170">
        <f t="shared" si="20"/>
        <v>0</v>
      </c>
      <c r="BG207" s="170">
        <f t="shared" si="21"/>
        <v>0</v>
      </c>
      <c r="BH207" s="170">
        <f t="shared" si="22"/>
        <v>0</v>
      </c>
      <c r="BI207" s="170">
        <f t="shared" si="23"/>
        <v>0</v>
      </c>
      <c r="BJ207" s="17" t="s">
        <v>87</v>
      </c>
      <c r="BK207" s="170">
        <f t="shared" si="24"/>
        <v>0</v>
      </c>
      <c r="BL207" s="17" t="s">
        <v>340</v>
      </c>
      <c r="BM207" s="169" t="s">
        <v>4442</v>
      </c>
    </row>
    <row r="208" spans="2:65" s="1" customFormat="1" ht="21.75" customHeight="1">
      <c r="B208" s="128"/>
      <c r="C208" s="158" t="s">
        <v>753</v>
      </c>
      <c r="D208" s="158" t="s">
        <v>336</v>
      </c>
      <c r="E208" s="159" t="s">
        <v>4443</v>
      </c>
      <c r="F208" s="160" t="s">
        <v>4444</v>
      </c>
      <c r="G208" s="161" t="s">
        <v>349</v>
      </c>
      <c r="H208" s="162">
        <v>45.371000000000002</v>
      </c>
      <c r="I208" s="163"/>
      <c r="J208" s="164">
        <f t="shared" si="15"/>
        <v>0</v>
      </c>
      <c r="K208" s="165"/>
      <c r="L208" s="32"/>
      <c r="M208" s="166" t="s">
        <v>1</v>
      </c>
      <c r="N208" s="127" t="s">
        <v>41</v>
      </c>
      <c r="P208" s="167">
        <f t="shared" si="16"/>
        <v>0</v>
      </c>
      <c r="Q208" s="167">
        <v>0</v>
      </c>
      <c r="R208" s="167">
        <f t="shared" si="17"/>
        <v>0</v>
      </c>
      <c r="S208" s="167">
        <v>0</v>
      </c>
      <c r="T208" s="168">
        <f t="shared" si="18"/>
        <v>0</v>
      </c>
      <c r="AR208" s="169" t="s">
        <v>340</v>
      </c>
      <c r="AT208" s="169" t="s">
        <v>336</v>
      </c>
      <c r="AU208" s="169" t="s">
        <v>87</v>
      </c>
      <c r="AY208" s="17" t="s">
        <v>334</v>
      </c>
      <c r="BE208" s="170">
        <f t="shared" si="19"/>
        <v>0</v>
      </c>
      <c r="BF208" s="170">
        <f t="shared" si="20"/>
        <v>0</v>
      </c>
      <c r="BG208" s="170">
        <f t="shared" si="21"/>
        <v>0</v>
      </c>
      <c r="BH208" s="170">
        <f t="shared" si="22"/>
        <v>0</v>
      </c>
      <c r="BI208" s="170">
        <f t="shared" si="23"/>
        <v>0</v>
      </c>
      <c r="BJ208" s="17" t="s">
        <v>87</v>
      </c>
      <c r="BK208" s="170">
        <f t="shared" si="24"/>
        <v>0</v>
      </c>
      <c r="BL208" s="17" t="s">
        <v>340</v>
      </c>
      <c r="BM208" s="169" t="s">
        <v>4445</v>
      </c>
    </row>
    <row r="209" spans="2:65" s="1" customFormat="1" ht="21.75" customHeight="1">
      <c r="B209" s="128"/>
      <c r="C209" s="158" t="s">
        <v>758</v>
      </c>
      <c r="D209" s="158" t="s">
        <v>336</v>
      </c>
      <c r="E209" s="159" t="s">
        <v>2637</v>
      </c>
      <c r="F209" s="160" t="s">
        <v>4446</v>
      </c>
      <c r="G209" s="161" t="s">
        <v>349</v>
      </c>
      <c r="H209" s="162">
        <v>45.371000000000002</v>
      </c>
      <c r="I209" s="163"/>
      <c r="J209" s="164">
        <f t="shared" si="15"/>
        <v>0</v>
      </c>
      <c r="K209" s="165"/>
      <c r="L209" s="32"/>
      <c r="M209" s="166" t="s">
        <v>1</v>
      </c>
      <c r="N209" s="127" t="s">
        <v>41</v>
      </c>
      <c r="P209" s="167">
        <f t="shared" si="16"/>
        <v>0</v>
      </c>
      <c r="Q209" s="167">
        <v>0</v>
      </c>
      <c r="R209" s="167">
        <f t="shared" si="17"/>
        <v>0</v>
      </c>
      <c r="S209" s="167">
        <v>0</v>
      </c>
      <c r="T209" s="168">
        <f t="shared" si="18"/>
        <v>0</v>
      </c>
      <c r="AR209" s="169" t="s">
        <v>340</v>
      </c>
      <c r="AT209" s="169" t="s">
        <v>336</v>
      </c>
      <c r="AU209" s="169" t="s">
        <v>87</v>
      </c>
      <c r="AY209" s="17" t="s">
        <v>334</v>
      </c>
      <c r="BE209" s="170">
        <f t="shared" si="19"/>
        <v>0</v>
      </c>
      <c r="BF209" s="170">
        <f t="shared" si="20"/>
        <v>0</v>
      </c>
      <c r="BG209" s="170">
        <f t="shared" si="21"/>
        <v>0</v>
      </c>
      <c r="BH209" s="170">
        <f t="shared" si="22"/>
        <v>0</v>
      </c>
      <c r="BI209" s="170">
        <f t="shared" si="23"/>
        <v>0</v>
      </c>
      <c r="BJ209" s="17" t="s">
        <v>87</v>
      </c>
      <c r="BK209" s="170">
        <f t="shared" si="24"/>
        <v>0</v>
      </c>
      <c r="BL209" s="17" t="s">
        <v>340</v>
      </c>
      <c r="BM209" s="169" t="s">
        <v>4447</v>
      </c>
    </row>
    <row r="210" spans="2:65" s="1" customFormat="1" ht="21.75" customHeight="1">
      <c r="B210" s="128"/>
      <c r="C210" s="158" t="s">
        <v>762</v>
      </c>
      <c r="D210" s="158" t="s">
        <v>336</v>
      </c>
      <c r="E210" s="159" t="s">
        <v>4448</v>
      </c>
      <c r="F210" s="160" t="s">
        <v>4449</v>
      </c>
      <c r="G210" s="161" t="s">
        <v>349</v>
      </c>
      <c r="H210" s="162">
        <v>45.371000000000002</v>
      </c>
      <c r="I210" s="163"/>
      <c r="J210" s="164">
        <f t="shared" si="15"/>
        <v>0</v>
      </c>
      <c r="K210" s="165"/>
      <c r="L210" s="32"/>
      <c r="M210" s="166" t="s">
        <v>1</v>
      </c>
      <c r="N210" s="127" t="s">
        <v>41</v>
      </c>
      <c r="P210" s="167">
        <f t="shared" si="16"/>
        <v>0</v>
      </c>
      <c r="Q210" s="167">
        <v>0</v>
      </c>
      <c r="R210" s="167">
        <f t="shared" si="17"/>
        <v>0</v>
      </c>
      <c r="S210" s="167">
        <v>0</v>
      </c>
      <c r="T210" s="168">
        <f t="shared" si="18"/>
        <v>0</v>
      </c>
      <c r="AR210" s="169" t="s">
        <v>340</v>
      </c>
      <c r="AT210" s="169" t="s">
        <v>336</v>
      </c>
      <c r="AU210" s="169" t="s">
        <v>87</v>
      </c>
      <c r="AY210" s="17" t="s">
        <v>334</v>
      </c>
      <c r="BE210" s="170">
        <f t="shared" si="19"/>
        <v>0</v>
      </c>
      <c r="BF210" s="170">
        <f t="shared" si="20"/>
        <v>0</v>
      </c>
      <c r="BG210" s="170">
        <f t="shared" si="21"/>
        <v>0</v>
      </c>
      <c r="BH210" s="170">
        <f t="shared" si="22"/>
        <v>0</v>
      </c>
      <c r="BI210" s="170">
        <f t="shared" si="23"/>
        <v>0</v>
      </c>
      <c r="BJ210" s="17" t="s">
        <v>87</v>
      </c>
      <c r="BK210" s="170">
        <f t="shared" si="24"/>
        <v>0</v>
      </c>
      <c r="BL210" s="17" t="s">
        <v>340</v>
      </c>
      <c r="BM210" s="169" t="s">
        <v>4450</v>
      </c>
    </row>
    <row r="211" spans="2:65" s="1" customFormat="1" ht="21.75" customHeight="1">
      <c r="B211" s="128"/>
      <c r="C211" s="158" t="s">
        <v>768</v>
      </c>
      <c r="D211" s="158" t="s">
        <v>336</v>
      </c>
      <c r="E211" s="159" t="s">
        <v>4451</v>
      </c>
      <c r="F211" s="160" t="s">
        <v>4452</v>
      </c>
      <c r="G211" s="161" t="s">
        <v>349</v>
      </c>
      <c r="H211" s="162">
        <v>45.371000000000002</v>
      </c>
      <c r="I211" s="163"/>
      <c r="J211" s="164">
        <f t="shared" si="15"/>
        <v>0</v>
      </c>
      <c r="K211" s="165"/>
      <c r="L211" s="32"/>
      <c r="M211" s="166" t="s">
        <v>1</v>
      </c>
      <c r="N211" s="127" t="s">
        <v>41</v>
      </c>
      <c r="P211" s="167">
        <f t="shared" si="16"/>
        <v>0</v>
      </c>
      <c r="Q211" s="167">
        <v>0</v>
      </c>
      <c r="R211" s="167">
        <f t="shared" si="17"/>
        <v>0</v>
      </c>
      <c r="S211" s="167">
        <v>0</v>
      </c>
      <c r="T211" s="168">
        <f t="shared" si="18"/>
        <v>0</v>
      </c>
      <c r="AR211" s="169" t="s">
        <v>340</v>
      </c>
      <c r="AT211" s="169" t="s">
        <v>336</v>
      </c>
      <c r="AU211" s="169" t="s">
        <v>87</v>
      </c>
      <c r="AY211" s="17" t="s">
        <v>334</v>
      </c>
      <c r="BE211" s="170">
        <f t="shared" si="19"/>
        <v>0</v>
      </c>
      <c r="BF211" s="170">
        <f t="shared" si="20"/>
        <v>0</v>
      </c>
      <c r="BG211" s="170">
        <f t="shared" si="21"/>
        <v>0</v>
      </c>
      <c r="BH211" s="170">
        <f t="shared" si="22"/>
        <v>0</v>
      </c>
      <c r="BI211" s="170">
        <f t="shared" si="23"/>
        <v>0</v>
      </c>
      <c r="BJ211" s="17" t="s">
        <v>87</v>
      </c>
      <c r="BK211" s="170">
        <f t="shared" si="24"/>
        <v>0</v>
      </c>
      <c r="BL211" s="17" t="s">
        <v>340</v>
      </c>
      <c r="BM211" s="169" t="s">
        <v>4453</v>
      </c>
    </row>
    <row r="212" spans="2:65" s="1" customFormat="1" ht="24.15" customHeight="1">
      <c r="B212" s="128"/>
      <c r="C212" s="158" t="s">
        <v>772</v>
      </c>
      <c r="D212" s="158" t="s">
        <v>336</v>
      </c>
      <c r="E212" s="159" t="s">
        <v>2622</v>
      </c>
      <c r="F212" s="160" t="s">
        <v>4454</v>
      </c>
      <c r="G212" s="161" t="s">
        <v>339</v>
      </c>
      <c r="H212" s="162">
        <v>181.48099999999999</v>
      </c>
      <c r="I212" s="163"/>
      <c r="J212" s="164">
        <f t="shared" si="15"/>
        <v>0</v>
      </c>
      <c r="K212" s="165"/>
      <c r="L212" s="32"/>
      <c r="M212" s="166" t="s">
        <v>1</v>
      </c>
      <c r="N212" s="127" t="s">
        <v>41</v>
      </c>
      <c r="P212" s="167">
        <f t="shared" si="16"/>
        <v>0</v>
      </c>
      <c r="Q212" s="167">
        <v>2.1000000000000001E-4</v>
      </c>
      <c r="R212" s="167">
        <f t="shared" si="17"/>
        <v>3.8111010000000001E-2</v>
      </c>
      <c r="S212" s="167">
        <v>0</v>
      </c>
      <c r="T212" s="168">
        <f t="shared" si="18"/>
        <v>0</v>
      </c>
      <c r="AR212" s="169" t="s">
        <v>340</v>
      </c>
      <c r="AT212" s="169" t="s">
        <v>336</v>
      </c>
      <c r="AU212" s="169" t="s">
        <v>87</v>
      </c>
      <c r="AY212" s="17" t="s">
        <v>334</v>
      </c>
      <c r="BE212" s="170">
        <f t="shared" si="19"/>
        <v>0</v>
      </c>
      <c r="BF212" s="170">
        <f t="shared" si="20"/>
        <v>0</v>
      </c>
      <c r="BG212" s="170">
        <f t="shared" si="21"/>
        <v>0</v>
      </c>
      <c r="BH212" s="170">
        <f t="shared" si="22"/>
        <v>0</v>
      </c>
      <c r="BI212" s="170">
        <f t="shared" si="23"/>
        <v>0</v>
      </c>
      <c r="BJ212" s="17" t="s">
        <v>87</v>
      </c>
      <c r="BK212" s="170">
        <f t="shared" si="24"/>
        <v>0</v>
      </c>
      <c r="BL212" s="17" t="s">
        <v>340</v>
      </c>
      <c r="BM212" s="169" t="s">
        <v>4455</v>
      </c>
    </row>
    <row r="213" spans="2:65" s="1" customFormat="1" ht="24.15" customHeight="1">
      <c r="B213" s="128"/>
      <c r="C213" s="158" t="s">
        <v>778</v>
      </c>
      <c r="D213" s="158" t="s">
        <v>336</v>
      </c>
      <c r="E213" s="159" t="s">
        <v>2625</v>
      </c>
      <c r="F213" s="160" t="s">
        <v>4456</v>
      </c>
      <c r="G213" s="161" t="s">
        <v>339</v>
      </c>
      <c r="H213" s="162">
        <v>181.48099999999999</v>
      </c>
      <c r="I213" s="163"/>
      <c r="J213" s="164">
        <f t="shared" si="15"/>
        <v>0</v>
      </c>
      <c r="K213" s="165"/>
      <c r="L213" s="32"/>
      <c r="M213" s="166" t="s">
        <v>1</v>
      </c>
      <c r="N213" s="127" t="s">
        <v>41</v>
      </c>
      <c r="P213" s="167">
        <f t="shared" si="16"/>
        <v>0</v>
      </c>
      <c r="Q213" s="167">
        <v>0</v>
      </c>
      <c r="R213" s="167">
        <f t="shared" si="17"/>
        <v>0</v>
      </c>
      <c r="S213" s="167">
        <v>0</v>
      </c>
      <c r="T213" s="168">
        <f t="shared" si="18"/>
        <v>0</v>
      </c>
      <c r="AR213" s="169" t="s">
        <v>340</v>
      </c>
      <c r="AT213" s="169" t="s">
        <v>336</v>
      </c>
      <c r="AU213" s="169" t="s">
        <v>87</v>
      </c>
      <c r="AY213" s="17" t="s">
        <v>334</v>
      </c>
      <c r="BE213" s="170">
        <f t="shared" si="19"/>
        <v>0</v>
      </c>
      <c r="BF213" s="170">
        <f t="shared" si="20"/>
        <v>0</v>
      </c>
      <c r="BG213" s="170">
        <f t="shared" si="21"/>
        <v>0</v>
      </c>
      <c r="BH213" s="170">
        <f t="shared" si="22"/>
        <v>0</v>
      </c>
      <c r="BI213" s="170">
        <f t="shared" si="23"/>
        <v>0</v>
      </c>
      <c r="BJ213" s="17" t="s">
        <v>87</v>
      </c>
      <c r="BK213" s="170">
        <f t="shared" si="24"/>
        <v>0</v>
      </c>
      <c r="BL213" s="17" t="s">
        <v>340</v>
      </c>
      <c r="BM213" s="169" t="s">
        <v>4457</v>
      </c>
    </row>
    <row r="214" spans="2:65" s="1" customFormat="1" ht="24.15" customHeight="1">
      <c r="B214" s="128"/>
      <c r="C214" s="158" t="s">
        <v>786</v>
      </c>
      <c r="D214" s="158" t="s">
        <v>336</v>
      </c>
      <c r="E214" s="159" t="s">
        <v>4458</v>
      </c>
      <c r="F214" s="160" t="s">
        <v>4459</v>
      </c>
      <c r="G214" s="161" t="s">
        <v>349</v>
      </c>
      <c r="H214" s="162">
        <v>90.741</v>
      </c>
      <c r="I214" s="163"/>
      <c r="J214" s="164">
        <f t="shared" si="15"/>
        <v>0</v>
      </c>
      <c r="K214" s="165"/>
      <c r="L214" s="32"/>
      <c r="M214" s="166" t="s">
        <v>1</v>
      </c>
      <c r="N214" s="127" t="s">
        <v>41</v>
      </c>
      <c r="P214" s="167">
        <f t="shared" si="16"/>
        <v>0</v>
      </c>
      <c r="Q214" s="167">
        <v>4.4999999999999999E-4</v>
      </c>
      <c r="R214" s="167">
        <f t="shared" si="17"/>
        <v>4.083345E-2</v>
      </c>
      <c r="S214" s="167">
        <v>0</v>
      </c>
      <c r="T214" s="168">
        <f t="shared" si="18"/>
        <v>0</v>
      </c>
      <c r="AR214" s="169" t="s">
        <v>340</v>
      </c>
      <c r="AT214" s="169" t="s">
        <v>336</v>
      </c>
      <c r="AU214" s="169" t="s">
        <v>87</v>
      </c>
      <c r="AY214" s="17" t="s">
        <v>334</v>
      </c>
      <c r="BE214" s="170">
        <f t="shared" si="19"/>
        <v>0</v>
      </c>
      <c r="BF214" s="170">
        <f t="shared" si="20"/>
        <v>0</v>
      </c>
      <c r="BG214" s="170">
        <f t="shared" si="21"/>
        <v>0</v>
      </c>
      <c r="BH214" s="170">
        <f t="shared" si="22"/>
        <v>0</v>
      </c>
      <c r="BI214" s="170">
        <f t="shared" si="23"/>
        <v>0</v>
      </c>
      <c r="BJ214" s="17" t="s">
        <v>87</v>
      </c>
      <c r="BK214" s="170">
        <f t="shared" si="24"/>
        <v>0</v>
      </c>
      <c r="BL214" s="17" t="s">
        <v>340</v>
      </c>
      <c r="BM214" s="169" t="s">
        <v>4460</v>
      </c>
    </row>
    <row r="215" spans="2:65" s="1" customFormat="1" ht="24.15" customHeight="1">
      <c r="B215" s="128"/>
      <c r="C215" s="158" t="s">
        <v>792</v>
      </c>
      <c r="D215" s="158" t="s">
        <v>336</v>
      </c>
      <c r="E215" s="159" t="s">
        <v>4461</v>
      </c>
      <c r="F215" s="160" t="s">
        <v>4462</v>
      </c>
      <c r="G215" s="161" t="s">
        <v>349</v>
      </c>
      <c r="H215" s="162">
        <v>90.741</v>
      </c>
      <c r="I215" s="163"/>
      <c r="J215" s="164">
        <f t="shared" si="15"/>
        <v>0</v>
      </c>
      <c r="K215" s="165"/>
      <c r="L215" s="32"/>
      <c r="M215" s="166" t="s">
        <v>1</v>
      </c>
      <c r="N215" s="127" t="s">
        <v>41</v>
      </c>
      <c r="P215" s="167">
        <f t="shared" si="16"/>
        <v>0</v>
      </c>
      <c r="Q215" s="167">
        <v>0</v>
      </c>
      <c r="R215" s="167">
        <f t="shared" si="17"/>
        <v>0</v>
      </c>
      <c r="S215" s="167">
        <v>0</v>
      </c>
      <c r="T215" s="168">
        <f t="shared" si="18"/>
        <v>0</v>
      </c>
      <c r="AR215" s="169" t="s">
        <v>340</v>
      </c>
      <c r="AT215" s="169" t="s">
        <v>336</v>
      </c>
      <c r="AU215" s="169" t="s">
        <v>87</v>
      </c>
      <c r="AY215" s="17" t="s">
        <v>334</v>
      </c>
      <c r="BE215" s="170">
        <f t="shared" si="19"/>
        <v>0</v>
      </c>
      <c r="BF215" s="170">
        <f t="shared" si="20"/>
        <v>0</v>
      </c>
      <c r="BG215" s="170">
        <f t="shared" si="21"/>
        <v>0</v>
      </c>
      <c r="BH215" s="170">
        <f t="shared" si="22"/>
        <v>0</v>
      </c>
      <c r="BI215" s="170">
        <f t="shared" si="23"/>
        <v>0</v>
      </c>
      <c r="BJ215" s="17" t="s">
        <v>87</v>
      </c>
      <c r="BK215" s="170">
        <f t="shared" si="24"/>
        <v>0</v>
      </c>
      <c r="BL215" s="17" t="s">
        <v>340</v>
      </c>
      <c r="BM215" s="169" t="s">
        <v>4463</v>
      </c>
    </row>
    <row r="216" spans="2:65" s="1" customFormat="1" ht="21.75" customHeight="1">
      <c r="B216" s="128"/>
      <c r="C216" s="158" t="s">
        <v>800</v>
      </c>
      <c r="D216" s="158" t="s">
        <v>336</v>
      </c>
      <c r="E216" s="159" t="s">
        <v>4464</v>
      </c>
      <c r="F216" s="160" t="s">
        <v>4465</v>
      </c>
      <c r="G216" s="161" t="s">
        <v>339</v>
      </c>
      <c r="H216" s="162">
        <v>147.94200000000001</v>
      </c>
      <c r="I216" s="163"/>
      <c r="J216" s="164">
        <f t="shared" si="15"/>
        <v>0</v>
      </c>
      <c r="K216" s="165"/>
      <c r="L216" s="32"/>
      <c r="M216" s="166" t="s">
        <v>1</v>
      </c>
      <c r="N216" s="127" t="s">
        <v>41</v>
      </c>
      <c r="P216" s="167">
        <f t="shared" si="16"/>
        <v>0</v>
      </c>
      <c r="Q216" s="167">
        <v>6.8999999999999997E-4</v>
      </c>
      <c r="R216" s="167">
        <f t="shared" si="17"/>
        <v>0.10207998</v>
      </c>
      <c r="S216" s="167">
        <v>0</v>
      </c>
      <c r="T216" s="168">
        <f t="shared" si="18"/>
        <v>0</v>
      </c>
      <c r="AR216" s="169" t="s">
        <v>340</v>
      </c>
      <c r="AT216" s="169" t="s">
        <v>336</v>
      </c>
      <c r="AU216" s="169" t="s">
        <v>87</v>
      </c>
      <c r="AY216" s="17" t="s">
        <v>334</v>
      </c>
      <c r="BE216" s="170">
        <f t="shared" si="19"/>
        <v>0</v>
      </c>
      <c r="BF216" s="170">
        <f t="shared" si="20"/>
        <v>0</v>
      </c>
      <c r="BG216" s="170">
        <f t="shared" si="21"/>
        <v>0</v>
      </c>
      <c r="BH216" s="170">
        <f t="shared" si="22"/>
        <v>0</v>
      </c>
      <c r="BI216" s="170">
        <f t="shared" si="23"/>
        <v>0</v>
      </c>
      <c r="BJ216" s="17" t="s">
        <v>87</v>
      </c>
      <c r="BK216" s="170">
        <f t="shared" si="24"/>
        <v>0</v>
      </c>
      <c r="BL216" s="17" t="s">
        <v>340</v>
      </c>
      <c r="BM216" s="169" t="s">
        <v>4466</v>
      </c>
    </row>
    <row r="217" spans="2:65" s="1" customFormat="1" ht="21.75" customHeight="1">
      <c r="B217" s="128"/>
      <c r="C217" s="158" t="s">
        <v>806</v>
      </c>
      <c r="D217" s="158" t="s">
        <v>336</v>
      </c>
      <c r="E217" s="159" t="s">
        <v>4467</v>
      </c>
      <c r="F217" s="160" t="s">
        <v>4468</v>
      </c>
      <c r="G217" s="161" t="s">
        <v>339</v>
      </c>
      <c r="H217" s="162">
        <v>147.94200000000001</v>
      </c>
      <c r="I217" s="163"/>
      <c r="J217" s="164">
        <f t="shared" si="15"/>
        <v>0</v>
      </c>
      <c r="K217" s="165"/>
      <c r="L217" s="32"/>
      <c r="M217" s="166" t="s">
        <v>1</v>
      </c>
      <c r="N217" s="127" t="s">
        <v>41</v>
      </c>
      <c r="P217" s="167">
        <f t="shared" si="16"/>
        <v>0</v>
      </c>
      <c r="Q217" s="167">
        <v>0</v>
      </c>
      <c r="R217" s="167">
        <f t="shared" si="17"/>
        <v>0</v>
      </c>
      <c r="S217" s="167">
        <v>0</v>
      </c>
      <c r="T217" s="168">
        <f t="shared" si="18"/>
        <v>0</v>
      </c>
      <c r="AR217" s="169" t="s">
        <v>340</v>
      </c>
      <c r="AT217" s="169" t="s">
        <v>336</v>
      </c>
      <c r="AU217" s="169" t="s">
        <v>87</v>
      </c>
      <c r="AY217" s="17" t="s">
        <v>334</v>
      </c>
      <c r="BE217" s="170">
        <f t="shared" si="19"/>
        <v>0</v>
      </c>
      <c r="BF217" s="170">
        <f t="shared" si="20"/>
        <v>0</v>
      </c>
      <c r="BG217" s="170">
        <f t="shared" si="21"/>
        <v>0</v>
      </c>
      <c r="BH217" s="170">
        <f t="shared" si="22"/>
        <v>0</v>
      </c>
      <c r="BI217" s="170">
        <f t="shared" si="23"/>
        <v>0</v>
      </c>
      <c r="BJ217" s="17" t="s">
        <v>87</v>
      </c>
      <c r="BK217" s="170">
        <f t="shared" si="24"/>
        <v>0</v>
      </c>
      <c r="BL217" s="17" t="s">
        <v>340</v>
      </c>
      <c r="BM217" s="169" t="s">
        <v>4469</v>
      </c>
    </row>
    <row r="218" spans="2:65" s="1" customFormat="1" ht="24.15" customHeight="1">
      <c r="B218" s="128"/>
      <c r="C218" s="158" t="s">
        <v>812</v>
      </c>
      <c r="D218" s="158" t="s">
        <v>336</v>
      </c>
      <c r="E218" s="159" t="s">
        <v>4470</v>
      </c>
      <c r="F218" s="160" t="s">
        <v>4471</v>
      </c>
      <c r="G218" s="161" t="s">
        <v>339</v>
      </c>
      <c r="H218" s="162">
        <v>147.94200000000001</v>
      </c>
      <c r="I218" s="163"/>
      <c r="J218" s="164">
        <f t="shared" si="15"/>
        <v>0</v>
      </c>
      <c r="K218" s="165"/>
      <c r="L218" s="32"/>
      <c r="M218" s="166" t="s">
        <v>1</v>
      </c>
      <c r="N218" s="127" t="s">
        <v>41</v>
      </c>
      <c r="P218" s="167">
        <f t="shared" si="16"/>
        <v>0</v>
      </c>
      <c r="Q218" s="167">
        <v>4.0299999999999997E-3</v>
      </c>
      <c r="R218" s="167">
        <f t="shared" si="17"/>
        <v>0.59620625999999999</v>
      </c>
      <c r="S218" s="167">
        <v>0</v>
      </c>
      <c r="T218" s="168">
        <f t="shared" si="18"/>
        <v>0</v>
      </c>
      <c r="AR218" s="169" t="s">
        <v>340</v>
      </c>
      <c r="AT218" s="169" t="s">
        <v>336</v>
      </c>
      <c r="AU218" s="169" t="s">
        <v>87</v>
      </c>
      <c r="AY218" s="17" t="s">
        <v>334</v>
      </c>
      <c r="BE218" s="170">
        <f t="shared" si="19"/>
        <v>0</v>
      </c>
      <c r="BF218" s="170">
        <f t="shared" si="20"/>
        <v>0</v>
      </c>
      <c r="BG218" s="170">
        <f t="shared" si="21"/>
        <v>0</v>
      </c>
      <c r="BH218" s="170">
        <f t="shared" si="22"/>
        <v>0</v>
      </c>
      <c r="BI218" s="170">
        <f t="shared" si="23"/>
        <v>0</v>
      </c>
      <c r="BJ218" s="17" t="s">
        <v>87</v>
      </c>
      <c r="BK218" s="170">
        <f t="shared" si="24"/>
        <v>0</v>
      </c>
      <c r="BL218" s="17" t="s">
        <v>340</v>
      </c>
      <c r="BM218" s="169" t="s">
        <v>4472</v>
      </c>
    </row>
    <row r="219" spans="2:65" s="1" customFormat="1" ht="24.15" customHeight="1">
      <c r="B219" s="128"/>
      <c r="C219" s="158" t="s">
        <v>819</v>
      </c>
      <c r="D219" s="158" t="s">
        <v>336</v>
      </c>
      <c r="E219" s="159" t="s">
        <v>4473</v>
      </c>
      <c r="F219" s="160" t="s">
        <v>4474</v>
      </c>
      <c r="G219" s="161" t="s">
        <v>339</v>
      </c>
      <c r="H219" s="162">
        <v>147.94200000000001</v>
      </c>
      <c r="I219" s="163"/>
      <c r="J219" s="164">
        <f t="shared" si="15"/>
        <v>0</v>
      </c>
      <c r="K219" s="165"/>
      <c r="L219" s="32"/>
      <c r="M219" s="166" t="s">
        <v>1</v>
      </c>
      <c r="N219" s="127" t="s">
        <v>41</v>
      </c>
      <c r="P219" s="167">
        <f t="shared" si="16"/>
        <v>0</v>
      </c>
      <c r="Q219" s="167">
        <v>0</v>
      </c>
      <c r="R219" s="167">
        <f t="shared" si="17"/>
        <v>0</v>
      </c>
      <c r="S219" s="167">
        <v>0</v>
      </c>
      <c r="T219" s="168">
        <f t="shared" si="18"/>
        <v>0</v>
      </c>
      <c r="AR219" s="169" t="s">
        <v>340</v>
      </c>
      <c r="AT219" s="169" t="s">
        <v>336</v>
      </c>
      <c r="AU219" s="169" t="s">
        <v>87</v>
      </c>
      <c r="AY219" s="17" t="s">
        <v>334</v>
      </c>
      <c r="BE219" s="170">
        <f t="shared" si="19"/>
        <v>0</v>
      </c>
      <c r="BF219" s="170">
        <f t="shared" si="20"/>
        <v>0</v>
      </c>
      <c r="BG219" s="170">
        <f t="shared" si="21"/>
        <v>0</v>
      </c>
      <c r="BH219" s="170">
        <f t="shared" si="22"/>
        <v>0</v>
      </c>
      <c r="BI219" s="170">
        <f t="shared" si="23"/>
        <v>0</v>
      </c>
      <c r="BJ219" s="17" t="s">
        <v>87</v>
      </c>
      <c r="BK219" s="170">
        <f t="shared" si="24"/>
        <v>0</v>
      </c>
      <c r="BL219" s="17" t="s">
        <v>340</v>
      </c>
      <c r="BM219" s="169" t="s">
        <v>4475</v>
      </c>
    </row>
    <row r="220" spans="2:65" s="1" customFormat="1" ht="21.75" customHeight="1">
      <c r="B220" s="128"/>
      <c r="C220" s="158" t="s">
        <v>824</v>
      </c>
      <c r="D220" s="158" t="s">
        <v>336</v>
      </c>
      <c r="E220" s="159" t="s">
        <v>4476</v>
      </c>
      <c r="F220" s="160" t="s">
        <v>4477</v>
      </c>
      <c r="G220" s="161" t="s">
        <v>349</v>
      </c>
      <c r="H220" s="162">
        <v>287.85700000000003</v>
      </c>
      <c r="I220" s="163"/>
      <c r="J220" s="164">
        <f t="shared" si="15"/>
        <v>0</v>
      </c>
      <c r="K220" s="165"/>
      <c r="L220" s="32"/>
      <c r="M220" s="166" t="s">
        <v>1</v>
      </c>
      <c r="N220" s="127" t="s">
        <v>41</v>
      </c>
      <c r="P220" s="167">
        <f t="shared" si="16"/>
        <v>0</v>
      </c>
      <c r="Q220" s="167">
        <v>0</v>
      </c>
      <c r="R220" s="167">
        <f t="shared" si="17"/>
        <v>0</v>
      </c>
      <c r="S220" s="167">
        <v>0</v>
      </c>
      <c r="T220" s="168">
        <f t="shared" si="18"/>
        <v>0</v>
      </c>
      <c r="AR220" s="169" t="s">
        <v>340</v>
      </c>
      <c r="AT220" s="169" t="s">
        <v>336</v>
      </c>
      <c r="AU220" s="169" t="s">
        <v>87</v>
      </c>
      <c r="AY220" s="17" t="s">
        <v>334</v>
      </c>
      <c r="BE220" s="170">
        <f t="shared" si="19"/>
        <v>0</v>
      </c>
      <c r="BF220" s="170">
        <f t="shared" si="20"/>
        <v>0</v>
      </c>
      <c r="BG220" s="170">
        <f t="shared" si="21"/>
        <v>0</v>
      </c>
      <c r="BH220" s="170">
        <f t="shared" si="22"/>
        <v>0</v>
      </c>
      <c r="BI220" s="170">
        <f t="shared" si="23"/>
        <v>0</v>
      </c>
      <c r="BJ220" s="17" t="s">
        <v>87</v>
      </c>
      <c r="BK220" s="170">
        <f t="shared" si="24"/>
        <v>0</v>
      </c>
      <c r="BL220" s="17" t="s">
        <v>340</v>
      </c>
      <c r="BM220" s="169" t="s">
        <v>4478</v>
      </c>
    </row>
    <row r="221" spans="2:65" s="1" customFormat="1" ht="24.15" customHeight="1">
      <c r="B221" s="128"/>
      <c r="C221" s="158" t="s">
        <v>829</v>
      </c>
      <c r="D221" s="158" t="s">
        <v>336</v>
      </c>
      <c r="E221" s="159" t="s">
        <v>4479</v>
      </c>
      <c r="F221" s="160" t="s">
        <v>4480</v>
      </c>
      <c r="G221" s="161" t="s">
        <v>349</v>
      </c>
      <c r="H221" s="162">
        <v>100.337</v>
      </c>
      <c r="I221" s="163"/>
      <c r="J221" s="164">
        <f t="shared" si="15"/>
        <v>0</v>
      </c>
      <c r="K221" s="165"/>
      <c r="L221" s="32"/>
      <c r="M221" s="166" t="s">
        <v>1</v>
      </c>
      <c r="N221" s="127" t="s">
        <v>41</v>
      </c>
      <c r="P221" s="167">
        <f t="shared" si="16"/>
        <v>0</v>
      </c>
      <c r="Q221" s="167">
        <v>0</v>
      </c>
      <c r="R221" s="167">
        <f t="shared" si="17"/>
        <v>0</v>
      </c>
      <c r="S221" s="167">
        <v>0</v>
      </c>
      <c r="T221" s="168">
        <f t="shared" si="18"/>
        <v>0</v>
      </c>
      <c r="AR221" s="169" t="s">
        <v>340</v>
      </c>
      <c r="AT221" s="169" t="s">
        <v>336</v>
      </c>
      <c r="AU221" s="169" t="s">
        <v>87</v>
      </c>
      <c r="AY221" s="17" t="s">
        <v>334</v>
      </c>
      <c r="BE221" s="170">
        <f t="shared" si="19"/>
        <v>0</v>
      </c>
      <c r="BF221" s="170">
        <f t="shared" si="20"/>
        <v>0</v>
      </c>
      <c r="BG221" s="170">
        <f t="shared" si="21"/>
        <v>0</v>
      </c>
      <c r="BH221" s="170">
        <f t="shared" si="22"/>
        <v>0</v>
      </c>
      <c r="BI221" s="170">
        <f t="shared" si="23"/>
        <v>0</v>
      </c>
      <c r="BJ221" s="17" t="s">
        <v>87</v>
      </c>
      <c r="BK221" s="170">
        <f t="shared" si="24"/>
        <v>0</v>
      </c>
      <c r="BL221" s="17" t="s">
        <v>340</v>
      </c>
      <c r="BM221" s="169" t="s">
        <v>4481</v>
      </c>
    </row>
    <row r="222" spans="2:65" s="1" customFormat="1" ht="16.5" customHeight="1">
      <c r="B222" s="128"/>
      <c r="C222" s="158" t="s">
        <v>833</v>
      </c>
      <c r="D222" s="158" t="s">
        <v>336</v>
      </c>
      <c r="E222" s="159" t="s">
        <v>4482</v>
      </c>
      <c r="F222" s="160" t="s">
        <v>4483</v>
      </c>
      <c r="G222" s="161" t="s">
        <v>349</v>
      </c>
      <c r="H222" s="162">
        <v>100.337</v>
      </c>
      <c r="I222" s="163"/>
      <c r="J222" s="164">
        <f t="shared" si="15"/>
        <v>0</v>
      </c>
      <c r="K222" s="165"/>
      <c r="L222" s="32"/>
      <c r="M222" s="166" t="s">
        <v>1</v>
      </c>
      <c r="N222" s="127" t="s">
        <v>41</v>
      </c>
      <c r="P222" s="167">
        <f t="shared" si="16"/>
        <v>0</v>
      </c>
      <c r="Q222" s="167">
        <v>0</v>
      </c>
      <c r="R222" s="167">
        <f t="shared" si="17"/>
        <v>0</v>
      </c>
      <c r="S222" s="167">
        <v>0</v>
      </c>
      <c r="T222" s="168">
        <f t="shared" si="18"/>
        <v>0</v>
      </c>
      <c r="AR222" s="169" t="s">
        <v>340</v>
      </c>
      <c r="AT222" s="169" t="s">
        <v>336</v>
      </c>
      <c r="AU222" s="169" t="s">
        <v>87</v>
      </c>
      <c r="AY222" s="17" t="s">
        <v>334</v>
      </c>
      <c r="BE222" s="170">
        <f t="shared" si="19"/>
        <v>0</v>
      </c>
      <c r="BF222" s="170">
        <f t="shared" si="20"/>
        <v>0</v>
      </c>
      <c r="BG222" s="170">
        <f t="shared" si="21"/>
        <v>0</v>
      </c>
      <c r="BH222" s="170">
        <f t="shared" si="22"/>
        <v>0</v>
      </c>
      <c r="BI222" s="170">
        <f t="shared" si="23"/>
        <v>0</v>
      </c>
      <c r="BJ222" s="17" t="s">
        <v>87</v>
      </c>
      <c r="BK222" s="170">
        <f t="shared" si="24"/>
        <v>0</v>
      </c>
      <c r="BL222" s="17" t="s">
        <v>340</v>
      </c>
      <c r="BM222" s="169" t="s">
        <v>4484</v>
      </c>
    </row>
    <row r="223" spans="2:65" s="1" customFormat="1" ht="21.75" customHeight="1">
      <c r="B223" s="128"/>
      <c r="C223" s="158" t="s">
        <v>837</v>
      </c>
      <c r="D223" s="158" t="s">
        <v>336</v>
      </c>
      <c r="E223" s="159" t="s">
        <v>4485</v>
      </c>
      <c r="F223" s="160" t="s">
        <v>4486</v>
      </c>
      <c r="G223" s="161" t="s">
        <v>349</v>
      </c>
      <c r="H223" s="162">
        <v>100.337</v>
      </c>
      <c r="I223" s="163"/>
      <c r="J223" s="164">
        <f t="shared" si="15"/>
        <v>0</v>
      </c>
      <c r="K223" s="165"/>
      <c r="L223" s="32"/>
      <c r="M223" s="166" t="s">
        <v>1</v>
      </c>
      <c r="N223" s="127" t="s">
        <v>41</v>
      </c>
      <c r="P223" s="167">
        <f t="shared" si="16"/>
        <v>0</v>
      </c>
      <c r="Q223" s="167">
        <v>0</v>
      </c>
      <c r="R223" s="167">
        <f t="shared" si="17"/>
        <v>0</v>
      </c>
      <c r="S223" s="167">
        <v>0</v>
      </c>
      <c r="T223" s="168">
        <f t="shared" si="18"/>
        <v>0</v>
      </c>
      <c r="AR223" s="169" t="s">
        <v>340</v>
      </c>
      <c r="AT223" s="169" t="s">
        <v>336</v>
      </c>
      <c r="AU223" s="169" t="s">
        <v>87</v>
      </c>
      <c r="AY223" s="17" t="s">
        <v>334</v>
      </c>
      <c r="BE223" s="170">
        <f t="shared" si="19"/>
        <v>0</v>
      </c>
      <c r="BF223" s="170">
        <f t="shared" si="20"/>
        <v>0</v>
      </c>
      <c r="BG223" s="170">
        <f t="shared" si="21"/>
        <v>0</v>
      </c>
      <c r="BH223" s="170">
        <f t="shared" si="22"/>
        <v>0</v>
      </c>
      <c r="BI223" s="170">
        <f t="shared" si="23"/>
        <v>0</v>
      </c>
      <c r="BJ223" s="17" t="s">
        <v>87</v>
      </c>
      <c r="BK223" s="170">
        <f t="shared" si="24"/>
        <v>0</v>
      </c>
      <c r="BL223" s="17" t="s">
        <v>340</v>
      </c>
      <c r="BM223" s="169" t="s">
        <v>4487</v>
      </c>
    </row>
    <row r="224" spans="2:65" s="1" customFormat="1" ht="16.5" customHeight="1">
      <c r="B224" s="128"/>
      <c r="C224" s="158" t="s">
        <v>843</v>
      </c>
      <c r="D224" s="158" t="s">
        <v>336</v>
      </c>
      <c r="E224" s="159" t="s">
        <v>4488</v>
      </c>
      <c r="F224" s="160" t="s">
        <v>4489</v>
      </c>
      <c r="G224" s="161" t="s">
        <v>349</v>
      </c>
      <c r="H224" s="162">
        <v>100.337</v>
      </c>
      <c r="I224" s="163"/>
      <c r="J224" s="164">
        <f t="shared" si="15"/>
        <v>0</v>
      </c>
      <c r="K224" s="165"/>
      <c r="L224" s="32"/>
      <c r="M224" s="166" t="s">
        <v>1</v>
      </c>
      <c r="N224" s="127" t="s">
        <v>41</v>
      </c>
      <c r="P224" s="167">
        <f t="shared" si="16"/>
        <v>0</v>
      </c>
      <c r="Q224" s="167">
        <v>0</v>
      </c>
      <c r="R224" s="167">
        <f t="shared" si="17"/>
        <v>0</v>
      </c>
      <c r="S224" s="167">
        <v>0</v>
      </c>
      <c r="T224" s="168">
        <f t="shared" si="18"/>
        <v>0</v>
      </c>
      <c r="AR224" s="169" t="s">
        <v>340</v>
      </c>
      <c r="AT224" s="169" t="s">
        <v>336</v>
      </c>
      <c r="AU224" s="169" t="s">
        <v>87</v>
      </c>
      <c r="AY224" s="17" t="s">
        <v>334</v>
      </c>
      <c r="BE224" s="170">
        <f t="shared" si="19"/>
        <v>0</v>
      </c>
      <c r="BF224" s="170">
        <f t="shared" si="20"/>
        <v>0</v>
      </c>
      <c r="BG224" s="170">
        <f t="shared" si="21"/>
        <v>0</v>
      </c>
      <c r="BH224" s="170">
        <f t="shared" si="22"/>
        <v>0</v>
      </c>
      <c r="BI224" s="170">
        <f t="shared" si="23"/>
        <v>0</v>
      </c>
      <c r="BJ224" s="17" t="s">
        <v>87</v>
      </c>
      <c r="BK224" s="170">
        <f t="shared" si="24"/>
        <v>0</v>
      </c>
      <c r="BL224" s="17" t="s">
        <v>340</v>
      </c>
      <c r="BM224" s="169" t="s">
        <v>4490</v>
      </c>
    </row>
    <row r="225" spans="2:65" s="1" customFormat="1" ht="16.5" customHeight="1">
      <c r="B225" s="128"/>
      <c r="C225" s="158" t="s">
        <v>850</v>
      </c>
      <c r="D225" s="158" t="s">
        <v>336</v>
      </c>
      <c r="E225" s="159" t="s">
        <v>4491</v>
      </c>
      <c r="F225" s="160" t="s">
        <v>4492</v>
      </c>
      <c r="G225" s="161" t="s">
        <v>349</v>
      </c>
      <c r="H225" s="162">
        <v>100.337</v>
      </c>
      <c r="I225" s="163"/>
      <c r="J225" s="164">
        <f t="shared" si="15"/>
        <v>0</v>
      </c>
      <c r="K225" s="165"/>
      <c r="L225" s="32"/>
      <c r="M225" s="166" t="s">
        <v>1</v>
      </c>
      <c r="N225" s="127" t="s">
        <v>41</v>
      </c>
      <c r="P225" s="167">
        <f t="shared" si="16"/>
        <v>0</v>
      </c>
      <c r="Q225" s="167">
        <v>0</v>
      </c>
      <c r="R225" s="167">
        <f t="shared" si="17"/>
        <v>0</v>
      </c>
      <c r="S225" s="167">
        <v>0</v>
      </c>
      <c r="T225" s="168">
        <f t="shared" si="18"/>
        <v>0</v>
      </c>
      <c r="AR225" s="169" t="s">
        <v>340</v>
      </c>
      <c r="AT225" s="169" t="s">
        <v>336</v>
      </c>
      <c r="AU225" s="169" t="s">
        <v>87</v>
      </c>
      <c r="AY225" s="17" t="s">
        <v>334</v>
      </c>
      <c r="BE225" s="170">
        <f t="shared" si="19"/>
        <v>0</v>
      </c>
      <c r="BF225" s="170">
        <f t="shared" si="20"/>
        <v>0</v>
      </c>
      <c r="BG225" s="170">
        <f t="shared" si="21"/>
        <v>0</v>
      </c>
      <c r="BH225" s="170">
        <f t="shared" si="22"/>
        <v>0</v>
      </c>
      <c r="BI225" s="170">
        <f t="shared" si="23"/>
        <v>0</v>
      </c>
      <c r="BJ225" s="17" t="s">
        <v>87</v>
      </c>
      <c r="BK225" s="170">
        <f t="shared" si="24"/>
        <v>0</v>
      </c>
      <c r="BL225" s="17" t="s">
        <v>340</v>
      </c>
      <c r="BM225" s="169" t="s">
        <v>4493</v>
      </c>
    </row>
    <row r="226" spans="2:65" s="1" customFormat="1" ht="24.15" customHeight="1">
      <c r="B226" s="128"/>
      <c r="C226" s="158" t="s">
        <v>857</v>
      </c>
      <c r="D226" s="158" t="s">
        <v>336</v>
      </c>
      <c r="E226" s="159" t="s">
        <v>4494</v>
      </c>
      <c r="F226" s="160" t="s">
        <v>4495</v>
      </c>
      <c r="G226" s="161" t="s">
        <v>349</v>
      </c>
      <c r="H226" s="162">
        <v>187.52</v>
      </c>
      <c r="I226" s="163"/>
      <c r="J226" s="164">
        <f t="shared" si="15"/>
        <v>0</v>
      </c>
      <c r="K226" s="165"/>
      <c r="L226" s="32"/>
      <c r="M226" s="166" t="s">
        <v>1</v>
      </c>
      <c r="N226" s="127" t="s">
        <v>41</v>
      </c>
      <c r="P226" s="167">
        <f t="shared" si="16"/>
        <v>0</v>
      </c>
      <c r="Q226" s="167">
        <v>0</v>
      </c>
      <c r="R226" s="167">
        <f t="shared" si="17"/>
        <v>0</v>
      </c>
      <c r="S226" s="167">
        <v>0</v>
      </c>
      <c r="T226" s="168">
        <f t="shared" si="18"/>
        <v>0</v>
      </c>
      <c r="AR226" s="169" t="s">
        <v>340</v>
      </c>
      <c r="AT226" s="169" t="s">
        <v>336</v>
      </c>
      <c r="AU226" s="169" t="s">
        <v>87</v>
      </c>
      <c r="AY226" s="17" t="s">
        <v>334</v>
      </c>
      <c r="BE226" s="170">
        <f t="shared" si="19"/>
        <v>0</v>
      </c>
      <c r="BF226" s="170">
        <f t="shared" si="20"/>
        <v>0</v>
      </c>
      <c r="BG226" s="170">
        <f t="shared" si="21"/>
        <v>0</v>
      </c>
      <c r="BH226" s="170">
        <f t="shared" si="22"/>
        <v>0</v>
      </c>
      <c r="BI226" s="170">
        <f t="shared" si="23"/>
        <v>0</v>
      </c>
      <c r="BJ226" s="17" t="s">
        <v>87</v>
      </c>
      <c r="BK226" s="170">
        <f t="shared" si="24"/>
        <v>0</v>
      </c>
      <c r="BL226" s="17" t="s">
        <v>340</v>
      </c>
      <c r="BM226" s="169" t="s">
        <v>4496</v>
      </c>
    </row>
    <row r="227" spans="2:65" s="1" customFormat="1" ht="16.5" customHeight="1">
      <c r="B227" s="128"/>
      <c r="C227" s="158" t="s">
        <v>864</v>
      </c>
      <c r="D227" s="158" t="s">
        <v>336</v>
      </c>
      <c r="E227" s="159" t="s">
        <v>2649</v>
      </c>
      <c r="F227" s="160" t="s">
        <v>4497</v>
      </c>
      <c r="G227" s="161" t="s">
        <v>349</v>
      </c>
      <c r="H227" s="162">
        <v>18.274999999999999</v>
      </c>
      <c r="I227" s="163"/>
      <c r="J227" s="164">
        <f t="shared" si="15"/>
        <v>0</v>
      </c>
      <c r="K227" s="165"/>
      <c r="L227" s="32"/>
      <c r="M227" s="166" t="s">
        <v>1</v>
      </c>
      <c r="N227" s="127" t="s">
        <v>41</v>
      </c>
      <c r="P227" s="167">
        <f t="shared" si="16"/>
        <v>0</v>
      </c>
      <c r="Q227" s="167">
        <v>0</v>
      </c>
      <c r="R227" s="167">
        <f t="shared" si="17"/>
        <v>0</v>
      </c>
      <c r="S227" s="167">
        <v>0</v>
      </c>
      <c r="T227" s="168">
        <f t="shared" si="18"/>
        <v>0</v>
      </c>
      <c r="AR227" s="169" t="s">
        <v>340</v>
      </c>
      <c r="AT227" s="169" t="s">
        <v>336</v>
      </c>
      <c r="AU227" s="169" t="s">
        <v>87</v>
      </c>
      <c r="AY227" s="17" t="s">
        <v>334</v>
      </c>
      <c r="BE227" s="170">
        <f t="shared" si="19"/>
        <v>0</v>
      </c>
      <c r="BF227" s="170">
        <f t="shared" si="20"/>
        <v>0</v>
      </c>
      <c r="BG227" s="170">
        <f t="shared" si="21"/>
        <v>0</v>
      </c>
      <c r="BH227" s="170">
        <f t="shared" si="22"/>
        <v>0</v>
      </c>
      <c r="BI227" s="170">
        <f t="shared" si="23"/>
        <v>0</v>
      </c>
      <c r="BJ227" s="17" t="s">
        <v>87</v>
      </c>
      <c r="BK227" s="170">
        <f t="shared" si="24"/>
        <v>0</v>
      </c>
      <c r="BL227" s="17" t="s">
        <v>340</v>
      </c>
      <c r="BM227" s="169" t="s">
        <v>4498</v>
      </c>
    </row>
    <row r="228" spans="2:65" s="1" customFormat="1" ht="16.5" customHeight="1">
      <c r="B228" s="128"/>
      <c r="C228" s="158" t="s">
        <v>869</v>
      </c>
      <c r="D228" s="158" t="s">
        <v>336</v>
      </c>
      <c r="E228" s="159" t="s">
        <v>4499</v>
      </c>
      <c r="F228" s="160" t="s">
        <v>4500</v>
      </c>
      <c r="G228" s="161" t="s">
        <v>349</v>
      </c>
      <c r="H228" s="162">
        <v>18.274999999999999</v>
      </c>
      <c r="I228" s="163"/>
      <c r="J228" s="164">
        <f t="shared" si="15"/>
        <v>0</v>
      </c>
      <c r="K228" s="165"/>
      <c r="L228" s="32"/>
      <c r="M228" s="166" t="s">
        <v>1</v>
      </c>
      <c r="N228" s="127" t="s">
        <v>41</v>
      </c>
      <c r="P228" s="167">
        <f t="shared" si="16"/>
        <v>0</v>
      </c>
      <c r="Q228" s="167">
        <v>0</v>
      </c>
      <c r="R228" s="167">
        <f t="shared" si="17"/>
        <v>0</v>
      </c>
      <c r="S228" s="167">
        <v>0</v>
      </c>
      <c r="T228" s="168">
        <f t="shared" si="18"/>
        <v>0</v>
      </c>
      <c r="AR228" s="169" t="s">
        <v>340</v>
      </c>
      <c r="AT228" s="169" t="s">
        <v>336</v>
      </c>
      <c r="AU228" s="169" t="s">
        <v>87</v>
      </c>
      <c r="AY228" s="17" t="s">
        <v>334</v>
      </c>
      <c r="BE228" s="170">
        <f t="shared" si="19"/>
        <v>0</v>
      </c>
      <c r="BF228" s="170">
        <f t="shared" si="20"/>
        <v>0</v>
      </c>
      <c r="BG228" s="170">
        <f t="shared" si="21"/>
        <v>0</v>
      </c>
      <c r="BH228" s="170">
        <f t="shared" si="22"/>
        <v>0</v>
      </c>
      <c r="BI228" s="170">
        <f t="shared" si="23"/>
        <v>0</v>
      </c>
      <c r="BJ228" s="17" t="s">
        <v>87</v>
      </c>
      <c r="BK228" s="170">
        <f t="shared" si="24"/>
        <v>0</v>
      </c>
      <c r="BL228" s="17" t="s">
        <v>340</v>
      </c>
      <c r="BM228" s="169" t="s">
        <v>4501</v>
      </c>
    </row>
    <row r="229" spans="2:65" s="1" customFormat="1" ht="16.5" customHeight="1">
      <c r="B229" s="128"/>
      <c r="C229" s="158" t="s">
        <v>881</v>
      </c>
      <c r="D229" s="158" t="s">
        <v>336</v>
      </c>
      <c r="E229" s="159" t="s">
        <v>4502</v>
      </c>
      <c r="F229" s="160" t="s">
        <v>4503</v>
      </c>
      <c r="G229" s="161" t="s">
        <v>349</v>
      </c>
      <c r="H229" s="162">
        <v>18.274999999999999</v>
      </c>
      <c r="I229" s="163"/>
      <c r="J229" s="164">
        <f t="shared" si="15"/>
        <v>0</v>
      </c>
      <c r="K229" s="165"/>
      <c r="L229" s="32"/>
      <c r="M229" s="166" t="s">
        <v>1</v>
      </c>
      <c r="N229" s="127" t="s">
        <v>41</v>
      </c>
      <c r="P229" s="167">
        <f t="shared" si="16"/>
        <v>0</v>
      </c>
      <c r="Q229" s="167">
        <v>1.67</v>
      </c>
      <c r="R229" s="167">
        <f t="shared" si="17"/>
        <v>30.519249999999996</v>
      </c>
      <c r="S229" s="167">
        <v>0</v>
      </c>
      <c r="T229" s="168">
        <f t="shared" si="18"/>
        <v>0</v>
      </c>
      <c r="AR229" s="169" t="s">
        <v>340</v>
      </c>
      <c r="AT229" s="169" t="s">
        <v>336</v>
      </c>
      <c r="AU229" s="169" t="s">
        <v>87</v>
      </c>
      <c r="AY229" s="17" t="s">
        <v>334</v>
      </c>
      <c r="BE229" s="170">
        <f t="shared" si="19"/>
        <v>0</v>
      </c>
      <c r="BF229" s="170">
        <f t="shared" si="20"/>
        <v>0</v>
      </c>
      <c r="BG229" s="170">
        <f t="shared" si="21"/>
        <v>0</v>
      </c>
      <c r="BH229" s="170">
        <f t="shared" si="22"/>
        <v>0</v>
      </c>
      <c r="BI229" s="170">
        <f t="shared" si="23"/>
        <v>0</v>
      </c>
      <c r="BJ229" s="17" t="s">
        <v>87</v>
      </c>
      <c r="BK229" s="170">
        <f t="shared" si="24"/>
        <v>0</v>
      </c>
      <c r="BL229" s="17" t="s">
        <v>340</v>
      </c>
      <c r="BM229" s="169" t="s">
        <v>4504</v>
      </c>
    </row>
    <row r="230" spans="2:65" s="11" customFormat="1" ht="25.95" customHeight="1">
      <c r="B230" s="146"/>
      <c r="D230" s="147" t="s">
        <v>74</v>
      </c>
      <c r="E230" s="148" t="s">
        <v>3156</v>
      </c>
      <c r="F230" s="148" t="s">
        <v>4505</v>
      </c>
      <c r="I230" s="149"/>
      <c r="J230" s="150">
        <f>BK230</f>
        <v>0</v>
      </c>
      <c r="L230" s="146"/>
      <c r="M230" s="151"/>
      <c r="P230" s="152">
        <f>P231</f>
        <v>0</v>
      </c>
      <c r="R230" s="152">
        <f>R231</f>
        <v>2.9000000000000002E-3</v>
      </c>
      <c r="T230" s="153">
        <f>T231</f>
        <v>0</v>
      </c>
      <c r="AR230" s="147" t="s">
        <v>82</v>
      </c>
      <c r="AT230" s="154" t="s">
        <v>74</v>
      </c>
      <c r="AU230" s="154" t="s">
        <v>75</v>
      </c>
      <c r="AY230" s="147" t="s">
        <v>334</v>
      </c>
      <c r="BK230" s="155">
        <f>BK231</f>
        <v>0</v>
      </c>
    </row>
    <row r="231" spans="2:65" s="11" customFormat="1" ht="22.8" customHeight="1">
      <c r="B231" s="146"/>
      <c r="D231" s="147" t="s">
        <v>74</v>
      </c>
      <c r="E231" s="156" t="s">
        <v>2185</v>
      </c>
      <c r="F231" s="156" t="s">
        <v>4506</v>
      </c>
      <c r="I231" s="149"/>
      <c r="J231" s="157">
        <f>BK231</f>
        <v>0</v>
      </c>
      <c r="L231" s="146"/>
      <c r="M231" s="151"/>
      <c r="P231" s="152">
        <f>SUM(P232:P236)</f>
        <v>0</v>
      </c>
      <c r="R231" s="152">
        <f>SUM(R232:R236)</f>
        <v>2.9000000000000002E-3</v>
      </c>
      <c r="T231" s="153">
        <f>SUM(T232:T236)</f>
        <v>0</v>
      </c>
      <c r="AR231" s="147" t="s">
        <v>82</v>
      </c>
      <c r="AT231" s="154" t="s">
        <v>74</v>
      </c>
      <c r="AU231" s="154" t="s">
        <v>82</v>
      </c>
      <c r="AY231" s="147" t="s">
        <v>334</v>
      </c>
      <c r="BK231" s="155">
        <f>SUM(BK232:BK236)</f>
        <v>0</v>
      </c>
    </row>
    <row r="232" spans="2:65" s="1" customFormat="1" ht="24.15" customHeight="1">
      <c r="B232" s="128"/>
      <c r="C232" s="158" t="s">
        <v>890</v>
      </c>
      <c r="D232" s="158" t="s">
        <v>336</v>
      </c>
      <c r="E232" s="159" t="s">
        <v>4507</v>
      </c>
      <c r="F232" s="160" t="s">
        <v>4508</v>
      </c>
      <c r="G232" s="161" t="s">
        <v>501</v>
      </c>
      <c r="H232" s="162">
        <v>5</v>
      </c>
      <c r="I232" s="163"/>
      <c r="J232" s="164">
        <f>ROUND(I232*H232,2)</f>
        <v>0</v>
      </c>
      <c r="K232" s="165"/>
      <c r="L232" s="32"/>
      <c r="M232" s="166" t="s">
        <v>1</v>
      </c>
      <c r="N232" s="127" t="s">
        <v>41</v>
      </c>
      <c r="P232" s="167">
        <f>O232*H232</f>
        <v>0</v>
      </c>
      <c r="Q232" s="167">
        <v>0</v>
      </c>
      <c r="R232" s="167">
        <f>Q232*H232</f>
        <v>0</v>
      </c>
      <c r="S232" s="167">
        <v>0</v>
      </c>
      <c r="T232" s="168">
        <f>S232*H232</f>
        <v>0</v>
      </c>
      <c r="AR232" s="169" t="s">
        <v>340</v>
      </c>
      <c r="AT232" s="169" t="s">
        <v>336</v>
      </c>
      <c r="AU232" s="169" t="s">
        <v>87</v>
      </c>
      <c r="AY232" s="17" t="s">
        <v>334</v>
      </c>
      <c r="BE232" s="170">
        <f>IF(N232="základná",J232,0)</f>
        <v>0</v>
      </c>
      <c r="BF232" s="170">
        <f>IF(N232="znížená",J232,0)</f>
        <v>0</v>
      </c>
      <c r="BG232" s="170">
        <f>IF(N232="zákl. prenesená",J232,0)</f>
        <v>0</v>
      </c>
      <c r="BH232" s="170">
        <f>IF(N232="zníž. prenesená",J232,0)</f>
        <v>0</v>
      </c>
      <c r="BI232" s="170">
        <f>IF(N232="nulová",J232,0)</f>
        <v>0</v>
      </c>
      <c r="BJ232" s="17" t="s">
        <v>87</v>
      </c>
      <c r="BK232" s="170">
        <f>ROUND(I232*H232,2)</f>
        <v>0</v>
      </c>
      <c r="BL232" s="17" t="s">
        <v>340</v>
      </c>
      <c r="BM232" s="169" t="s">
        <v>4509</v>
      </c>
    </row>
    <row r="233" spans="2:65" s="1" customFormat="1" ht="16.5" customHeight="1">
      <c r="B233" s="128"/>
      <c r="C233" s="158" t="s">
        <v>897</v>
      </c>
      <c r="D233" s="158" t="s">
        <v>336</v>
      </c>
      <c r="E233" s="159" t="s">
        <v>4510</v>
      </c>
      <c r="F233" s="160" t="s">
        <v>4511</v>
      </c>
      <c r="G233" s="161" t="s">
        <v>511</v>
      </c>
      <c r="H233" s="162">
        <v>58</v>
      </c>
      <c r="I233" s="163"/>
      <c r="J233" s="164">
        <f>ROUND(I233*H233,2)</f>
        <v>0</v>
      </c>
      <c r="K233" s="165"/>
      <c r="L233" s="32"/>
      <c r="M233" s="166" t="s">
        <v>1</v>
      </c>
      <c r="N233" s="127" t="s">
        <v>41</v>
      </c>
      <c r="P233" s="167">
        <f>O233*H233</f>
        <v>0</v>
      </c>
      <c r="Q233" s="167">
        <v>5.0000000000000002E-5</v>
      </c>
      <c r="R233" s="167">
        <f>Q233*H233</f>
        <v>2.9000000000000002E-3</v>
      </c>
      <c r="S233" s="167">
        <v>0</v>
      </c>
      <c r="T233" s="168">
        <f>S233*H233</f>
        <v>0</v>
      </c>
      <c r="AR233" s="169" t="s">
        <v>340</v>
      </c>
      <c r="AT233" s="169" t="s">
        <v>336</v>
      </c>
      <c r="AU233" s="169" t="s">
        <v>87</v>
      </c>
      <c r="AY233" s="17" t="s">
        <v>334</v>
      </c>
      <c r="BE233" s="170">
        <f>IF(N233="základná",J233,0)</f>
        <v>0</v>
      </c>
      <c r="BF233" s="170">
        <f>IF(N233="znížená",J233,0)</f>
        <v>0</v>
      </c>
      <c r="BG233" s="170">
        <f>IF(N233="zákl. prenesená",J233,0)</f>
        <v>0</v>
      </c>
      <c r="BH233" s="170">
        <f>IF(N233="zníž. prenesená",J233,0)</f>
        <v>0</v>
      </c>
      <c r="BI233" s="170">
        <f>IF(N233="nulová",J233,0)</f>
        <v>0</v>
      </c>
      <c r="BJ233" s="17" t="s">
        <v>87</v>
      </c>
      <c r="BK233" s="170">
        <f>ROUND(I233*H233,2)</f>
        <v>0</v>
      </c>
      <c r="BL233" s="17" t="s">
        <v>340</v>
      </c>
      <c r="BM233" s="169" t="s">
        <v>4512</v>
      </c>
    </row>
    <row r="234" spans="2:65" s="1" customFormat="1" ht="16.5" customHeight="1">
      <c r="B234" s="128"/>
      <c r="C234" s="158" t="s">
        <v>919</v>
      </c>
      <c r="D234" s="158" t="s">
        <v>336</v>
      </c>
      <c r="E234" s="159" t="s">
        <v>4513</v>
      </c>
      <c r="F234" s="160" t="s">
        <v>4514</v>
      </c>
      <c r="G234" s="161" t="s">
        <v>4266</v>
      </c>
      <c r="H234" s="162">
        <v>4</v>
      </c>
      <c r="I234" s="163"/>
      <c r="J234" s="164">
        <f>ROUND(I234*H234,2)</f>
        <v>0</v>
      </c>
      <c r="K234" s="165"/>
      <c r="L234" s="32"/>
      <c r="M234" s="166" t="s">
        <v>1</v>
      </c>
      <c r="N234" s="127" t="s">
        <v>41</v>
      </c>
      <c r="P234" s="167">
        <f>O234*H234</f>
        <v>0</v>
      </c>
      <c r="Q234" s="167">
        <v>0</v>
      </c>
      <c r="R234" s="167">
        <f>Q234*H234</f>
        <v>0</v>
      </c>
      <c r="S234" s="167">
        <v>0</v>
      </c>
      <c r="T234" s="168">
        <f>S234*H234</f>
        <v>0</v>
      </c>
      <c r="AR234" s="169" t="s">
        <v>340</v>
      </c>
      <c r="AT234" s="169" t="s">
        <v>336</v>
      </c>
      <c r="AU234" s="169" t="s">
        <v>87</v>
      </c>
      <c r="AY234" s="17" t="s">
        <v>334</v>
      </c>
      <c r="BE234" s="170">
        <f>IF(N234="základná",J234,0)</f>
        <v>0</v>
      </c>
      <c r="BF234" s="170">
        <f>IF(N234="znížená",J234,0)</f>
        <v>0</v>
      </c>
      <c r="BG234" s="170">
        <f>IF(N234="zákl. prenesená",J234,0)</f>
        <v>0</v>
      </c>
      <c r="BH234" s="170">
        <f>IF(N234="zníž. prenesená",J234,0)</f>
        <v>0</v>
      </c>
      <c r="BI234" s="170">
        <f>IF(N234="nulová",J234,0)</f>
        <v>0</v>
      </c>
      <c r="BJ234" s="17" t="s">
        <v>87</v>
      </c>
      <c r="BK234" s="170">
        <f>ROUND(I234*H234,2)</f>
        <v>0</v>
      </c>
      <c r="BL234" s="17" t="s">
        <v>340</v>
      </c>
      <c r="BM234" s="169" t="s">
        <v>4515</v>
      </c>
    </row>
    <row r="235" spans="2:65" s="1" customFormat="1" ht="16.5" customHeight="1">
      <c r="B235" s="128"/>
      <c r="C235" s="158" t="s">
        <v>923</v>
      </c>
      <c r="D235" s="158" t="s">
        <v>336</v>
      </c>
      <c r="E235" s="159" t="s">
        <v>4516</v>
      </c>
      <c r="F235" s="160" t="s">
        <v>4517</v>
      </c>
      <c r="G235" s="161" t="s">
        <v>511</v>
      </c>
      <c r="H235" s="162">
        <v>50.76</v>
      </c>
      <c r="I235" s="163"/>
      <c r="J235" s="164">
        <f>ROUND(I235*H235,2)</f>
        <v>0</v>
      </c>
      <c r="K235" s="165"/>
      <c r="L235" s="32"/>
      <c r="M235" s="166" t="s">
        <v>1</v>
      </c>
      <c r="N235" s="127" t="s">
        <v>41</v>
      </c>
      <c r="P235" s="167">
        <f>O235*H235</f>
        <v>0</v>
      </c>
      <c r="Q235" s="167">
        <v>0</v>
      </c>
      <c r="R235" s="167">
        <f>Q235*H235</f>
        <v>0</v>
      </c>
      <c r="S235" s="167">
        <v>0</v>
      </c>
      <c r="T235" s="168">
        <f>S235*H235</f>
        <v>0</v>
      </c>
      <c r="AR235" s="169" t="s">
        <v>340</v>
      </c>
      <c r="AT235" s="169" t="s">
        <v>336</v>
      </c>
      <c r="AU235" s="169" t="s">
        <v>87</v>
      </c>
      <c r="AY235" s="17" t="s">
        <v>334</v>
      </c>
      <c r="BE235" s="170">
        <f>IF(N235="základná",J235,0)</f>
        <v>0</v>
      </c>
      <c r="BF235" s="170">
        <f>IF(N235="znížená",J235,0)</f>
        <v>0</v>
      </c>
      <c r="BG235" s="170">
        <f>IF(N235="zákl. prenesená",J235,0)</f>
        <v>0</v>
      </c>
      <c r="BH235" s="170">
        <f>IF(N235="zníž. prenesená",J235,0)</f>
        <v>0</v>
      </c>
      <c r="BI235" s="170">
        <f>IF(N235="nulová",J235,0)</f>
        <v>0</v>
      </c>
      <c r="BJ235" s="17" t="s">
        <v>87</v>
      </c>
      <c r="BK235" s="170">
        <f>ROUND(I235*H235,2)</f>
        <v>0</v>
      </c>
      <c r="BL235" s="17" t="s">
        <v>340</v>
      </c>
      <c r="BM235" s="169" t="s">
        <v>4518</v>
      </c>
    </row>
    <row r="236" spans="2:65" s="1" customFormat="1" ht="16.5" customHeight="1">
      <c r="B236" s="128"/>
      <c r="C236" s="158" t="s">
        <v>927</v>
      </c>
      <c r="D236" s="158" t="s">
        <v>336</v>
      </c>
      <c r="E236" s="159" t="s">
        <v>4519</v>
      </c>
      <c r="F236" s="160" t="s">
        <v>4520</v>
      </c>
      <c r="G236" s="161" t="s">
        <v>4266</v>
      </c>
      <c r="H236" s="162">
        <v>5</v>
      </c>
      <c r="I236" s="163"/>
      <c r="J236" s="164">
        <f>ROUND(I236*H236,2)</f>
        <v>0</v>
      </c>
      <c r="K236" s="165"/>
      <c r="L236" s="32"/>
      <c r="M236" s="166" t="s">
        <v>1</v>
      </c>
      <c r="N236" s="127" t="s">
        <v>41</v>
      </c>
      <c r="P236" s="167">
        <f>O236*H236</f>
        <v>0</v>
      </c>
      <c r="Q236" s="167">
        <v>0</v>
      </c>
      <c r="R236" s="167">
        <f>Q236*H236</f>
        <v>0</v>
      </c>
      <c r="S236" s="167">
        <v>0</v>
      </c>
      <c r="T236" s="168">
        <f>S236*H236</f>
        <v>0</v>
      </c>
      <c r="AR236" s="169" t="s">
        <v>340</v>
      </c>
      <c r="AT236" s="169" t="s">
        <v>336</v>
      </c>
      <c r="AU236" s="169" t="s">
        <v>87</v>
      </c>
      <c r="AY236" s="17" t="s">
        <v>334</v>
      </c>
      <c r="BE236" s="170">
        <f>IF(N236="základná",J236,0)</f>
        <v>0</v>
      </c>
      <c r="BF236" s="170">
        <f>IF(N236="znížená",J236,0)</f>
        <v>0</v>
      </c>
      <c r="BG236" s="170">
        <f>IF(N236="zákl. prenesená",J236,0)</f>
        <v>0</v>
      </c>
      <c r="BH236" s="170">
        <f>IF(N236="zníž. prenesená",J236,0)</f>
        <v>0</v>
      </c>
      <c r="BI236" s="170">
        <f>IF(N236="nulová",J236,0)</f>
        <v>0</v>
      </c>
      <c r="BJ236" s="17" t="s">
        <v>87</v>
      </c>
      <c r="BK236" s="170">
        <f>ROUND(I236*H236,2)</f>
        <v>0</v>
      </c>
      <c r="BL236" s="17" t="s">
        <v>340</v>
      </c>
      <c r="BM236" s="169" t="s">
        <v>4521</v>
      </c>
    </row>
    <row r="237" spans="2:65" s="11" customFormat="1" ht="25.95" customHeight="1">
      <c r="B237" s="146"/>
      <c r="D237" s="147" t="s">
        <v>74</v>
      </c>
      <c r="E237" s="148" t="s">
        <v>332</v>
      </c>
      <c r="F237" s="148" t="s">
        <v>333</v>
      </c>
      <c r="I237" s="149"/>
      <c r="J237" s="150">
        <f>BK237</f>
        <v>0</v>
      </c>
      <c r="L237" s="146"/>
      <c r="M237" s="151"/>
      <c r="P237" s="152">
        <f>P238+P245</f>
        <v>0</v>
      </c>
      <c r="R237" s="152">
        <f>R238+R245</f>
        <v>6.5514900000000003</v>
      </c>
      <c r="T237" s="153">
        <f>T238+T245</f>
        <v>0</v>
      </c>
      <c r="AR237" s="147" t="s">
        <v>82</v>
      </c>
      <c r="AT237" s="154" t="s">
        <v>74</v>
      </c>
      <c r="AU237" s="154" t="s">
        <v>75</v>
      </c>
      <c r="AY237" s="147" t="s">
        <v>334</v>
      </c>
      <c r="BK237" s="155">
        <f>BK238+BK245</f>
        <v>0</v>
      </c>
    </row>
    <row r="238" spans="2:65" s="11" customFormat="1" ht="22.8" customHeight="1">
      <c r="B238" s="146"/>
      <c r="D238" s="147" t="s">
        <v>74</v>
      </c>
      <c r="E238" s="156" t="s">
        <v>374</v>
      </c>
      <c r="F238" s="156" t="s">
        <v>4522</v>
      </c>
      <c r="I238" s="149"/>
      <c r="J238" s="157">
        <f>BK238</f>
        <v>0</v>
      </c>
      <c r="L238" s="146"/>
      <c r="M238" s="151"/>
      <c r="P238" s="152">
        <f>SUM(P239:P244)</f>
        <v>0</v>
      </c>
      <c r="R238" s="152">
        <f>SUM(R239:R244)</f>
        <v>6.0621</v>
      </c>
      <c r="T238" s="153">
        <f>SUM(T239:T244)</f>
        <v>0</v>
      </c>
      <c r="AR238" s="147" t="s">
        <v>82</v>
      </c>
      <c r="AT238" s="154" t="s">
        <v>74</v>
      </c>
      <c r="AU238" s="154" t="s">
        <v>82</v>
      </c>
      <c r="AY238" s="147" t="s">
        <v>334</v>
      </c>
      <c r="BK238" s="155">
        <f>SUM(BK239:BK244)</f>
        <v>0</v>
      </c>
    </row>
    <row r="239" spans="2:65" s="1" customFormat="1" ht="16.5" customHeight="1">
      <c r="B239" s="128"/>
      <c r="C239" s="158" t="s">
        <v>931</v>
      </c>
      <c r="D239" s="158" t="s">
        <v>336</v>
      </c>
      <c r="E239" s="159" t="s">
        <v>4523</v>
      </c>
      <c r="F239" s="160" t="s">
        <v>4524</v>
      </c>
      <c r="G239" s="161" t="s">
        <v>339</v>
      </c>
      <c r="H239" s="162">
        <v>8.5</v>
      </c>
      <c r="I239" s="163"/>
      <c r="J239" s="164">
        <f t="shared" ref="J239:J244" si="25">ROUND(I239*H239,2)</f>
        <v>0</v>
      </c>
      <c r="K239" s="165"/>
      <c r="L239" s="32"/>
      <c r="M239" s="166" t="s">
        <v>1</v>
      </c>
      <c r="N239" s="127" t="s">
        <v>41</v>
      </c>
      <c r="P239" s="167">
        <f t="shared" ref="P239:P244" si="26">O239*H239</f>
        <v>0</v>
      </c>
      <c r="Q239" s="167">
        <v>0.2024</v>
      </c>
      <c r="R239" s="167">
        <f t="shared" ref="R239:R244" si="27">Q239*H239</f>
        <v>1.7203999999999999</v>
      </c>
      <c r="S239" s="167">
        <v>0</v>
      </c>
      <c r="T239" s="168">
        <f t="shared" ref="T239:T244" si="28">S239*H239</f>
        <v>0</v>
      </c>
      <c r="AR239" s="169" t="s">
        <v>340</v>
      </c>
      <c r="AT239" s="169" t="s">
        <v>336</v>
      </c>
      <c r="AU239" s="169" t="s">
        <v>87</v>
      </c>
      <c r="AY239" s="17" t="s">
        <v>334</v>
      </c>
      <c r="BE239" s="170">
        <f t="shared" ref="BE239:BE244" si="29">IF(N239="základná",J239,0)</f>
        <v>0</v>
      </c>
      <c r="BF239" s="170">
        <f t="shared" ref="BF239:BF244" si="30">IF(N239="znížená",J239,0)</f>
        <v>0</v>
      </c>
      <c r="BG239" s="170">
        <f t="shared" ref="BG239:BG244" si="31">IF(N239="zákl. prenesená",J239,0)</f>
        <v>0</v>
      </c>
      <c r="BH239" s="170">
        <f t="shared" ref="BH239:BH244" si="32">IF(N239="zníž. prenesená",J239,0)</f>
        <v>0</v>
      </c>
      <c r="BI239" s="170">
        <f t="shared" ref="BI239:BI244" si="33">IF(N239="nulová",J239,0)</f>
        <v>0</v>
      </c>
      <c r="BJ239" s="17" t="s">
        <v>87</v>
      </c>
      <c r="BK239" s="170">
        <f t="shared" ref="BK239:BK244" si="34">ROUND(I239*H239,2)</f>
        <v>0</v>
      </c>
      <c r="BL239" s="17" t="s">
        <v>340</v>
      </c>
      <c r="BM239" s="169" t="s">
        <v>4525</v>
      </c>
    </row>
    <row r="240" spans="2:65" s="1" customFormat="1" ht="21.75" customHeight="1">
      <c r="B240" s="128"/>
      <c r="C240" s="158" t="s">
        <v>936</v>
      </c>
      <c r="D240" s="158" t="s">
        <v>336</v>
      </c>
      <c r="E240" s="159" t="s">
        <v>4526</v>
      </c>
      <c r="F240" s="160" t="s">
        <v>4527</v>
      </c>
      <c r="G240" s="161" t="s">
        <v>339</v>
      </c>
      <c r="H240" s="162">
        <v>8.5</v>
      </c>
      <c r="I240" s="163"/>
      <c r="J240" s="164">
        <f t="shared" si="25"/>
        <v>0</v>
      </c>
      <c r="K240" s="165"/>
      <c r="L240" s="32"/>
      <c r="M240" s="166" t="s">
        <v>1</v>
      </c>
      <c r="N240" s="127" t="s">
        <v>41</v>
      </c>
      <c r="P240" s="167">
        <f t="shared" si="26"/>
        <v>0</v>
      </c>
      <c r="Q240" s="167">
        <v>0.3634</v>
      </c>
      <c r="R240" s="167">
        <f t="shared" si="27"/>
        <v>3.0889000000000002</v>
      </c>
      <c r="S240" s="167">
        <v>0</v>
      </c>
      <c r="T240" s="168">
        <f t="shared" si="28"/>
        <v>0</v>
      </c>
      <c r="AR240" s="169" t="s">
        <v>340</v>
      </c>
      <c r="AT240" s="169" t="s">
        <v>336</v>
      </c>
      <c r="AU240" s="169" t="s">
        <v>87</v>
      </c>
      <c r="AY240" s="17" t="s">
        <v>334</v>
      </c>
      <c r="BE240" s="170">
        <f t="shared" si="29"/>
        <v>0</v>
      </c>
      <c r="BF240" s="170">
        <f t="shared" si="30"/>
        <v>0</v>
      </c>
      <c r="BG240" s="170">
        <f t="shared" si="31"/>
        <v>0</v>
      </c>
      <c r="BH240" s="170">
        <f t="shared" si="32"/>
        <v>0</v>
      </c>
      <c r="BI240" s="170">
        <f t="shared" si="33"/>
        <v>0</v>
      </c>
      <c r="BJ240" s="17" t="s">
        <v>87</v>
      </c>
      <c r="BK240" s="170">
        <f t="shared" si="34"/>
        <v>0</v>
      </c>
      <c r="BL240" s="17" t="s">
        <v>340</v>
      </c>
      <c r="BM240" s="169" t="s">
        <v>4528</v>
      </c>
    </row>
    <row r="241" spans="2:65" s="1" customFormat="1" ht="21.75" customHeight="1">
      <c r="B241" s="128"/>
      <c r="C241" s="158" t="s">
        <v>945</v>
      </c>
      <c r="D241" s="158" t="s">
        <v>336</v>
      </c>
      <c r="E241" s="159" t="s">
        <v>4529</v>
      </c>
      <c r="F241" s="160" t="s">
        <v>4530</v>
      </c>
      <c r="G241" s="161" t="s">
        <v>339</v>
      </c>
      <c r="H241" s="162">
        <v>8.5</v>
      </c>
      <c r="I241" s="163"/>
      <c r="J241" s="164">
        <f t="shared" si="25"/>
        <v>0</v>
      </c>
      <c r="K241" s="165"/>
      <c r="L241" s="32"/>
      <c r="M241" s="166" t="s">
        <v>1</v>
      </c>
      <c r="N241" s="127" t="s">
        <v>41</v>
      </c>
      <c r="P241" s="167">
        <f t="shared" si="26"/>
        <v>0</v>
      </c>
      <c r="Q241" s="167">
        <v>0.14080000000000001</v>
      </c>
      <c r="R241" s="167">
        <f t="shared" si="27"/>
        <v>1.1968000000000001</v>
      </c>
      <c r="S241" s="167">
        <v>0</v>
      </c>
      <c r="T241" s="168">
        <f t="shared" si="28"/>
        <v>0</v>
      </c>
      <c r="AR241" s="169" t="s">
        <v>340</v>
      </c>
      <c r="AT241" s="169" t="s">
        <v>336</v>
      </c>
      <c r="AU241" s="169" t="s">
        <v>87</v>
      </c>
      <c r="AY241" s="17" t="s">
        <v>334</v>
      </c>
      <c r="BE241" s="170">
        <f t="shared" si="29"/>
        <v>0</v>
      </c>
      <c r="BF241" s="170">
        <f t="shared" si="30"/>
        <v>0</v>
      </c>
      <c r="BG241" s="170">
        <f t="shared" si="31"/>
        <v>0</v>
      </c>
      <c r="BH241" s="170">
        <f t="shared" si="32"/>
        <v>0</v>
      </c>
      <c r="BI241" s="170">
        <f t="shared" si="33"/>
        <v>0</v>
      </c>
      <c r="BJ241" s="17" t="s">
        <v>87</v>
      </c>
      <c r="BK241" s="170">
        <f t="shared" si="34"/>
        <v>0</v>
      </c>
      <c r="BL241" s="17" t="s">
        <v>340</v>
      </c>
      <c r="BM241" s="169" t="s">
        <v>4531</v>
      </c>
    </row>
    <row r="242" spans="2:65" s="1" customFormat="1" ht="24.15" customHeight="1">
      <c r="B242" s="128"/>
      <c r="C242" s="158" t="s">
        <v>950</v>
      </c>
      <c r="D242" s="158" t="s">
        <v>336</v>
      </c>
      <c r="E242" s="159" t="s">
        <v>4532</v>
      </c>
      <c r="F242" s="160" t="s">
        <v>4533</v>
      </c>
      <c r="G242" s="161" t="s">
        <v>4266</v>
      </c>
      <c r="H242" s="162">
        <v>2</v>
      </c>
      <c r="I242" s="163"/>
      <c r="J242" s="164">
        <f t="shared" si="25"/>
        <v>0</v>
      </c>
      <c r="K242" s="165"/>
      <c r="L242" s="32"/>
      <c r="M242" s="166" t="s">
        <v>1</v>
      </c>
      <c r="N242" s="127" t="s">
        <v>41</v>
      </c>
      <c r="P242" s="167">
        <f t="shared" si="26"/>
        <v>0</v>
      </c>
      <c r="Q242" s="167">
        <v>2.8000000000000001E-2</v>
      </c>
      <c r="R242" s="167">
        <f t="shared" si="27"/>
        <v>5.6000000000000001E-2</v>
      </c>
      <c r="S242" s="167">
        <v>0</v>
      </c>
      <c r="T242" s="168">
        <f t="shared" si="28"/>
        <v>0</v>
      </c>
      <c r="AR242" s="169" t="s">
        <v>340</v>
      </c>
      <c r="AT242" s="169" t="s">
        <v>336</v>
      </c>
      <c r="AU242" s="169" t="s">
        <v>87</v>
      </c>
      <c r="AY242" s="17" t="s">
        <v>334</v>
      </c>
      <c r="BE242" s="170">
        <f t="shared" si="29"/>
        <v>0</v>
      </c>
      <c r="BF242" s="170">
        <f t="shared" si="30"/>
        <v>0</v>
      </c>
      <c r="BG242" s="170">
        <f t="shared" si="31"/>
        <v>0</v>
      </c>
      <c r="BH242" s="170">
        <f t="shared" si="32"/>
        <v>0</v>
      </c>
      <c r="BI242" s="170">
        <f t="shared" si="33"/>
        <v>0</v>
      </c>
      <c r="BJ242" s="17" t="s">
        <v>87</v>
      </c>
      <c r="BK242" s="170">
        <f t="shared" si="34"/>
        <v>0</v>
      </c>
      <c r="BL242" s="17" t="s">
        <v>340</v>
      </c>
      <c r="BM242" s="169" t="s">
        <v>4534</v>
      </c>
    </row>
    <row r="243" spans="2:65" s="1" customFormat="1" ht="16.5" customHeight="1">
      <c r="B243" s="128"/>
      <c r="C243" s="158" t="s">
        <v>955</v>
      </c>
      <c r="D243" s="158" t="s">
        <v>336</v>
      </c>
      <c r="E243" s="159" t="s">
        <v>4535</v>
      </c>
      <c r="F243" s="160" t="s">
        <v>4536</v>
      </c>
      <c r="G243" s="161" t="s">
        <v>4266</v>
      </c>
      <c r="H243" s="162">
        <v>2</v>
      </c>
      <c r="I243" s="163"/>
      <c r="J243" s="164">
        <f t="shared" si="25"/>
        <v>0</v>
      </c>
      <c r="K243" s="165"/>
      <c r="L243" s="32"/>
      <c r="M243" s="166" t="s">
        <v>1</v>
      </c>
      <c r="N243" s="127" t="s">
        <v>41</v>
      </c>
      <c r="P243" s="167">
        <f t="shared" si="26"/>
        <v>0</v>
      </c>
      <c r="Q243" s="167">
        <v>0</v>
      </c>
      <c r="R243" s="167">
        <f t="shared" si="27"/>
        <v>0</v>
      </c>
      <c r="S243" s="167">
        <v>0</v>
      </c>
      <c r="T243" s="168">
        <f t="shared" si="28"/>
        <v>0</v>
      </c>
      <c r="AR243" s="169" t="s">
        <v>340</v>
      </c>
      <c r="AT243" s="169" t="s">
        <v>336</v>
      </c>
      <c r="AU243" s="169" t="s">
        <v>87</v>
      </c>
      <c r="AY243" s="17" t="s">
        <v>334</v>
      </c>
      <c r="BE243" s="170">
        <f t="shared" si="29"/>
        <v>0</v>
      </c>
      <c r="BF243" s="170">
        <f t="shared" si="30"/>
        <v>0</v>
      </c>
      <c r="BG243" s="170">
        <f t="shared" si="31"/>
        <v>0</v>
      </c>
      <c r="BH243" s="170">
        <f t="shared" si="32"/>
        <v>0</v>
      </c>
      <c r="BI243" s="170">
        <f t="shared" si="33"/>
        <v>0</v>
      </c>
      <c r="BJ243" s="17" t="s">
        <v>87</v>
      </c>
      <c r="BK243" s="170">
        <f t="shared" si="34"/>
        <v>0</v>
      </c>
      <c r="BL243" s="17" t="s">
        <v>340</v>
      </c>
      <c r="BM243" s="169" t="s">
        <v>4537</v>
      </c>
    </row>
    <row r="244" spans="2:65" s="1" customFormat="1" ht="16.5" customHeight="1">
      <c r="B244" s="128"/>
      <c r="C244" s="158" t="s">
        <v>776</v>
      </c>
      <c r="D244" s="158" t="s">
        <v>336</v>
      </c>
      <c r="E244" s="159" t="s">
        <v>4538</v>
      </c>
      <c r="F244" s="160" t="s">
        <v>4539</v>
      </c>
      <c r="G244" s="161" t="s">
        <v>4266</v>
      </c>
      <c r="H244" s="162">
        <v>2</v>
      </c>
      <c r="I244" s="163"/>
      <c r="J244" s="164">
        <f t="shared" si="25"/>
        <v>0</v>
      </c>
      <c r="K244" s="165"/>
      <c r="L244" s="32"/>
      <c r="M244" s="166" t="s">
        <v>1</v>
      </c>
      <c r="N244" s="127" t="s">
        <v>41</v>
      </c>
      <c r="P244" s="167">
        <f t="shared" si="26"/>
        <v>0</v>
      </c>
      <c r="Q244" s="167">
        <v>0</v>
      </c>
      <c r="R244" s="167">
        <f t="shared" si="27"/>
        <v>0</v>
      </c>
      <c r="S244" s="167">
        <v>0</v>
      </c>
      <c r="T244" s="168">
        <f t="shared" si="28"/>
        <v>0</v>
      </c>
      <c r="AR244" s="169" t="s">
        <v>340</v>
      </c>
      <c r="AT244" s="169" t="s">
        <v>336</v>
      </c>
      <c r="AU244" s="169" t="s">
        <v>87</v>
      </c>
      <c r="AY244" s="17" t="s">
        <v>334</v>
      </c>
      <c r="BE244" s="170">
        <f t="shared" si="29"/>
        <v>0</v>
      </c>
      <c r="BF244" s="170">
        <f t="shared" si="30"/>
        <v>0</v>
      </c>
      <c r="BG244" s="170">
        <f t="shared" si="31"/>
        <v>0</v>
      </c>
      <c r="BH244" s="170">
        <f t="shared" si="32"/>
        <v>0</v>
      </c>
      <c r="BI244" s="170">
        <f t="shared" si="33"/>
        <v>0</v>
      </c>
      <c r="BJ244" s="17" t="s">
        <v>87</v>
      </c>
      <c r="BK244" s="170">
        <f t="shared" si="34"/>
        <v>0</v>
      </c>
      <c r="BL244" s="17" t="s">
        <v>340</v>
      </c>
      <c r="BM244" s="169" t="s">
        <v>4540</v>
      </c>
    </row>
    <row r="245" spans="2:65" s="11" customFormat="1" ht="22.8" customHeight="1">
      <c r="B245" s="146"/>
      <c r="D245" s="147" t="s">
        <v>74</v>
      </c>
      <c r="E245" s="156" t="s">
        <v>396</v>
      </c>
      <c r="F245" s="156" t="s">
        <v>4541</v>
      </c>
      <c r="I245" s="149"/>
      <c r="J245" s="157">
        <f>BK245</f>
        <v>0</v>
      </c>
      <c r="L245" s="146"/>
      <c r="M245" s="151"/>
      <c r="P245" s="152">
        <f>SUM(P246:P255)</f>
        <v>0</v>
      </c>
      <c r="R245" s="152">
        <f>SUM(R246:R255)</f>
        <v>0.48938999999999999</v>
      </c>
      <c r="T245" s="153">
        <f>SUM(T246:T255)</f>
        <v>0</v>
      </c>
      <c r="AR245" s="147" t="s">
        <v>82</v>
      </c>
      <c r="AT245" s="154" t="s">
        <v>74</v>
      </c>
      <c r="AU245" s="154" t="s">
        <v>82</v>
      </c>
      <c r="AY245" s="147" t="s">
        <v>334</v>
      </c>
      <c r="BK245" s="155">
        <f>SUM(BK246:BK255)</f>
        <v>0</v>
      </c>
    </row>
    <row r="246" spans="2:65" s="1" customFormat="1" ht="24.15" customHeight="1">
      <c r="B246" s="128"/>
      <c r="C246" s="158" t="s">
        <v>964</v>
      </c>
      <c r="D246" s="158" t="s">
        <v>336</v>
      </c>
      <c r="E246" s="159" t="s">
        <v>4542</v>
      </c>
      <c r="F246" s="160" t="s">
        <v>4543</v>
      </c>
      <c r="G246" s="161" t="s">
        <v>511</v>
      </c>
      <c r="H246" s="162">
        <v>2</v>
      </c>
      <c r="I246" s="163"/>
      <c r="J246" s="164">
        <f t="shared" ref="J246:J255" si="35">ROUND(I246*H246,2)</f>
        <v>0</v>
      </c>
      <c r="K246" s="165"/>
      <c r="L246" s="32"/>
      <c r="M246" s="166" t="s">
        <v>1</v>
      </c>
      <c r="N246" s="127" t="s">
        <v>41</v>
      </c>
      <c r="P246" s="167">
        <f t="shared" ref="P246:P255" si="36">O246*H246</f>
        <v>0</v>
      </c>
      <c r="Q246" s="167">
        <v>0.14332</v>
      </c>
      <c r="R246" s="167">
        <f t="shared" ref="R246:R255" si="37">Q246*H246</f>
        <v>0.28664000000000001</v>
      </c>
      <c r="S246" s="167">
        <v>0</v>
      </c>
      <c r="T246" s="168">
        <f t="shared" ref="T246:T255" si="38">S246*H246</f>
        <v>0</v>
      </c>
      <c r="AR246" s="169" t="s">
        <v>340</v>
      </c>
      <c r="AT246" s="169" t="s">
        <v>336</v>
      </c>
      <c r="AU246" s="169" t="s">
        <v>87</v>
      </c>
      <c r="AY246" s="17" t="s">
        <v>334</v>
      </c>
      <c r="BE246" s="170">
        <f t="shared" ref="BE246:BE255" si="39">IF(N246="základná",J246,0)</f>
        <v>0</v>
      </c>
      <c r="BF246" s="170">
        <f t="shared" ref="BF246:BF255" si="40">IF(N246="znížená",J246,0)</f>
        <v>0</v>
      </c>
      <c r="BG246" s="170">
        <f t="shared" ref="BG246:BG255" si="41">IF(N246="zákl. prenesená",J246,0)</f>
        <v>0</v>
      </c>
      <c r="BH246" s="170">
        <f t="shared" ref="BH246:BH255" si="42">IF(N246="zníž. prenesená",J246,0)</f>
        <v>0</v>
      </c>
      <c r="BI246" s="170">
        <f t="shared" ref="BI246:BI255" si="43">IF(N246="nulová",J246,0)</f>
        <v>0</v>
      </c>
      <c r="BJ246" s="17" t="s">
        <v>87</v>
      </c>
      <c r="BK246" s="170">
        <f t="shared" ref="BK246:BK255" si="44">ROUND(I246*H246,2)</f>
        <v>0</v>
      </c>
      <c r="BL246" s="17" t="s">
        <v>340</v>
      </c>
      <c r="BM246" s="169" t="s">
        <v>4544</v>
      </c>
    </row>
    <row r="247" spans="2:65" s="1" customFormat="1" ht="24.15" customHeight="1">
      <c r="B247" s="128"/>
      <c r="C247" s="158" t="s">
        <v>968</v>
      </c>
      <c r="D247" s="158" t="s">
        <v>336</v>
      </c>
      <c r="E247" s="159" t="s">
        <v>4545</v>
      </c>
      <c r="F247" s="160" t="s">
        <v>4546</v>
      </c>
      <c r="G247" s="161" t="s">
        <v>511</v>
      </c>
      <c r="H247" s="162">
        <v>2</v>
      </c>
      <c r="I247" s="163"/>
      <c r="J247" s="164">
        <f t="shared" si="35"/>
        <v>0</v>
      </c>
      <c r="K247" s="165"/>
      <c r="L247" s="32"/>
      <c r="M247" s="166" t="s">
        <v>1</v>
      </c>
      <c r="N247" s="127" t="s">
        <v>41</v>
      </c>
      <c r="P247" s="167">
        <f t="shared" si="36"/>
        <v>0</v>
      </c>
      <c r="Q247" s="167">
        <v>0.10044</v>
      </c>
      <c r="R247" s="167">
        <f t="shared" si="37"/>
        <v>0.20088</v>
      </c>
      <c r="S247" s="167">
        <v>0</v>
      </c>
      <c r="T247" s="168">
        <f t="shared" si="38"/>
        <v>0</v>
      </c>
      <c r="AR247" s="169" t="s">
        <v>340</v>
      </c>
      <c r="AT247" s="169" t="s">
        <v>336</v>
      </c>
      <c r="AU247" s="169" t="s">
        <v>87</v>
      </c>
      <c r="AY247" s="17" t="s">
        <v>334</v>
      </c>
      <c r="BE247" s="170">
        <f t="shared" si="39"/>
        <v>0</v>
      </c>
      <c r="BF247" s="170">
        <f t="shared" si="40"/>
        <v>0</v>
      </c>
      <c r="BG247" s="170">
        <f t="shared" si="41"/>
        <v>0</v>
      </c>
      <c r="BH247" s="170">
        <f t="shared" si="42"/>
        <v>0</v>
      </c>
      <c r="BI247" s="170">
        <f t="shared" si="43"/>
        <v>0</v>
      </c>
      <c r="BJ247" s="17" t="s">
        <v>87</v>
      </c>
      <c r="BK247" s="170">
        <f t="shared" si="44"/>
        <v>0</v>
      </c>
      <c r="BL247" s="17" t="s">
        <v>340</v>
      </c>
      <c r="BM247" s="169" t="s">
        <v>4547</v>
      </c>
    </row>
    <row r="248" spans="2:65" s="1" customFormat="1" ht="24.15" customHeight="1">
      <c r="B248" s="128"/>
      <c r="C248" s="158" t="s">
        <v>974</v>
      </c>
      <c r="D248" s="158" t="s">
        <v>336</v>
      </c>
      <c r="E248" s="159" t="s">
        <v>4548</v>
      </c>
      <c r="F248" s="160" t="s">
        <v>4549</v>
      </c>
      <c r="G248" s="161" t="s">
        <v>511</v>
      </c>
      <c r="H248" s="162">
        <v>17</v>
      </c>
      <c r="I248" s="163"/>
      <c r="J248" s="164">
        <f t="shared" si="35"/>
        <v>0</v>
      </c>
      <c r="K248" s="165"/>
      <c r="L248" s="32"/>
      <c r="M248" s="166" t="s">
        <v>1</v>
      </c>
      <c r="N248" s="127" t="s">
        <v>41</v>
      </c>
      <c r="P248" s="167">
        <f t="shared" si="36"/>
        <v>0</v>
      </c>
      <c r="Q248" s="167">
        <v>3.0000000000000001E-5</v>
      </c>
      <c r="R248" s="167">
        <f t="shared" si="37"/>
        <v>5.1000000000000004E-4</v>
      </c>
      <c r="S248" s="167">
        <v>0</v>
      </c>
      <c r="T248" s="168">
        <f t="shared" si="38"/>
        <v>0</v>
      </c>
      <c r="AR248" s="169" t="s">
        <v>340</v>
      </c>
      <c r="AT248" s="169" t="s">
        <v>336</v>
      </c>
      <c r="AU248" s="169" t="s">
        <v>87</v>
      </c>
      <c r="AY248" s="17" t="s">
        <v>334</v>
      </c>
      <c r="BE248" s="170">
        <f t="shared" si="39"/>
        <v>0</v>
      </c>
      <c r="BF248" s="170">
        <f t="shared" si="40"/>
        <v>0</v>
      </c>
      <c r="BG248" s="170">
        <f t="shared" si="41"/>
        <v>0</v>
      </c>
      <c r="BH248" s="170">
        <f t="shared" si="42"/>
        <v>0</v>
      </c>
      <c r="BI248" s="170">
        <f t="shared" si="43"/>
        <v>0</v>
      </c>
      <c r="BJ248" s="17" t="s">
        <v>87</v>
      </c>
      <c r="BK248" s="170">
        <f t="shared" si="44"/>
        <v>0</v>
      </c>
      <c r="BL248" s="17" t="s">
        <v>340</v>
      </c>
      <c r="BM248" s="169" t="s">
        <v>4550</v>
      </c>
    </row>
    <row r="249" spans="2:65" s="1" customFormat="1" ht="24.15" customHeight="1">
      <c r="B249" s="128"/>
      <c r="C249" s="158" t="s">
        <v>983</v>
      </c>
      <c r="D249" s="158" t="s">
        <v>336</v>
      </c>
      <c r="E249" s="159" t="s">
        <v>4551</v>
      </c>
      <c r="F249" s="160" t="s">
        <v>4552</v>
      </c>
      <c r="G249" s="161" t="s">
        <v>511</v>
      </c>
      <c r="H249" s="162">
        <v>17</v>
      </c>
      <c r="I249" s="163"/>
      <c r="J249" s="164">
        <f t="shared" si="35"/>
        <v>0</v>
      </c>
      <c r="K249" s="165"/>
      <c r="L249" s="32"/>
      <c r="M249" s="166" t="s">
        <v>1</v>
      </c>
      <c r="N249" s="127" t="s">
        <v>41</v>
      </c>
      <c r="P249" s="167">
        <f t="shared" si="36"/>
        <v>0</v>
      </c>
      <c r="Q249" s="167">
        <v>8.0000000000000007E-5</v>
      </c>
      <c r="R249" s="167">
        <f t="shared" si="37"/>
        <v>1.3600000000000001E-3</v>
      </c>
      <c r="S249" s="167">
        <v>0</v>
      </c>
      <c r="T249" s="168">
        <f t="shared" si="38"/>
        <v>0</v>
      </c>
      <c r="AR249" s="169" t="s">
        <v>340</v>
      </c>
      <c r="AT249" s="169" t="s">
        <v>336</v>
      </c>
      <c r="AU249" s="169" t="s">
        <v>87</v>
      </c>
      <c r="AY249" s="17" t="s">
        <v>334</v>
      </c>
      <c r="BE249" s="170">
        <f t="shared" si="39"/>
        <v>0</v>
      </c>
      <c r="BF249" s="170">
        <f t="shared" si="40"/>
        <v>0</v>
      </c>
      <c r="BG249" s="170">
        <f t="shared" si="41"/>
        <v>0</v>
      </c>
      <c r="BH249" s="170">
        <f t="shared" si="42"/>
        <v>0</v>
      </c>
      <c r="BI249" s="170">
        <f t="shared" si="43"/>
        <v>0</v>
      </c>
      <c r="BJ249" s="17" t="s">
        <v>87</v>
      </c>
      <c r="BK249" s="170">
        <f t="shared" si="44"/>
        <v>0</v>
      </c>
      <c r="BL249" s="17" t="s">
        <v>340</v>
      </c>
      <c r="BM249" s="169" t="s">
        <v>4553</v>
      </c>
    </row>
    <row r="250" spans="2:65" s="1" customFormat="1" ht="21.75" customHeight="1">
      <c r="B250" s="128"/>
      <c r="C250" s="158" t="s">
        <v>989</v>
      </c>
      <c r="D250" s="158" t="s">
        <v>336</v>
      </c>
      <c r="E250" s="159" t="s">
        <v>4554</v>
      </c>
      <c r="F250" s="160" t="s">
        <v>4555</v>
      </c>
      <c r="G250" s="161" t="s">
        <v>428</v>
      </c>
      <c r="H250" s="162">
        <v>8.7479999999999993</v>
      </c>
      <c r="I250" s="163"/>
      <c r="J250" s="164">
        <f t="shared" si="35"/>
        <v>0</v>
      </c>
      <c r="K250" s="165"/>
      <c r="L250" s="32"/>
      <c r="M250" s="166" t="s">
        <v>1</v>
      </c>
      <c r="N250" s="127" t="s">
        <v>41</v>
      </c>
      <c r="P250" s="167">
        <f t="shared" si="36"/>
        <v>0</v>
      </c>
      <c r="Q250" s="167">
        <v>0</v>
      </c>
      <c r="R250" s="167">
        <f t="shared" si="37"/>
        <v>0</v>
      </c>
      <c r="S250" s="167">
        <v>0</v>
      </c>
      <c r="T250" s="168">
        <f t="shared" si="38"/>
        <v>0</v>
      </c>
      <c r="AR250" s="169" t="s">
        <v>340</v>
      </c>
      <c r="AT250" s="169" t="s">
        <v>336</v>
      </c>
      <c r="AU250" s="169" t="s">
        <v>87</v>
      </c>
      <c r="AY250" s="17" t="s">
        <v>334</v>
      </c>
      <c r="BE250" s="170">
        <f t="shared" si="39"/>
        <v>0</v>
      </c>
      <c r="BF250" s="170">
        <f t="shared" si="40"/>
        <v>0</v>
      </c>
      <c r="BG250" s="170">
        <f t="shared" si="41"/>
        <v>0</v>
      </c>
      <c r="BH250" s="170">
        <f t="shared" si="42"/>
        <v>0</v>
      </c>
      <c r="BI250" s="170">
        <f t="shared" si="43"/>
        <v>0</v>
      </c>
      <c r="BJ250" s="17" t="s">
        <v>87</v>
      </c>
      <c r="BK250" s="170">
        <f t="shared" si="44"/>
        <v>0</v>
      </c>
      <c r="BL250" s="17" t="s">
        <v>340</v>
      </c>
      <c r="BM250" s="169" t="s">
        <v>4556</v>
      </c>
    </row>
    <row r="251" spans="2:65" s="1" customFormat="1" ht="24.15" customHeight="1">
      <c r="B251" s="128"/>
      <c r="C251" s="158" t="s">
        <v>998</v>
      </c>
      <c r="D251" s="158" t="s">
        <v>336</v>
      </c>
      <c r="E251" s="159" t="s">
        <v>4557</v>
      </c>
      <c r="F251" s="160" t="s">
        <v>4558</v>
      </c>
      <c r="G251" s="161" t="s">
        <v>428</v>
      </c>
      <c r="H251" s="162">
        <v>122.47199999999999</v>
      </c>
      <c r="I251" s="163"/>
      <c r="J251" s="164">
        <f t="shared" si="35"/>
        <v>0</v>
      </c>
      <c r="K251" s="165"/>
      <c r="L251" s="32"/>
      <c r="M251" s="166" t="s">
        <v>1</v>
      </c>
      <c r="N251" s="127" t="s">
        <v>41</v>
      </c>
      <c r="P251" s="167">
        <f t="shared" si="36"/>
        <v>0</v>
      </c>
      <c r="Q251" s="167">
        <v>0</v>
      </c>
      <c r="R251" s="167">
        <f t="shared" si="37"/>
        <v>0</v>
      </c>
      <c r="S251" s="167">
        <v>0</v>
      </c>
      <c r="T251" s="168">
        <f t="shared" si="38"/>
        <v>0</v>
      </c>
      <c r="AR251" s="169" t="s">
        <v>340</v>
      </c>
      <c r="AT251" s="169" t="s">
        <v>336</v>
      </c>
      <c r="AU251" s="169" t="s">
        <v>87</v>
      </c>
      <c r="AY251" s="17" t="s">
        <v>334</v>
      </c>
      <c r="BE251" s="170">
        <f t="shared" si="39"/>
        <v>0</v>
      </c>
      <c r="BF251" s="170">
        <f t="shared" si="40"/>
        <v>0</v>
      </c>
      <c r="BG251" s="170">
        <f t="shared" si="41"/>
        <v>0</v>
      </c>
      <c r="BH251" s="170">
        <f t="shared" si="42"/>
        <v>0</v>
      </c>
      <c r="BI251" s="170">
        <f t="shared" si="43"/>
        <v>0</v>
      </c>
      <c r="BJ251" s="17" t="s">
        <v>87</v>
      </c>
      <c r="BK251" s="170">
        <f t="shared" si="44"/>
        <v>0</v>
      </c>
      <c r="BL251" s="17" t="s">
        <v>340</v>
      </c>
      <c r="BM251" s="169" t="s">
        <v>4559</v>
      </c>
    </row>
    <row r="252" spans="2:65" s="1" customFormat="1" ht="16.5" customHeight="1">
      <c r="B252" s="128"/>
      <c r="C252" s="158" t="s">
        <v>1004</v>
      </c>
      <c r="D252" s="158" t="s">
        <v>336</v>
      </c>
      <c r="E252" s="159" t="s">
        <v>4560</v>
      </c>
      <c r="F252" s="160" t="s">
        <v>4561</v>
      </c>
      <c r="G252" s="161" t="s">
        <v>428</v>
      </c>
      <c r="H252" s="162">
        <v>8.7479999999999993</v>
      </c>
      <c r="I252" s="163"/>
      <c r="J252" s="164">
        <f t="shared" si="35"/>
        <v>0</v>
      </c>
      <c r="K252" s="165"/>
      <c r="L252" s="32"/>
      <c r="M252" s="166" t="s">
        <v>1</v>
      </c>
      <c r="N252" s="127" t="s">
        <v>41</v>
      </c>
      <c r="P252" s="167">
        <f t="shared" si="36"/>
        <v>0</v>
      </c>
      <c r="Q252" s="167">
        <v>0</v>
      </c>
      <c r="R252" s="167">
        <f t="shared" si="37"/>
        <v>0</v>
      </c>
      <c r="S252" s="167">
        <v>0</v>
      </c>
      <c r="T252" s="168">
        <f t="shared" si="38"/>
        <v>0</v>
      </c>
      <c r="AR252" s="169" t="s">
        <v>340</v>
      </c>
      <c r="AT252" s="169" t="s">
        <v>336</v>
      </c>
      <c r="AU252" s="169" t="s">
        <v>87</v>
      </c>
      <c r="AY252" s="17" t="s">
        <v>334</v>
      </c>
      <c r="BE252" s="170">
        <f t="shared" si="39"/>
        <v>0</v>
      </c>
      <c r="BF252" s="170">
        <f t="shared" si="40"/>
        <v>0</v>
      </c>
      <c r="BG252" s="170">
        <f t="shared" si="41"/>
        <v>0</v>
      </c>
      <c r="BH252" s="170">
        <f t="shared" si="42"/>
        <v>0</v>
      </c>
      <c r="BI252" s="170">
        <f t="shared" si="43"/>
        <v>0</v>
      </c>
      <c r="BJ252" s="17" t="s">
        <v>87</v>
      </c>
      <c r="BK252" s="170">
        <f t="shared" si="44"/>
        <v>0</v>
      </c>
      <c r="BL252" s="17" t="s">
        <v>340</v>
      </c>
      <c r="BM252" s="169" t="s">
        <v>4562</v>
      </c>
    </row>
    <row r="253" spans="2:65" s="1" customFormat="1" ht="24.15" customHeight="1">
      <c r="B253" s="128"/>
      <c r="C253" s="158" t="s">
        <v>1010</v>
      </c>
      <c r="D253" s="158" t="s">
        <v>336</v>
      </c>
      <c r="E253" s="159" t="s">
        <v>4563</v>
      </c>
      <c r="F253" s="160" t="s">
        <v>4564</v>
      </c>
      <c r="G253" s="161" t="s">
        <v>428</v>
      </c>
      <c r="H253" s="162">
        <v>8.7479999999999993</v>
      </c>
      <c r="I253" s="163"/>
      <c r="J253" s="164">
        <f t="shared" si="35"/>
        <v>0</v>
      </c>
      <c r="K253" s="165"/>
      <c r="L253" s="32"/>
      <c r="M253" s="166" t="s">
        <v>1</v>
      </c>
      <c r="N253" s="127" t="s">
        <v>41</v>
      </c>
      <c r="P253" s="167">
        <f t="shared" si="36"/>
        <v>0</v>
      </c>
      <c r="Q253" s="167">
        <v>0</v>
      </c>
      <c r="R253" s="167">
        <f t="shared" si="37"/>
        <v>0</v>
      </c>
      <c r="S253" s="167">
        <v>0</v>
      </c>
      <c r="T253" s="168">
        <f t="shared" si="38"/>
        <v>0</v>
      </c>
      <c r="AR253" s="169" t="s">
        <v>340</v>
      </c>
      <c r="AT253" s="169" t="s">
        <v>336</v>
      </c>
      <c r="AU253" s="169" t="s">
        <v>87</v>
      </c>
      <c r="AY253" s="17" t="s">
        <v>334</v>
      </c>
      <c r="BE253" s="170">
        <f t="shared" si="39"/>
        <v>0</v>
      </c>
      <c r="BF253" s="170">
        <f t="shared" si="40"/>
        <v>0</v>
      </c>
      <c r="BG253" s="170">
        <f t="shared" si="41"/>
        <v>0</v>
      </c>
      <c r="BH253" s="170">
        <f t="shared" si="42"/>
        <v>0</v>
      </c>
      <c r="BI253" s="170">
        <f t="shared" si="43"/>
        <v>0</v>
      </c>
      <c r="BJ253" s="17" t="s">
        <v>87</v>
      </c>
      <c r="BK253" s="170">
        <f t="shared" si="44"/>
        <v>0</v>
      </c>
      <c r="BL253" s="17" t="s">
        <v>340</v>
      </c>
      <c r="BM253" s="169" t="s">
        <v>4565</v>
      </c>
    </row>
    <row r="254" spans="2:65" s="1" customFormat="1" ht="16.5" customHeight="1">
      <c r="B254" s="128"/>
      <c r="C254" s="158" t="s">
        <v>1015</v>
      </c>
      <c r="D254" s="158" t="s">
        <v>336</v>
      </c>
      <c r="E254" s="159" t="s">
        <v>4566</v>
      </c>
      <c r="F254" s="160" t="s">
        <v>4567</v>
      </c>
      <c r="G254" s="161" t="s">
        <v>349</v>
      </c>
      <c r="H254" s="162">
        <v>100.337</v>
      </c>
      <c r="I254" s="163"/>
      <c r="J254" s="164">
        <f t="shared" si="35"/>
        <v>0</v>
      </c>
      <c r="K254" s="165"/>
      <c r="L254" s="32"/>
      <c r="M254" s="166" t="s">
        <v>1</v>
      </c>
      <c r="N254" s="127" t="s">
        <v>41</v>
      </c>
      <c r="P254" s="167">
        <f t="shared" si="36"/>
        <v>0</v>
      </c>
      <c r="Q254" s="167">
        <v>0</v>
      </c>
      <c r="R254" s="167">
        <f t="shared" si="37"/>
        <v>0</v>
      </c>
      <c r="S254" s="167">
        <v>0</v>
      </c>
      <c r="T254" s="168">
        <f t="shared" si="38"/>
        <v>0</v>
      </c>
      <c r="AR254" s="169" t="s">
        <v>340</v>
      </c>
      <c r="AT254" s="169" t="s">
        <v>336</v>
      </c>
      <c r="AU254" s="169" t="s">
        <v>87</v>
      </c>
      <c r="AY254" s="17" t="s">
        <v>334</v>
      </c>
      <c r="BE254" s="170">
        <f t="shared" si="39"/>
        <v>0</v>
      </c>
      <c r="BF254" s="170">
        <f t="shared" si="40"/>
        <v>0</v>
      </c>
      <c r="BG254" s="170">
        <f t="shared" si="41"/>
        <v>0</v>
      </c>
      <c r="BH254" s="170">
        <f t="shared" si="42"/>
        <v>0</v>
      </c>
      <c r="BI254" s="170">
        <f t="shared" si="43"/>
        <v>0</v>
      </c>
      <c r="BJ254" s="17" t="s">
        <v>87</v>
      </c>
      <c r="BK254" s="170">
        <f t="shared" si="44"/>
        <v>0</v>
      </c>
      <c r="BL254" s="17" t="s">
        <v>340</v>
      </c>
      <c r="BM254" s="169" t="s">
        <v>4568</v>
      </c>
    </row>
    <row r="255" spans="2:65" s="1" customFormat="1" ht="24.15" customHeight="1">
      <c r="B255" s="128"/>
      <c r="C255" s="158" t="s">
        <v>1021</v>
      </c>
      <c r="D255" s="158" t="s">
        <v>336</v>
      </c>
      <c r="E255" s="159" t="s">
        <v>4569</v>
      </c>
      <c r="F255" s="160" t="s">
        <v>4570</v>
      </c>
      <c r="G255" s="161" t="s">
        <v>428</v>
      </c>
      <c r="H255" s="162">
        <v>37.244</v>
      </c>
      <c r="I255" s="163"/>
      <c r="J255" s="164">
        <f t="shared" si="35"/>
        <v>0</v>
      </c>
      <c r="K255" s="165"/>
      <c r="L255" s="32"/>
      <c r="M255" s="166" t="s">
        <v>1</v>
      </c>
      <c r="N255" s="127" t="s">
        <v>41</v>
      </c>
      <c r="P255" s="167">
        <f t="shared" si="36"/>
        <v>0</v>
      </c>
      <c r="Q255" s="167">
        <v>0</v>
      </c>
      <c r="R255" s="167">
        <f t="shared" si="37"/>
        <v>0</v>
      </c>
      <c r="S255" s="167">
        <v>0</v>
      </c>
      <c r="T255" s="168">
        <f t="shared" si="38"/>
        <v>0</v>
      </c>
      <c r="AR255" s="169" t="s">
        <v>340</v>
      </c>
      <c r="AT255" s="169" t="s">
        <v>336</v>
      </c>
      <c r="AU255" s="169" t="s">
        <v>87</v>
      </c>
      <c r="AY255" s="17" t="s">
        <v>334</v>
      </c>
      <c r="BE255" s="170">
        <f t="shared" si="39"/>
        <v>0</v>
      </c>
      <c r="BF255" s="170">
        <f t="shared" si="40"/>
        <v>0</v>
      </c>
      <c r="BG255" s="170">
        <f t="shared" si="41"/>
        <v>0</v>
      </c>
      <c r="BH255" s="170">
        <f t="shared" si="42"/>
        <v>0</v>
      </c>
      <c r="BI255" s="170">
        <f t="shared" si="43"/>
        <v>0</v>
      </c>
      <c r="BJ255" s="17" t="s">
        <v>87</v>
      </c>
      <c r="BK255" s="170">
        <f t="shared" si="44"/>
        <v>0</v>
      </c>
      <c r="BL255" s="17" t="s">
        <v>340</v>
      </c>
      <c r="BM255" s="169" t="s">
        <v>4571</v>
      </c>
    </row>
    <row r="256" spans="2:65" s="11" customFormat="1" ht="25.95" customHeight="1">
      <c r="B256" s="146"/>
      <c r="D256" s="147" t="s">
        <v>74</v>
      </c>
      <c r="E256" s="148" t="s">
        <v>3145</v>
      </c>
      <c r="F256" s="148" t="s">
        <v>4572</v>
      </c>
      <c r="I256" s="149"/>
      <c r="J256" s="150">
        <f>BK256</f>
        <v>0</v>
      </c>
      <c r="L256" s="146"/>
      <c r="M256" s="151"/>
      <c r="P256" s="152">
        <f>P257</f>
        <v>0</v>
      </c>
      <c r="R256" s="152">
        <f>R257</f>
        <v>7.2340000000000015E-2</v>
      </c>
      <c r="T256" s="153">
        <f>T257</f>
        <v>0</v>
      </c>
      <c r="AR256" s="147" t="s">
        <v>87</v>
      </c>
      <c r="AT256" s="154" t="s">
        <v>74</v>
      </c>
      <c r="AU256" s="154" t="s">
        <v>75</v>
      </c>
      <c r="AY256" s="147" t="s">
        <v>334</v>
      </c>
      <c r="BK256" s="155">
        <f>BK257</f>
        <v>0</v>
      </c>
    </row>
    <row r="257" spans="2:65" s="11" customFormat="1" ht="22.8" customHeight="1">
      <c r="B257" s="146"/>
      <c r="D257" s="147" t="s">
        <v>74</v>
      </c>
      <c r="E257" s="156" t="s">
        <v>1337</v>
      </c>
      <c r="F257" s="156" t="s">
        <v>4573</v>
      </c>
      <c r="I257" s="149"/>
      <c r="J257" s="157">
        <f>BK257</f>
        <v>0</v>
      </c>
      <c r="L257" s="146"/>
      <c r="M257" s="151"/>
      <c r="P257" s="152">
        <f>SUM(P258:P281)</f>
        <v>0</v>
      </c>
      <c r="R257" s="152">
        <f>SUM(R258:R281)</f>
        <v>7.2340000000000015E-2</v>
      </c>
      <c r="T257" s="153">
        <f>SUM(T258:T281)</f>
        <v>0</v>
      </c>
      <c r="AR257" s="147" t="s">
        <v>87</v>
      </c>
      <c r="AT257" s="154" t="s">
        <v>74</v>
      </c>
      <c r="AU257" s="154" t="s">
        <v>82</v>
      </c>
      <c r="AY257" s="147" t="s">
        <v>334</v>
      </c>
      <c r="BK257" s="155">
        <f>SUM(BK258:BK281)</f>
        <v>0</v>
      </c>
    </row>
    <row r="258" spans="2:65" s="1" customFormat="1" ht="16.5" customHeight="1">
      <c r="B258" s="128"/>
      <c r="C258" s="158" t="s">
        <v>1027</v>
      </c>
      <c r="D258" s="158" t="s">
        <v>336</v>
      </c>
      <c r="E258" s="159" t="s">
        <v>4574</v>
      </c>
      <c r="F258" s="160" t="s">
        <v>4575</v>
      </c>
      <c r="G258" s="161" t="s">
        <v>4266</v>
      </c>
      <c r="H258" s="162">
        <v>2</v>
      </c>
      <c r="I258" s="163"/>
      <c r="J258" s="164">
        <f t="shared" ref="J258:J281" si="45">ROUND(I258*H258,2)</f>
        <v>0</v>
      </c>
      <c r="K258" s="165"/>
      <c r="L258" s="32"/>
      <c r="M258" s="166" t="s">
        <v>1</v>
      </c>
      <c r="N258" s="127" t="s">
        <v>41</v>
      </c>
      <c r="P258" s="167">
        <f t="shared" ref="P258:P281" si="46">O258*H258</f>
        <v>0</v>
      </c>
      <c r="Q258" s="167">
        <v>0</v>
      </c>
      <c r="R258" s="167">
        <f t="shared" ref="R258:R281" si="47">Q258*H258</f>
        <v>0</v>
      </c>
      <c r="S258" s="167">
        <v>0</v>
      </c>
      <c r="T258" s="168">
        <f t="shared" ref="T258:T281" si="48">S258*H258</f>
        <v>0</v>
      </c>
      <c r="AR258" s="169" t="s">
        <v>452</v>
      </c>
      <c r="AT258" s="169" t="s">
        <v>336</v>
      </c>
      <c r="AU258" s="169" t="s">
        <v>87</v>
      </c>
      <c r="AY258" s="17" t="s">
        <v>334</v>
      </c>
      <c r="BE258" s="170">
        <f t="shared" ref="BE258:BE281" si="49">IF(N258="základná",J258,0)</f>
        <v>0</v>
      </c>
      <c r="BF258" s="170">
        <f t="shared" ref="BF258:BF281" si="50">IF(N258="znížená",J258,0)</f>
        <v>0</v>
      </c>
      <c r="BG258" s="170">
        <f t="shared" ref="BG258:BG281" si="51">IF(N258="zákl. prenesená",J258,0)</f>
        <v>0</v>
      </c>
      <c r="BH258" s="170">
        <f t="shared" ref="BH258:BH281" si="52">IF(N258="zníž. prenesená",J258,0)</f>
        <v>0</v>
      </c>
      <c r="BI258" s="170">
        <f t="shared" ref="BI258:BI281" si="53">IF(N258="nulová",J258,0)</f>
        <v>0</v>
      </c>
      <c r="BJ258" s="17" t="s">
        <v>87</v>
      </c>
      <c r="BK258" s="170">
        <f t="shared" ref="BK258:BK281" si="54">ROUND(I258*H258,2)</f>
        <v>0</v>
      </c>
      <c r="BL258" s="17" t="s">
        <v>452</v>
      </c>
      <c r="BM258" s="169" t="s">
        <v>4576</v>
      </c>
    </row>
    <row r="259" spans="2:65" s="1" customFormat="1" ht="16.5" customHeight="1">
      <c r="B259" s="128"/>
      <c r="C259" s="158" t="s">
        <v>1032</v>
      </c>
      <c r="D259" s="158" t="s">
        <v>336</v>
      </c>
      <c r="E259" s="159" t="s">
        <v>4577</v>
      </c>
      <c r="F259" s="160" t="s">
        <v>4578</v>
      </c>
      <c r="G259" s="161" t="s">
        <v>4266</v>
      </c>
      <c r="H259" s="162">
        <v>1</v>
      </c>
      <c r="I259" s="163"/>
      <c r="J259" s="164">
        <f t="shared" si="45"/>
        <v>0</v>
      </c>
      <c r="K259" s="165"/>
      <c r="L259" s="32"/>
      <c r="M259" s="166" t="s">
        <v>1</v>
      </c>
      <c r="N259" s="127" t="s">
        <v>41</v>
      </c>
      <c r="P259" s="167">
        <f t="shared" si="46"/>
        <v>0</v>
      </c>
      <c r="Q259" s="167">
        <v>0</v>
      </c>
      <c r="R259" s="167">
        <f t="shared" si="47"/>
        <v>0</v>
      </c>
      <c r="S259" s="167">
        <v>0</v>
      </c>
      <c r="T259" s="168">
        <f t="shared" si="48"/>
        <v>0</v>
      </c>
      <c r="AR259" s="169" t="s">
        <v>452</v>
      </c>
      <c r="AT259" s="169" t="s">
        <v>336</v>
      </c>
      <c r="AU259" s="169" t="s">
        <v>87</v>
      </c>
      <c r="AY259" s="17" t="s">
        <v>334</v>
      </c>
      <c r="BE259" s="170">
        <f t="shared" si="49"/>
        <v>0</v>
      </c>
      <c r="BF259" s="170">
        <f t="shared" si="50"/>
        <v>0</v>
      </c>
      <c r="BG259" s="170">
        <f t="shared" si="51"/>
        <v>0</v>
      </c>
      <c r="BH259" s="170">
        <f t="shared" si="52"/>
        <v>0</v>
      </c>
      <c r="BI259" s="170">
        <f t="shared" si="53"/>
        <v>0</v>
      </c>
      <c r="BJ259" s="17" t="s">
        <v>87</v>
      </c>
      <c r="BK259" s="170">
        <f t="shared" si="54"/>
        <v>0</v>
      </c>
      <c r="BL259" s="17" t="s">
        <v>452</v>
      </c>
      <c r="BM259" s="169" t="s">
        <v>4579</v>
      </c>
    </row>
    <row r="260" spans="2:65" s="1" customFormat="1" ht="16.5" customHeight="1">
      <c r="B260" s="128"/>
      <c r="C260" s="158" t="s">
        <v>1036</v>
      </c>
      <c r="D260" s="158" t="s">
        <v>336</v>
      </c>
      <c r="E260" s="159" t="s">
        <v>4580</v>
      </c>
      <c r="F260" s="160" t="s">
        <v>4581</v>
      </c>
      <c r="G260" s="161" t="s">
        <v>4266</v>
      </c>
      <c r="H260" s="162">
        <v>1</v>
      </c>
      <c r="I260" s="163"/>
      <c r="J260" s="164">
        <f t="shared" si="45"/>
        <v>0</v>
      </c>
      <c r="K260" s="165"/>
      <c r="L260" s="32"/>
      <c r="M260" s="166" t="s">
        <v>1</v>
      </c>
      <c r="N260" s="127" t="s">
        <v>41</v>
      </c>
      <c r="P260" s="167">
        <f t="shared" si="46"/>
        <v>0</v>
      </c>
      <c r="Q260" s="167">
        <v>7.4000000000000003E-3</v>
      </c>
      <c r="R260" s="167">
        <f t="shared" si="47"/>
        <v>7.4000000000000003E-3</v>
      </c>
      <c r="S260" s="167">
        <v>0</v>
      </c>
      <c r="T260" s="168">
        <f t="shared" si="48"/>
        <v>0</v>
      </c>
      <c r="AR260" s="169" t="s">
        <v>452</v>
      </c>
      <c r="AT260" s="169" t="s">
        <v>336</v>
      </c>
      <c r="AU260" s="169" t="s">
        <v>87</v>
      </c>
      <c r="AY260" s="17" t="s">
        <v>334</v>
      </c>
      <c r="BE260" s="170">
        <f t="shared" si="49"/>
        <v>0</v>
      </c>
      <c r="BF260" s="170">
        <f t="shared" si="50"/>
        <v>0</v>
      </c>
      <c r="BG260" s="170">
        <f t="shared" si="51"/>
        <v>0</v>
      </c>
      <c r="BH260" s="170">
        <f t="shared" si="52"/>
        <v>0</v>
      </c>
      <c r="BI260" s="170">
        <f t="shared" si="53"/>
        <v>0</v>
      </c>
      <c r="BJ260" s="17" t="s">
        <v>87</v>
      </c>
      <c r="BK260" s="170">
        <f t="shared" si="54"/>
        <v>0</v>
      </c>
      <c r="BL260" s="17" t="s">
        <v>452</v>
      </c>
      <c r="BM260" s="169" t="s">
        <v>4582</v>
      </c>
    </row>
    <row r="261" spans="2:65" s="1" customFormat="1" ht="16.5" customHeight="1">
      <c r="B261" s="128"/>
      <c r="C261" s="158" t="s">
        <v>1044</v>
      </c>
      <c r="D261" s="158" t="s">
        <v>336</v>
      </c>
      <c r="E261" s="159" t="s">
        <v>4583</v>
      </c>
      <c r="F261" s="160" t="s">
        <v>4584</v>
      </c>
      <c r="G261" s="161" t="s">
        <v>4266</v>
      </c>
      <c r="H261" s="162">
        <v>1</v>
      </c>
      <c r="I261" s="163"/>
      <c r="J261" s="164">
        <f t="shared" si="45"/>
        <v>0</v>
      </c>
      <c r="K261" s="165"/>
      <c r="L261" s="32"/>
      <c r="M261" s="166" t="s">
        <v>1</v>
      </c>
      <c r="N261" s="127" t="s">
        <v>41</v>
      </c>
      <c r="P261" s="167">
        <f t="shared" si="46"/>
        <v>0</v>
      </c>
      <c r="Q261" s="167">
        <v>0</v>
      </c>
      <c r="R261" s="167">
        <f t="shared" si="47"/>
        <v>0</v>
      </c>
      <c r="S261" s="167">
        <v>0</v>
      </c>
      <c r="T261" s="168">
        <f t="shared" si="48"/>
        <v>0</v>
      </c>
      <c r="AR261" s="169" t="s">
        <v>452</v>
      </c>
      <c r="AT261" s="169" t="s">
        <v>336</v>
      </c>
      <c r="AU261" s="169" t="s">
        <v>87</v>
      </c>
      <c r="AY261" s="17" t="s">
        <v>334</v>
      </c>
      <c r="BE261" s="170">
        <f t="shared" si="49"/>
        <v>0</v>
      </c>
      <c r="BF261" s="170">
        <f t="shared" si="50"/>
        <v>0</v>
      </c>
      <c r="BG261" s="170">
        <f t="shared" si="51"/>
        <v>0</v>
      </c>
      <c r="BH261" s="170">
        <f t="shared" si="52"/>
        <v>0</v>
      </c>
      <c r="BI261" s="170">
        <f t="shared" si="53"/>
        <v>0</v>
      </c>
      <c r="BJ261" s="17" t="s">
        <v>87</v>
      </c>
      <c r="BK261" s="170">
        <f t="shared" si="54"/>
        <v>0</v>
      </c>
      <c r="BL261" s="17" t="s">
        <v>452</v>
      </c>
      <c r="BM261" s="169" t="s">
        <v>4585</v>
      </c>
    </row>
    <row r="262" spans="2:65" s="1" customFormat="1" ht="16.5" customHeight="1">
      <c r="B262" s="128"/>
      <c r="C262" s="158" t="s">
        <v>1057</v>
      </c>
      <c r="D262" s="158" t="s">
        <v>336</v>
      </c>
      <c r="E262" s="159" t="s">
        <v>4586</v>
      </c>
      <c r="F262" s="160" t="s">
        <v>4587</v>
      </c>
      <c r="G262" s="161" t="s">
        <v>4266</v>
      </c>
      <c r="H262" s="162">
        <v>1</v>
      </c>
      <c r="I262" s="163"/>
      <c r="J262" s="164">
        <f t="shared" si="45"/>
        <v>0</v>
      </c>
      <c r="K262" s="165"/>
      <c r="L262" s="32"/>
      <c r="M262" s="166" t="s">
        <v>1</v>
      </c>
      <c r="N262" s="127" t="s">
        <v>41</v>
      </c>
      <c r="P262" s="167">
        <f t="shared" si="46"/>
        <v>0</v>
      </c>
      <c r="Q262" s="167">
        <v>9.4999999999999998E-3</v>
      </c>
      <c r="R262" s="167">
        <f t="shared" si="47"/>
        <v>9.4999999999999998E-3</v>
      </c>
      <c r="S262" s="167">
        <v>0</v>
      </c>
      <c r="T262" s="168">
        <f t="shared" si="48"/>
        <v>0</v>
      </c>
      <c r="AR262" s="169" t="s">
        <v>452</v>
      </c>
      <c r="AT262" s="169" t="s">
        <v>336</v>
      </c>
      <c r="AU262" s="169" t="s">
        <v>87</v>
      </c>
      <c r="AY262" s="17" t="s">
        <v>334</v>
      </c>
      <c r="BE262" s="170">
        <f t="shared" si="49"/>
        <v>0</v>
      </c>
      <c r="BF262" s="170">
        <f t="shared" si="50"/>
        <v>0</v>
      </c>
      <c r="BG262" s="170">
        <f t="shared" si="51"/>
        <v>0</v>
      </c>
      <c r="BH262" s="170">
        <f t="shared" si="52"/>
        <v>0</v>
      </c>
      <c r="BI262" s="170">
        <f t="shared" si="53"/>
        <v>0</v>
      </c>
      <c r="BJ262" s="17" t="s">
        <v>87</v>
      </c>
      <c r="BK262" s="170">
        <f t="shared" si="54"/>
        <v>0</v>
      </c>
      <c r="BL262" s="17" t="s">
        <v>452</v>
      </c>
      <c r="BM262" s="169" t="s">
        <v>4588</v>
      </c>
    </row>
    <row r="263" spans="2:65" s="1" customFormat="1" ht="16.5" customHeight="1">
      <c r="B263" s="128"/>
      <c r="C263" s="158" t="s">
        <v>1068</v>
      </c>
      <c r="D263" s="158" t="s">
        <v>336</v>
      </c>
      <c r="E263" s="159" t="s">
        <v>4589</v>
      </c>
      <c r="F263" s="160" t="s">
        <v>4590</v>
      </c>
      <c r="G263" s="161" t="s">
        <v>4266</v>
      </c>
      <c r="H263" s="162">
        <v>1</v>
      </c>
      <c r="I263" s="163"/>
      <c r="J263" s="164">
        <f t="shared" si="45"/>
        <v>0</v>
      </c>
      <c r="K263" s="165"/>
      <c r="L263" s="32"/>
      <c r="M263" s="166" t="s">
        <v>1</v>
      </c>
      <c r="N263" s="127" t="s">
        <v>41</v>
      </c>
      <c r="P263" s="167">
        <f t="shared" si="46"/>
        <v>0</v>
      </c>
      <c r="Q263" s="167">
        <v>0</v>
      </c>
      <c r="R263" s="167">
        <f t="shared" si="47"/>
        <v>0</v>
      </c>
      <c r="S263" s="167">
        <v>0</v>
      </c>
      <c r="T263" s="168">
        <f t="shared" si="48"/>
        <v>0</v>
      </c>
      <c r="AR263" s="169" t="s">
        <v>452</v>
      </c>
      <c r="AT263" s="169" t="s">
        <v>336</v>
      </c>
      <c r="AU263" s="169" t="s">
        <v>87</v>
      </c>
      <c r="AY263" s="17" t="s">
        <v>334</v>
      </c>
      <c r="BE263" s="170">
        <f t="shared" si="49"/>
        <v>0</v>
      </c>
      <c r="BF263" s="170">
        <f t="shared" si="50"/>
        <v>0</v>
      </c>
      <c r="BG263" s="170">
        <f t="shared" si="51"/>
        <v>0</v>
      </c>
      <c r="BH263" s="170">
        <f t="shared" si="52"/>
        <v>0</v>
      </c>
      <c r="BI263" s="170">
        <f t="shared" si="53"/>
        <v>0</v>
      </c>
      <c r="BJ263" s="17" t="s">
        <v>87</v>
      </c>
      <c r="BK263" s="170">
        <f t="shared" si="54"/>
        <v>0</v>
      </c>
      <c r="BL263" s="17" t="s">
        <v>452</v>
      </c>
      <c r="BM263" s="169" t="s">
        <v>4591</v>
      </c>
    </row>
    <row r="264" spans="2:65" s="1" customFormat="1" ht="16.5" customHeight="1">
      <c r="B264" s="128"/>
      <c r="C264" s="158" t="s">
        <v>1074</v>
      </c>
      <c r="D264" s="158" t="s">
        <v>336</v>
      </c>
      <c r="E264" s="159" t="s">
        <v>4592</v>
      </c>
      <c r="F264" s="160" t="s">
        <v>4593</v>
      </c>
      <c r="G264" s="161" t="s">
        <v>4266</v>
      </c>
      <c r="H264" s="162">
        <v>1</v>
      </c>
      <c r="I264" s="163"/>
      <c r="J264" s="164">
        <f t="shared" si="45"/>
        <v>0</v>
      </c>
      <c r="K264" s="165"/>
      <c r="L264" s="32"/>
      <c r="M264" s="166" t="s">
        <v>1</v>
      </c>
      <c r="N264" s="127" t="s">
        <v>41</v>
      </c>
      <c r="P264" s="167">
        <f t="shared" si="46"/>
        <v>0</v>
      </c>
      <c r="Q264" s="167">
        <v>0</v>
      </c>
      <c r="R264" s="167">
        <f t="shared" si="47"/>
        <v>0</v>
      </c>
      <c r="S264" s="167">
        <v>0</v>
      </c>
      <c r="T264" s="168">
        <f t="shared" si="48"/>
        <v>0</v>
      </c>
      <c r="AR264" s="169" t="s">
        <v>452</v>
      </c>
      <c r="AT264" s="169" t="s">
        <v>336</v>
      </c>
      <c r="AU264" s="169" t="s">
        <v>87</v>
      </c>
      <c r="AY264" s="17" t="s">
        <v>334</v>
      </c>
      <c r="BE264" s="170">
        <f t="shared" si="49"/>
        <v>0</v>
      </c>
      <c r="BF264" s="170">
        <f t="shared" si="50"/>
        <v>0</v>
      </c>
      <c r="BG264" s="170">
        <f t="shared" si="51"/>
        <v>0</v>
      </c>
      <c r="BH264" s="170">
        <f t="shared" si="52"/>
        <v>0</v>
      </c>
      <c r="BI264" s="170">
        <f t="shared" si="53"/>
        <v>0</v>
      </c>
      <c r="BJ264" s="17" t="s">
        <v>87</v>
      </c>
      <c r="BK264" s="170">
        <f t="shared" si="54"/>
        <v>0</v>
      </c>
      <c r="BL264" s="17" t="s">
        <v>452</v>
      </c>
      <c r="BM264" s="169" t="s">
        <v>4594</v>
      </c>
    </row>
    <row r="265" spans="2:65" s="1" customFormat="1" ht="16.5" customHeight="1">
      <c r="B265" s="128"/>
      <c r="C265" s="158" t="s">
        <v>1151</v>
      </c>
      <c r="D265" s="158" t="s">
        <v>336</v>
      </c>
      <c r="E265" s="159" t="s">
        <v>4595</v>
      </c>
      <c r="F265" s="160" t="s">
        <v>4596</v>
      </c>
      <c r="G265" s="161" t="s">
        <v>4266</v>
      </c>
      <c r="H265" s="162">
        <v>1</v>
      </c>
      <c r="I265" s="163"/>
      <c r="J265" s="164">
        <f t="shared" si="45"/>
        <v>0</v>
      </c>
      <c r="K265" s="165"/>
      <c r="L265" s="32"/>
      <c r="M265" s="166" t="s">
        <v>1</v>
      </c>
      <c r="N265" s="127" t="s">
        <v>41</v>
      </c>
      <c r="P265" s="167">
        <f t="shared" si="46"/>
        <v>0</v>
      </c>
      <c r="Q265" s="167">
        <v>2E-3</v>
      </c>
      <c r="R265" s="167">
        <f t="shared" si="47"/>
        <v>2E-3</v>
      </c>
      <c r="S265" s="167">
        <v>0</v>
      </c>
      <c r="T265" s="168">
        <f t="shared" si="48"/>
        <v>0</v>
      </c>
      <c r="AR265" s="169" t="s">
        <v>452</v>
      </c>
      <c r="AT265" s="169" t="s">
        <v>336</v>
      </c>
      <c r="AU265" s="169" t="s">
        <v>87</v>
      </c>
      <c r="AY265" s="17" t="s">
        <v>334</v>
      </c>
      <c r="BE265" s="170">
        <f t="shared" si="49"/>
        <v>0</v>
      </c>
      <c r="BF265" s="170">
        <f t="shared" si="50"/>
        <v>0</v>
      </c>
      <c r="BG265" s="170">
        <f t="shared" si="51"/>
        <v>0</v>
      </c>
      <c r="BH265" s="170">
        <f t="shared" si="52"/>
        <v>0</v>
      </c>
      <c r="BI265" s="170">
        <f t="shared" si="53"/>
        <v>0</v>
      </c>
      <c r="BJ265" s="17" t="s">
        <v>87</v>
      </c>
      <c r="BK265" s="170">
        <f t="shared" si="54"/>
        <v>0</v>
      </c>
      <c r="BL265" s="17" t="s">
        <v>452</v>
      </c>
      <c r="BM265" s="169" t="s">
        <v>4597</v>
      </c>
    </row>
    <row r="266" spans="2:65" s="1" customFormat="1" ht="24.15" customHeight="1">
      <c r="B266" s="128"/>
      <c r="C266" s="158" t="s">
        <v>1158</v>
      </c>
      <c r="D266" s="158" t="s">
        <v>336</v>
      </c>
      <c r="E266" s="159" t="s">
        <v>4598</v>
      </c>
      <c r="F266" s="160" t="s">
        <v>4599</v>
      </c>
      <c r="G266" s="161" t="s">
        <v>4266</v>
      </c>
      <c r="H266" s="162">
        <v>1</v>
      </c>
      <c r="I266" s="163"/>
      <c r="J266" s="164">
        <f t="shared" si="45"/>
        <v>0</v>
      </c>
      <c r="K266" s="165"/>
      <c r="L266" s="32"/>
      <c r="M266" s="166" t="s">
        <v>1</v>
      </c>
      <c r="N266" s="127" t="s">
        <v>41</v>
      </c>
      <c r="P266" s="167">
        <f t="shared" si="46"/>
        <v>0</v>
      </c>
      <c r="Q266" s="167">
        <v>0</v>
      </c>
      <c r="R266" s="167">
        <f t="shared" si="47"/>
        <v>0</v>
      </c>
      <c r="S266" s="167">
        <v>0</v>
      </c>
      <c r="T266" s="168">
        <f t="shared" si="48"/>
        <v>0</v>
      </c>
      <c r="AR266" s="169" t="s">
        <v>452</v>
      </c>
      <c r="AT266" s="169" t="s">
        <v>336</v>
      </c>
      <c r="AU266" s="169" t="s">
        <v>87</v>
      </c>
      <c r="AY266" s="17" t="s">
        <v>334</v>
      </c>
      <c r="BE266" s="170">
        <f t="shared" si="49"/>
        <v>0</v>
      </c>
      <c r="BF266" s="170">
        <f t="shared" si="50"/>
        <v>0</v>
      </c>
      <c r="BG266" s="170">
        <f t="shared" si="51"/>
        <v>0</v>
      </c>
      <c r="BH266" s="170">
        <f t="shared" si="52"/>
        <v>0</v>
      </c>
      <c r="BI266" s="170">
        <f t="shared" si="53"/>
        <v>0</v>
      </c>
      <c r="BJ266" s="17" t="s">
        <v>87</v>
      </c>
      <c r="BK266" s="170">
        <f t="shared" si="54"/>
        <v>0</v>
      </c>
      <c r="BL266" s="17" t="s">
        <v>452</v>
      </c>
      <c r="BM266" s="169" t="s">
        <v>4600</v>
      </c>
    </row>
    <row r="267" spans="2:65" s="1" customFormat="1" ht="16.5" customHeight="1">
      <c r="B267" s="128"/>
      <c r="C267" s="158" t="s">
        <v>1167</v>
      </c>
      <c r="D267" s="158" t="s">
        <v>336</v>
      </c>
      <c r="E267" s="159" t="s">
        <v>4601</v>
      </c>
      <c r="F267" s="160" t="s">
        <v>4602</v>
      </c>
      <c r="G267" s="161" t="s">
        <v>4266</v>
      </c>
      <c r="H267" s="162">
        <v>1</v>
      </c>
      <c r="I267" s="163"/>
      <c r="J267" s="164">
        <f t="shared" si="45"/>
        <v>0</v>
      </c>
      <c r="K267" s="165"/>
      <c r="L267" s="32"/>
      <c r="M267" s="166" t="s">
        <v>1</v>
      </c>
      <c r="N267" s="127" t="s">
        <v>41</v>
      </c>
      <c r="P267" s="167">
        <f t="shared" si="46"/>
        <v>0</v>
      </c>
      <c r="Q267" s="167">
        <v>0</v>
      </c>
      <c r="R267" s="167">
        <f t="shared" si="47"/>
        <v>0</v>
      </c>
      <c r="S267" s="167">
        <v>0</v>
      </c>
      <c r="T267" s="168">
        <f t="shared" si="48"/>
        <v>0</v>
      </c>
      <c r="AR267" s="169" t="s">
        <v>452</v>
      </c>
      <c r="AT267" s="169" t="s">
        <v>336</v>
      </c>
      <c r="AU267" s="169" t="s">
        <v>87</v>
      </c>
      <c r="AY267" s="17" t="s">
        <v>334</v>
      </c>
      <c r="BE267" s="170">
        <f t="shared" si="49"/>
        <v>0</v>
      </c>
      <c r="BF267" s="170">
        <f t="shared" si="50"/>
        <v>0</v>
      </c>
      <c r="BG267" s="170">
        <f t="shared" si="51"/>
        <v>0</v>
      </c>
      <c r="BH267" s="170">
        <f t="shared" si="52"/>
        <v>0</v>
      </c>
      <c r="BI267" s="170">
        <f t="shared" si="53"/>
        <v>0</v>
      </c>
      <c r="BJ267" s="17" t="s">
        <v>87</v>
      </c>
      <c r="BK267" s="170">
        <f t="shared" si="54"/>
        <v>0</v>
      </c>
      <c r="BL267" s="17" t="s">
        <v>452</v>
      </c>
      <c r="BM267" s="169" t="s">
        <v>4603</v>
      </c>
    </row>
    <row r="268" spans="2:65" s="1" customFormat="1" ht="24.15" customHeight="1">
      <c r="B268" s="128"/>
      <c r="C268" s="158" t="s">
        <v>1177</v>
      </c>
      <c r="D268" s="158" t="s">
        <v>336</v>
      </c>
      <c r="E268" s="159" t="s">
        <v>4604</v>
      </c>
      <c r="F268" s="160" t="s">
        <v>4605</v>
      </c>
      <c r="G268" s="161" t="s">
        <v>511</v>
      </c>
      <c r="H268" s="162">
        <v>0.5</v>
      </c>
      <c r="I268" s="163"/>
      <c r="J268" s="164">
        <f t="shared" si="45"/>
        <v>0</v>
      </c>
      <c r="K268" s="165"/>
      <c r="L268" s="32"/>
      <c r="M268" s="166" t="s">
        <v>1</v>
      </c>
      <c r="N268" s="127" t="s">
        <v>41</v>
      </c>
      <c r="P268" s="167">
        <f t="shared" si="46"/>
        <v>0</v>
      </c>
      <c r="Q268" s="167">
        <v>3.9899999999999996E-3</v>
      </c>
      <c r="R268" s="167">
        <f t="shared" si="47"/>
        <v>1.9949999999999998E-3</v>
      </c>
      <c r="S268" s="167">
        <v>0</v>
      </c>
      <c r="T268" s="168">
        <f t="shared" si="48"/>
        <v>0</v>
      </c>
      <c r="AR268" s="169" t="s">
        <v>452</v>
      </c>
      <c r="AT268" s="169" t="s">
        <v>336</v>
      </c>
      <c r="AU268" s="169" t="s">
        <v>87</v>
      </c>
      <c r="AY268" s="17" t="s">
        <v>334</v>
      </c>
      <c r="BE268" s="170">
        <f t="shared" si="49"/>
        <v>0</v>
      </c>
      <c r="BF268" s="170">
        <f t="shared" si="50"/>
        <v>0</v>
      </c>
      <c r="BG268" s="170">
        <f t="shared" si="51"/>
        <v>0</v>
      </c>
      <c r="BH268" s="170">
        <f t="shared" si="52"/>
        <v>0</v>
      </c>
      <c r="BI268" s="170">
        <f t="shared" si="53"/>
        <v>0</v>
      </c>
      <c r="BJ268" s="17" t="s">
        <v>87</v>
      </c>
      <c r="BK268" s="170">
        <f t="shared" si="54"/>
        <v>0</v>
      </c>
      <c r="BL268" s="17" t="s">
        <v>452</v>
      </c>
      <c r="BM268" s="169" t="s">
        <v>4606</v>
      </c>
    </row>
    <row r="269" spans="2:65" s="1" customFormat="1" ht="24.15" customHeight="1">
      <c r="B269" s="128"/>
      <c r="C269" s="158" t="s">
        <v>1197</v>
      </c>
      <c r="D269" s="158" t="s">
        <v>336</v>
      </c>
      <c r="E269" s="159" t="s">
        <v>4607</v>
      </c>
      <c r="F269" s="160" t="s">
        <v>4608</v>
      </c>
      <c r="G269" s="161" t="s">
        <v>511</v>
      </c>
      <c r="H269" s="162">
        <v>0.5</v>
      </c>
      <c r="I269" s="163"/>
      <c r="J269" s="164">
        <f t="shared" si="45"/>
        <v>0</v>
      </c>
      <c r="K269" s="165"/>
      <c r="L269" s="32"/>
      <c r="M269" s="166" t="s">
        <v>1</v>
      </c>
      <c r="N269" s="127" t="s">
        <v>41</v>
      </c>
      <c r="P269" s="167">
        <f t="shared" si="46"/>
        <v>0</v>
      </c>
      <c r="Q269" s="167">
        <v>4.7400000000000003E-3</v>
      </c>
      <c r="R269" s="167">
        <f t="shared" si="47"/>
        <v>2.3700000000000001E-3</v>
      </c>
      <c r="S269" s="167">
        <v>0</v>
      </c>
      <c r="T269" s="168">
        <f t="shared" si="48"/>
        <v>0</v>
      </c>
      <c r="AR269" s="169" t="s">
        <v>452</v>
      </c>
      <c r="AT269" s="169" t="s">
        <v>336</v>
      </c>
      <c r="AU269" s="169" t="s">
        <v>87</v>
      </c>
      <c r="AY269" s="17" t="s">
        <v>334</v>
      </c>
      <c r="BE269" s="170">
        <f t="shared" si="49"/>
        <v>0</v>
      </c>
      <c r="BF269" s="170">
        <f t="shared" si="50"/>
        <v>0</v>
      </c>
      <c r="BG269" s="170">
        <f t="shared" si="51"/>
        <v>0</v>
      </c>
      <c r="BH269" s="170">
        <f t="shared" si="52"/>
        <v>0</v>
      </c>
      <c r="BI269" s="170">
        <f t="shared" si="53"/>
        <v>0</v>
      </c>
      <c r="BJ269" s="17" t="s">
        <v>87</v>
      </c>
      <c r="BK269" s="170">
        <f t="shared" si="54"/>
        <v>0</v>
      </c>
      <c r="BL269" s="17" t="s">
        <v>452</v>
      </c>
      <c r="BM269" s="169" t="s">
        <v>4609</v>
      </c>
    </row>
    <row r="270" spans="2:65" s="1" customFormat="1" ht="24.15" customHeight="1">
      <c r="B270" s="128"/>
      <c r="C270" s="158" t="s">
        <v>1209</v>
      </c>
      <c r="D270" s="158" t="s">
        <v>336</v>
      </c>
      <c r="E270" s="159" t="s">
        <v>4610</v>
      </c>
      <c r="F270" s="160" t="s">
        <v>4611</v>
      </c>
      <c r="G270" s="161" t="s">
        <v>511</v>
      </c>
      <c r="H270" s="162">
        <v>2</v>
      </c>
      <c r="I270" s="163"/>
      <c r="J270" s="164">
        <f t="shared" si="45"/>
        <v>0</v>
      </c>
      <c r="K270" s="165"/>
      <c r="L270" s="32"/>
      <c r="M270" s="166" t="s">
        <v>1</v>
      </c>
      <c r="N270" s="127" t="s">
        <v>41</v>
      </c>
      <c r="P270" s="167">
        <f t="shared" si="46"/>
        <v>0</v>
      </c>
      <c r="Q270" s="167">
        <v>1.559E-2</v>
      </c>
      <c r="R270" s="167">
        <f t="shared" si="47"/>
        <v>3.1179999999999999E-2</v>
      </c>
      <c r="S270" s="167">
        <v>0</v>
      </c>
      <c r="T270" s="168">
        <f t="shared" si="48"/>
        <v>0</v>
      </c>
      <c r="AR270" s="169" t="s">
        <v>452</v>
      </c>
      <c r="AT270" s="169" t="s">
        <v>336</v>
      </c>
      <c r="AU270" s="169" t="s">
        <v>87</v>
      </c>
      <c r="AY270" s="17" t="s">
        <v>334</v>
      </c>
      <c r="BE270" s="170">
        <f t="shared" si="49"/>
        <v>0</v>
      </c>
      <c r="BF270" s="170">
        <f t="shared" si="50"/>
        <v>0</v>
      </c>
      <c r="BG270" s="170">
        <f t="shared" si="51"/>
        <v>0</v>
      </c>
      <c r="BH270" s="170">
        <f t="shared" si="52"/>
        <v>0</v>
      </c>
      <c r="BI270" s="170">
        <f t="shared" si="53"/>
        <v>0</v>
      </c>
      <c r="BJ270" s="17" t="s">
        <v>87</v>
      </c>
      <c r="BK270" s="170">
        <f t="shared" si="54"/>
        <v>0</v>
      </c>
      <c r="BL270" s="17" t="s">
        <v>452</v>
      </c>
      <c r="BM270" s="169" t="s">
        <v>4612</v>
      </c>
    </row>
    <row r="271" spans="2:65" s="1" customFormat="1" ht="21.75" customHeight="1">
      <c r="B271" s="128"/>
      <c r="C271" s="158" t="s">
        <v>1213</v>
      </c>
      <c r="D271" s="158" t="s">
        <v>336</v>
      </c>
      <c r="E271" s="159" t="s">
        <v>4613</v>
      </c>
      <c r="F271" s="160" t="s">
        <v>4614</v>
      </c>
      <c r="G271" s="161" t="s">
        <v>511</v>
      </c>
      <c r="H271" s="162">
        <v>0.5</v>
      </c>
      <c r="I271" s="163"/>
      <c r="J271" s="164">
        <f t="shared" si="45"/>
        <v>0</v>
      </c>
      <c r="K271" s="165"/>
      <c r="L271" s="32"/>
      <c r="M271" s="166" t="s">
        <v>1</v>
      </c>
      <c r="N271" s="127" t="s">
        <v>41</v>
      </c>
      <c r="P271" s="167">
        <f t="shared" si="46"/>
        <v>0</v>
      </c>
      <c r="Q271" s="167">
        <v>1.559E-2</v>
      </c>
      <c r="R271" s="167">
        <f t="shared" si="47"/>
        <v>7.7949999999999998E-3</v>
      </c>
      <c r="S271" s="167">
        <v>0</v>
      </c>
      <c r="T271" s="168">
        <f t="shared" si="48"/>
        <v>0</v>
      </c>
      <c r="AR271" s="169" t="s">
        <v>452</v>
      </c>
      <c r="AT271" s="169" t="s">
        <v>336</v>
      </c>
      <c r="AU271" s="169" t="s">
        <v>87</v>
      </c>
      <c r="AY271" s="17" t="s">
        <v>334</v>
      </c>
      <c r="BE271" s="170">
        <f t="shared" si="49"/>
        <v>0</v>
      </c>
      <c r="BF271" s="170">
        <f t="shared" si="50"/>
        <v>0</v>
      </c>
      <c r="BG271" s="170">
        <f t="shared" si="51"/>
        <v>0</v>
      </c>
      <c r="BH271" s="170">
        <f t="shared" si="52"/>
        <v>0</v>
      </c>
      <c r="BI271" s="170">
        <f t="shared" si="53"/>
        <v>0</v>
      </c>
      <c r="BJ271" s="17" t="s">
        <v>87</v>
      </c>
      <c r="BK271" s="170">
        <f t="shared" si="54"/>
        <v>0</v>
      </c>
      <c r="BL271" s="17" t="s">
        <v>452</v>
      </c>
      <c r="BM271" s="169" t="s">
        <v>4615</v>
      </c>
    </row>
    <row r="272" spans="2:65" s="1" customFormat="1" ht="21.75" customHeight="1">
      <c r="B272" s="128"/>
      <c r="C272" s="158" t="s">
        <v>1222</v>
      </c>
      <c r="D272" s="158" t="s">
        <v>336</v>
      </c>
      <c r="E272" s="159" t="s">
        <v>4616</v>
      </c>
      <c r="F272" s="160" t="s">
        <v>4617</v>
      </c>
      <c r="G272" s="161" t="s">
        <v>4266</v>
      </c>
      <c r="H272" s="162">
        <v>1</v>
      </c>
      <c r="I272" s="163"/>
      <c r="J272" s="164">
        <f t="shared" si="45"/>
        <v>0</v>
      </c>
      <c r="K272" s="165"/>
      <c r="L272" s="32"/>
      <c r="M272" s="166" t="s">
        <v>1</v>
      </c>
      <c r="N272" s="127" t="s">
        <v>41</v>
      </c>
      <c r="P272" s="167">
        <f t="shared" si="46"/>
        <v>0</v>
      </c>
      <c r="Q272" s="167">
        <v>6.9999999999999994E-5</v>
      </c>
      <c r="R272" s="167">
        <f t="shared" si="47"/>
        <v>6.9999999999999994E-5</v>
      </c>
      <c r="S272" s="167">
        <v>0</v>
      </c>
      <c r="T272" s="168">
        <f t="shared" si="48"/>
        <v>0</v>
      </c>
      <c r="AR272" s="169" t="s">
        <v>452</v>
      </c>
      <c r="AT272" s="169" t="s">
        <v>336</v>
      </c>
      <c r="AU272" s="169" t="s">
        <v>87</v>
      </c>
      <c r="AY272" s="17" t="s">
        <v>334</v>
      </c>
      <c r="BE272" s="170">
        <f t="shared" si="49"/>
        <v>0</v>
      </c>
      <c r="BF272" s="170">
        <f t="shared" si="50"/>
        <v>0</v>
      </c>
      <c r="BG272" s="170">
        <f t="shared" si="51"/>
        <v>0</v>
      </c>
      <c r="BH272" s="170">
        <f t="shared" si="52"/>
        <v>0</v>
      </c>
      <c r="BI272" s="170">
        <f t="shared" si="53"/>
        <v>0</v>
      </c>
      <c r="BJ272" s="17" t="s">
        <v>87</v>
      </c>
      <c r="BK272" s="170">
        <f t="shared" si="54"/>
        <v>0</v>
      </c>
      <c r="BL272" s="17" t="s">
        <v>452</v>
      </c>
      <c r="BM272" s="169" t="s">
        <v>4618</v>
      </c>
    </row>
    <row r="273" spans="2:65" s="1" customFormat="1" ht="21.75" customHeight="1">
      <c r="B273" s="128"/>
      <c r="C273" s="158" t="s">
        <v>1230</v>
      </c>
      <c r="D273" s="158" t="s">
        <v>336</v>
      </c>
      <c r="E273" s="159" t="s">
        <v>4619</v>
      </c>
      <c r="F273" s="160" t="s">
        <v>4620</v>
      </c>
      <c r="G273" s="161" t="s">
        <v>4266</v>
      </c>
      <c r="H273" s="162">
        <v>1</v>
      </c>
      <c r="I273" s="163"/>
      <c r="J273" s="164">
        <f t="shared" si="45"/>
        <v>0</v>
      </c>
      <c r="K273" s="165"/>
      <c r="L273" s="32"/>
      <c r="M273" s="166" t="s">
        <v>1</v>
      </c>
      <c r="N273" s="127" t="s">
        <v>41</v>
      </c>
      <c r="P273" s="167">
        <f t="shared" si="46"/>
        <v>0</v>
      </c>
      <c r="Q273" s="167">
        <v>7.2000000000000005E-4</v>
      </c>
      <c r="R273" s="167">
        <f t="shared" si="47"/>
        <v>7.2000000000000005E-4</v>
      </c>
      <c r="S273" s="167">
        <v>0</v>
      </c>
      <c r="T273" s="168">
        <f t="shared" si="48"/>
        <v>0</v>
      </c>
      <c r="AR273" s="169" t="s">
        <v>452</v>
      </c>
      <c r="AT273" s="169" t="s">
        <v>336</v>
      </c>
      <c r="AU273" s="169" t="s">
        <v>87</v>
      </c>
      <c r="AY273" s="17" t="s">
        <v>334</v>
      </c>
      <c r="BE273" s="170">
        <f t="shared" si="49"/>
        <v>0</v>
      </c>
      <c r="BF273" s="170">
        <f t="shared" si="50"/>
        <v>0</v>
      </c>
      <c r="BG273" s="170">
        <f t="shared" si="51"/>
        <v>0</v>
      </c>
      <c r="BH273" s="170">
        <f t="shared" si="52"/>
        <v>0</v>
      </c>
      <c r="BI273" s="170">
        <f t="shared" si="53"/>
        <v>0</v>
      </c>
      <c r="BJ273" s="17" t="s">
        <v>87</v>
      </c>
      <c r="BK273" s="170">
        <f t="shared" si="54"/>
        <v>0</v>
      </c>
      <c r="BL273" s="17" t="s">
        <v>452</v>
      </c>
      <c r="BM273" s="169" t="s">
        <v>4621</v>
      </c>
    </row>
    <row r="274" spans="2:65" s="1" customFormat="1" ht="16.5" customHeight="1">
      <c r="B274" s="128"/>
      <c r="C274" s="158" t="s">
        <v>1235</v>
      </c>
      <c r="D274" s="158" t="s">
        <v>336</v>
      </c>
      <c r="E274" s="159" t="s">
        <v>4622</v>
      </c>
      <c r="F274" s="160" t="s">
        <v>4623</v>
      </c>
      <c r="G274" s="161" t="s">
        <v>4266</v>
      </c>
      <c r="H274" s="162">
        <v>1</v>
      </c>
      <c r="I274" s="163"/>
      <c r="J274" s="164">
        <f t="shared" si="45"/>
        <v>0</v>
      </c>
      <c r="K274" s="165"/>
      <c r="L274" s="32"/>
      <c r="M274" s="166" t="s">
        <v>1</v>
      </c>
      <c r="N274" s="127" t="s">
        <v>41</v>
      </c>
      <c r="P274" s="167">
        <f t="shared" si="46"/>
        <v>0</v>
      </c>
      <c r="Q274" s="167">
        <v>0</v>
      </c>
      <c r="R274" s="167">
        <f t="shared" si="47"/>
        <v>0</v>
      </c>
      <c r="S274" s="167">
        <v>0</v>
      </c>
      <c r="T274" s="168">
        <f t="shared" si="48"/>
        <v>0</v>
      </c>
      <c r="AR274" s="169" t="s">
        <v>452</v>
      </c>
      <c r="AT274" s="169" t="s">
        <v>336</v>
      </c>
      <c r="AU274" s="169" t="s">
        <v>87</v>
      </c>
      <c r="AY274" s="17" t="s">
        <v>334</v>
      </c>
      <c r="BE274" s="170">
        <f t="shared" si="49"/>
        <v>0</v>
      </c>
      <c r="BF274" s="170">
        <f t="shared" si="50"/>
        <v>0</v>
      </c>
      <c r="BG274" s="170">
        <f t="shared" si="51"/>
        <v>0</v>
      </c>
      <c r="BH274" s="170">
        <f t="shared" si="52"/>
        <v>0</v>
      </c>
      <c r="BI274" s="170">
        <f t="shared" si="53"/>
        <v>0</v>
      </c>
      <c r="BJ274" s="17" t="s">
        <v>87</v>
      </c>
      <c r="BK274" s="170">
        <f t="shared" si="54"/>
        <v>0</v>
      </c>
      <c r="BL274" s="17" t="s">
        <v>452</v>
      </c>
      <c r="BM274" s="169" t="s">
        <v>4624</v>
      </c>
    </row>
    <row r="275" spans="2:65" s="1" customFormat="1" ht="16.5" customHeight="1">
      <c r="B275" s="128"/>
      <c r="C275" s="158" t="s">
        <v>1245</v>
      </c>
      <c r="D275" s="158" t="s">
        <v>336</v>
      </c>
      <c r="E275" s="159" t="s">
        <v>4625</v>
      </c>
      <c r="F275" s="160" t="s">
        <v>4626</v>
      </c>
      <c r="G275" s="161" t="s">
        <v>4266</v>
      </c>
      <c r="H275" s="162">
        <v>4</v>
      </c>
      <c r="I275" s="163"/>
      <c r="J275" s="164">
        <f t="shared" si="45"/>
        <v>0</v>
      </c>
      <c r="K275" s="165"/>
      <c r="L275" s="32"/>
      <c r="M275" s="166" t="s">
        <v>1</v>
      </c>
      <c r="N275" s="127" t="s">
        <v>41</v>
      </c>
      <c r="P275" s="167">
        <f t="shared" si="46"/>
        <v>0</v>
      </c>
      <c r="Q275" s="167">
        <v>0</v>
      </c>
      <c r="R275" s="167">
        <f t="shared" si="47"/>
        <v>0</v>
      </c>
      <c r="S275" s="167">
        <v>0</v>
      </c>
      <c r="T275" s="168">
        <f t="shared" si="48"/>
        <v>0</v>
      </c>
      <c r="AR275" s="169" t="s">
        <v>452</v>
      </c>
      <c r="AT275" s="169" t="s">
        <v>336</v>
      </c>
      <c r="AU275" s="169" t="s">
        <v>87</v>
      </c>
      <c r="AY275" s="17" t="s">
        <v>334</v>
      </c>
      <c r="BE275" s="170">
        <f t="shared" si="49"/>
        <v>0</v>
      </c>
      <c r="BF275" s="170">
        <f t="shared" si="50"/>
        <v>0</v>
      </c>
      <c r="BG275" s="170">
        <f t="shared" si="51"/>
        <v>0</v>
      </c>
      <c r="BH275" s="170">
        <f t="shared" si="52"/>
        <v>0</v>
      </c>
      <c r="BI275" s="170">
        <f t="shared" si="53"/>
        <v>0</v>
      </c>
      <c r="BJ275" s="17" t="s">
        <v>87</v>
      </c>
      <c r="BK275" s="170">
        <f t="shared" si="54"/>
        <v>0</v>
      </c>
      <c r="BL275" s="17" t="s">
        <v>452</v>
      </c>
      <c r="BM275" s="169" t="s">
        <v>4627</v>
      </c>
    </row>
    <row r="276" spans="2:65" s="1" customFormat="1" ht="24.15" customHeight="1">
      <c r="B276" s="128"/>
      <c r="C276" s="158" t="s">
        <v>725</v>
      </c>
      <c r="D276" s="158" t="s">
        <v>336</v>
      </c>
      <c r="E276" s="159" t="s">
        <v>4628</v>
      </c>
      <c r="F276" s="160" t="s">
        <v>4629</v>
      </c>
      <c r="G276" s="161" t="s">
        <v>4266</v>
      </c>
      <c r="H276" s="162">
        <v>1</v>
      </c>
      <c r="I276" s="163"/>
      <c r="J276" s="164">
        <f t="shared" si="45"/>
        <v>0</v>
      </c>
      <c r="K276" s="165"/>
      <c r="L276" s="32"/>
      <c r="M276" s="166" t="s">
        <v>1</v>
      </c>
      <c r="N276" s="127" t="s">
        <v>41</v>
      </c>
      <c r="P276" s="167">
        <f t="shared" si="46"/>
        <v>0</v>
      </c>
      <c r="Q276" s="167">
        <v>2E-3</v>
      </c>
      <c r="R276" s="167">
        <f t="shared" si="47"/>
        <v>2E-3</v>
      </c>
      <c r="S276" s="167">
        <v>0</v>
      </c>
      <c r="T276" s="168">
        <f t="shared" si="48"/>
        <v>0</v>
      </c>
      <c r="AR276" s="169" t="s">
        <v>452</v>
      </c>
      <c r="AT276" s="169" t="s">
        <v>336</v>
      </c>
      <c r="AU276" s="169" t="s">
        <v>87</v>
      </c>
      <c r="AY276" s="17" t="s">
        <v>334</v>
      </c>
      <c r="BE276" s="170">
        <f t="shared" si="49"/>
        <v>0</v>
      </c>
      <c r="BF276" s="170">
        <f t="shared" si="50"/>
        <v>0</v>
      </c>
      <c r="BG276" s="170">
        <f t="shared" si="51"/>
        <v>0</v>
      </c>
      <c r="BH276" s="170">
        <f t="shared" si="52"/>
        <v>0</v>
      </c>
      <c r="BI276" s="170">
        <f t="shared" si="53"/>
        <v>0</v>
      </c>
      <c r="BJ276" s="17" t="s">
        <v>87</v>
      </c>
      <c r="BK276" s="170">
        <f t="shared" si="54"/>
        <v>0</v>
      </c>
      <c r="BL276" s="17" t="s">
        <v>452</v>
      </c>
      <c r="BM276" s="169" t="s">
        <v>4630</v>
      </c>
    </row>
    <row r="277" spans="2:65" s="1" customFormat="1" ht="16.5" customHeight="1">
      <c r="B277" s="128"/>
      <c r="C277" s="158" t="s">
        <v>1258</v>
      </c>
      <c r="D277" s="158" t="s">
        <v>336</v>
      </c>
      <c r="E277" s="159" t="s">
        <v>4631</v>
      </c>
      <c r="F277" s="160" t="s">
        <v>4632</v>
      </c>
      <c r="G277" s="161" t="s">
        <v>4266</v>
      </c>
      <c r="H277" s="162">
        <v>1</v>
      </c>
      <c r="I277" s="163"/>
      <c r="J277" s="164">
        <f t="shared" si="45"/>
        <v>0</v>
      </c>
      <c r="K277" s="165"/>
      <c r="L277" s="32"/>
      <c r="M277" s="166" t="s">
        <v>1</v>
      </c>
      <c r="N277" s="127" t="s">
        <v>41</v>
      </c>
      <c r="P277" s="167">
        <f t="shared" si="46"/>
        <v>0</v>
      </c>
      <c r="Q277" s="167">
        <v>1E-3</v>
      </c>
      <c r="R277" s="167">
        <f t="shared" si="47"/>
        <v>1E-3</v>
      </c>
      <c r="S277" s="167">
        <v>0</v>
      </c>
      <c r="T277" s="168">
        <f t="shared" si="48"/>
        <v>0</v>
      </c>
      <c r="AR277" s="169" t="s">
        <v>452</v>
      </c>
      <c r="AT277" s="169" t="s">
        <v>336</v>
      </c>
      <c r="AU277" s="169" t="s">
        <v>87</v>
      </c>
      <c r="AY277" s="17" t="s">
        <v>334</v>
      </c>
      <c r="BE277" s="170">
        <f t="shared" si="49"/>
        <v>0</v>
      </c>
      <c r="BF277" s="170">
        <f t="shared" si="50"/>
        <v>0</v>
      </c>
      <c r="BG277" s="170">
        <f t="shared" si="51"/>
        <v>0</v>
      </c>
      <c r="BH277" s="170">
        <f t="shared" si="52"/>
        <v>0</v>
      </c>
      <c r="BI277" s="170">
        <f t="shared" si="53"/>
        <v>0</v>
      </c>
      <c r="BJ277" s="17" t="s">
        <v>87</v>
      </c>
      <c r="BK277" s="170">
        <f t="shared" si="54"/>
        <v>0</v>
      </c>
      <c r="BL277" s="17" t="s">
        <v>452</v>
      </c>
      <c r="BM277" s="169" t="s">
        <v>4633</v>
      </c>
    </row>
    <row r="278" spans="2:65" s="1" customFormat="1" ht="24.15" customHeight="1">
      <c r="B278" s="128"/>
      <c r="C278" s="158" t="s">
        <v>1264</v>
      </c>
      <c r="D278" s="158" t="s">
        <v>336</v>
      </c>
      <c r="E278" s="159" t="s">
        <v>4634</v>
      </c>
      <c r="F278" s="160" t="s">
        <v>4635</v>
      </c>
      <c r="G278" s="161" t="s">
        <v>4266</v>
      </c>
      <c r="H278" s="162">
        <v>1</v>
      </c>
      <c r="I278" s="163"/>
      <c r="J278" s="164">
        <f t="shared" si="45"/>
        <v>0</v>
      </c>
      <c r="K278" s="165"/>
      <c r="L278" s="32"/>
      <c r="M278" s="166" t="s">
        <v>1</v>
      </c>
      <c r="N278" s="127" t="s">
        <v>41</v>
      </c>
      <c r="P278" s="167">
        <f t="shared" si="46"/>
        <v>0</v>
      </c>
      <c r="Q278" s="167">
        <v>6.1399999999999996E-3</v>
      </c>
      <c r="R278" s="167">
        <f t="shared" si="47"/>
        <v>6.1399999999999996E-3</v>
      </c>
      <c r="S278" s="167">
        <v>0</v>
      </c>
      <c r="T278" s="168">
        <f t="shared" si="48"/>
        <v>0</v>
      </c>
      <c r="AR278" s="169" t="s">
        <v>452</v>
      </c>
      <c r="AT278" s="169" t="s">
        <v>336</v>
      </c>
      <c r="AU278" s="169" t="s">
        <v>87</v>
      </c>
      <c r="AY278" s="17" t="s">
        <v>334</v>
      </c>
      <c r="BE278" s="170">
        <f t="shared" si="49"/>
        <v>0</v>
      </c>
      <c r="BF278" s="170">
        <f t="shared" si="50"/>
        <v>0</v>
      </c>
      <c r="BG278" s="170">
        <f t="shared" si="51"/>
        <v>0</v>
      </c>
      <c r="BH278" s="170">
        <f t="shared" si="52"/>
        <v>0</v>
      </c>
      <c r="BI278" s="170">
        <f t="shared" si="53"/>
        <v>0</v>
      </c>
      <c r="BJ278" s="17" t="s">
        <v>87</v>
      </c>
      <c r="BK278" s="170">
        <f t="shared" si="54"/>
        <v>0</v>
      </c>
      <c r="BL278" s="17" t="s">
        <v>452</v>
      </c>
      <c r="BM278" s="169" t="s">
        <v>4636</v>
      </c>
    </row>
    <row r="279" spans="2:65" s="1" customFormat="1" ht="21.75" customHeight="1">
      <c r="B279" s="128"/>
      <c r="C279" s="158" t="s">
        <v>1282</v>
      </c>
      <c r="D279" s="158" t="s">
        <v>336</v>
      </c>
      <c r="E279" s="159" t="s">
        <v>4637</v>
      </c>
      <c r="F279" s="160" t="s">
        <v>4638</v>
      </c>
      <c r="G279" s="161" t="s">
        <v>511</v>
      </c>
      <c r="H279" s="162">
        <v>1</v>
      </c>
      <c r="I279" s="163"/>
      <c r="J279" s="164">
        <f t="shared" si="45"/>
        <v>0</v>
      </c>
      <c r="K279" s="165"/>
      <c r="L279" s="32"/>
      <c r="M279" s="166" t="s">
        <v>1</v>
      </c>
      <c r="N279" s="127" t="s">
        <v>41</v>
      </c>
      <c r="P279" s="167">
        <f t="shared" si="46"/>
        <v>0</v>
      </c>
      <c r="Q279" s="167">
        <v>1.7000000000000001E-4</v>
      </c>
      <c r="R279" s="167">
        <f t="shared" si="47"/>
        <v>1.7000000000000001E-4</v>
      </c>
      <c r="S279" s="167">
        <v>0</v>
      </c>
      <c r="T279" s="168">
        <f t="shared" si="48"/>
        <v>0</v>
      </c>
      <c r="AR279" s="169" t="s">
        <v>452</v>
      </c>
      <c r="AT279" s="169" t="s">
        <v>336</v>
      </c>
      <c r="AU279" s="169" t="s">
        <v>87</v>
      </c>
      <c r="AY279" s="17" t="s">
        <v>334</v>
      </c>
      <c r="BE279" s="170">
        <f t="shared" si="49"/>
        <v>0</v>
      </c>
      <c r="BF279" s="170">
        <f t="shared" si="50"/>
        <v>0</v>
      </c>
      <c r="BG279" s="170">
        <f t="shared" si="51"/>
        <v>0</v>
      </c>
      <c r="BH279" s="170">
        <f t="shared" si="52"/>
        <v>0</v>
      </c>
      <c r="BI279" s="170">
        <f t="shared" si="53"/>
        <v>0</v>
      </c>
      <c r="BJ279" s="17" t="s">
        <v>87</v>
      </c>
      <c r="BK279" s="170">
        <f t="shared" si="54"/>
        <v>0</v>
      </c>
      <c r="BL279" s="17" t="s">
        <v>452</v>
      </c>
      <c r="BM279" s="169" t="s">
        <v>4639</v>
      </c>
    </row>
    <row r="280" spans="2:65" s="1" customFormat="1" ht="21.75" customHeight="1">
      <c r="B280" s="128"/>
      <c r="C280" s="158" t="s">
        <v>1287</v>
      </c>
      <c r="D280" s="158" t="s">
        <v>336</v>
      </c>
      <c r="E280" s="159" t="s">
        <v>4640</v>
      </c>
      <c r="F280" s="160" t="s">
        <v>4641</v>
      </c>
      <c r="G280" s="161" t="s">
        <v>511</v>
      </c>
      <c r="H280" s="162">
        <v>1</v>
      </c>
      <c r="I280" s="163"/>
      <c r="J280" s="164">
        <f t="shared" si="45"/>
        <v>0</v>
      </c>
      <c r="K280" s="165"/>
      <c r="L280" s="32"/>
      <c r="M280" s="166" t="s">
        <v>1</v>
      </c>
      <c r="N280" s="127" t="s">
        <v>41</v>
      </c>
      <c r="P280" s="167">
        <f t="shared" si="46"/>
        <v>0</v>
      </c>
      <c r="Q280" s="167">
        <v>0</v>
      </c>
      <c r="R280" s="167">
        <f t="shared" si="47"/>
        <v>0</v>
      </c>
      <c r="S280" s="167">
        <v>0</v>
      </c>
      <c r="T280" s="168">
        <f t="shared" si="48"/>
        <v>0</v>
      </c>
      <c r="AR280" s="169" t="s">
        <v>452</v>
      </c>
      <c r="AT280" s="169" t="s">
        <v>336</v>
      </c>
      <c r="AU280" s="169" t="s">
        <v>87</v>
      </c>
      <c r="AY280" s="17" t="s">
        <v>334</v>
      </c>
      <c r="BE280" s="170">
        <f t="shared" si="49"/>
        <v>0</v>
      </c>
      <c r="BF280" s="170">
        <f t="shared" si="50"/>
        <v>0</v>
      </c>
      <c r="BG280" s="170">
        <f t="shared" si="51"/>
        <v>0</v>
      </c>
      <c r="BH280" s="170">
        <f t="shared" si="52"/>
        <v>0</v>
      </c>
      <c r="BI280" s="170">
        <f t="shared" si="53"/>
        <v>0</v>
      </c>
      <c r="BJ280" s="17" t="s">
        <v>87</v>
      </c>
      <c r="BK280" s="170">
        <f t="shared" si="54"/>
        <v>0</v>
      </c>
      <c r="BL280" s="17" t="s">
        <v>452</v>
      </c>
      <c r="BM280" s="169" t="s">
        <v>4642</v>
      </c>
    </row>
    <row r="281" spans="2:65" s="1" customFormat="1" ht="24.15" customHeight="1">
      <c r="B281" s="128"/>
      <c r="C281" s="158" t="s">
        <v>1293</v>
      </c>
      <c r="D281" s="158" t="s">
        <v>336</v>
      </c>
      <c r="E281" s="159" t="s">
        <v>4643</v>
      </c>
      <c r="F281" s="160" t="s">
        <v>4644</v>
      </c>
      <c r="G281" s="161" t="s">
        <v>428</v>
      </c>
      <c r="H281" s="162">
        <v>7.1999999999999995E-2</v>
      </c>
      <c r="I281" s="163"/>
      <c r="J281" s="164">
        <f t="shared" si="45"/>
        <v>0</v>
      </c>
      <c r="K281" s="165"/>
      <c r="L281" s="32"/>
      <c r="M281" s="214" t="s">
        <v>1</v>
      </c>
      <c r="N281" s="215" t="s">
        <v>41</v>
      </c>
      <c r="O281" s="216"/>
      <c r="P281" s="217">
        <f t="shared" si="46"/>
        <v>0</v>
      </c>
      <c r="Q281" s="217">
        <v>0</v>
      </c>
      <c r="R281" s="217">
        <f t="shared" si="47"/>
        <v>0</v>
      </c>
      <c r="S281" s="217">
        <v>0</v>
      </c>
      <c r="T281" s="218">
        <f t="shared" si="48"/>
        <v>0</v>
      </c>
      <c r="AR281" s="169" t="s">
        <v>452</v>
      </c>
      <c r="AT281" s="169" t="s">
        <v>336</v>
      </c>
      <c r="AU281" s="169" t="s">
        <v>87</v>
      </c>
      <c r="AY281" s="17" t="s">
        <v>334</v>
      </c>
      <c r="BE281" s="170">
        <f t="shared" si="49"/>
        <v>0</v>
      </c>
      <c r="BF281" s="170">
        <f t="shared" si="50"/>
        <v>0</v>
      </c>
      <c r="BG281" s="170">
        <f t="shared" si="51"/>
        <v>0</v>
      </c>
      <c r="BH281" s="170">
        <f t="shared" si="52"/>
        <v>0</v>
      </c>
      <c r="BI281" s="170">
        <f t="shared" si="53"/>
        <v>0</v>
      </c>
      <c r="BJ281" s="17" t="s">
        <v>87</v>
      </c>
      <c r="BK281" s="170">
        <f t="shared" si="54"/>
        <v>0</v>
      </c>
      <c r="BL281" s="17" t="s">
        <v>452</v>
      </c>
      <c r="BM281" s="169" t="s">
        <v>4645</v>
      </c>
    </row>
    <row r="282" spans="2:65" s="1" customFormat="1" ht="6.9" customHeight="1">
      <c r="B282" s="47"/>
      <c r="C282" s="48"/>
      <c r="D282" s="48"/>
      <c r="E282" s="48"/>
      <c r="F282" s="48"/>
      <c r="G282" s="48"/>
      <c r="H282" s="48"/>
      <c r="I282" s="48"/>
      <c r="J282" s="48"/>
      <c r="K282" s="48"/>
      <c r="L282" s="32"/>
    </row>
    <row r="284" spans="2:65" ht="16.2" customHeight="1">
      <c r="B284" s="229" t="s">
        <v>5534</v>
      </c>
      <c r="C284" s="230"/>
      <c r="D284" s="230"/>
      <c r="E284" s="230"/>
      <c r="F284" s="230"/>
      <c r="G284" s="231"/>
      <c r="H284" s="231"/>
    </row>
    <row r="285" spans="2:65" ht="38.4" customHeight="1">
      <c r="B285" s="278" t="s">
        <v>5535</v>
      </c>
      <c r="C285" s="279"/>
      <c r="D285" s="279"/>
      <c r="E285" s="279"/>
      <c r="F285" s="279"/>
      <c r="G285" s="279"/>
      <c r="H285" s="279"/>
    </row>
    <row r="286" spans="2:65" ht="73.2" customHeight="1">
      <c r="B286" s="278" t="s">
        <v>5536</v>
      </c>
      <c r="C286" s="278"/>
      <c r="D286" s="278"/>
      <c r="E286" s="278"/>
      <c r="F286" s="278"/>
      <c r="G286" s="278"/>
      <c r="H286" s="278"/>
    </row>
    <row r="287" spans="2:65" ht="73.2" customHeight="1">
      <c r="B287" s="278" t="s">
        <v>5537</v>
      </c>
      <c r="C287" s="278"/>
      <c r="D287" s="278"/>
      <c r="E287" s="278"/>
      <c r="F287" s="278"/>
      <c r="G287" s="278"/>
      <c r="H287" s="278"/>
    </row>
    <row r="288" spans="2:65" ht="73.2" customHeight="1">
      <c r="B288" s="278" t="s">
        <v>5538</v>
      </c>
      <c r="C288" s="278"/>
      <c r="D288" s="278"/>
      <c r="E288" s="278"/>
      <c r="F288" s="278"/>
      <c r="G288" s="278"/>
      <c r="H288" s="278"/>
    </row>
    <row r="289" spans="2:8" ht="73.2" customHeight="1">
      <c r="B289" s="278" t="s">
        <v>5539</v>
      </c>
      <c r="C289" s="278"/>
      <c r="D289" s="278"/>
      <c r="E289" s="278"/>
      <c r="F289" s="278"/>
      <c r="G289" s="278"/>
      <c r="H289" s="278"/>
    </row>
    <row r="290" spans="2:8" ht="73.2" customHeight="1">
      <c r="B290" s="278" t="s">
        <v>5540</v>
      </c>
      <c r="C290" s="278"/>
      <c r="D290" s="278"/>
      <c r="E290" s="278"/>
      <c r="F290" s="278"/>
      <c r="G290" s="278"/>
      <c r="H290" s="278"/>
    </row>
    <row r="291" spans="2:8" ht="38.4" customHeight="1">
      <c r="B291" s="278" t="s">
        <v>5541</v>
      </c>
      <c r="C291" s="278"/>
      <c r="D291" s="278"/>
      <c r="E291" s="278"/>
      <c r="F291" s="278"/>
      <c r="G291" s="278"/>
      <c r="H291" s="278"/>
    </row>
  </sheetData>
  <autoFilter ref="C136:K281" xr:uid="{00000000-0009-0000-0000-00000A000000}"/>
  <mergeCells count="21">
    <mergeCell ref="D115:F115"/>
    <mergeCell ref="E127:H127"/>
    <mergeCell ref="E129:H129"/>
    <mergeCell ref="L2:V2"/>
    <mergeCell ref="E87:H87"/>
    <mergeCell ref="D111:F111"/>
    <mergeCell ref="D112:F112"/>
    <mergeCell ref="D113:F113"/>
    <mergeCell ref="D114:F114"/>
    <mergeCell ref="E7:H7"/>
    <mergeCell ref="E9:H9"/>
    <mergeCell ref="E18:H18"/>
    <mergeCell ref="E27:H27"/>
    <mergeCell ref="E85:H85"/>
    <mergeCell ref="B290:H290"/>
    <mergeCell ref="B291:H291"/>
    <mergeCell ref="B285:H285"/>
    <mergeCell ref="B286:H286"/>
    <mergeCell ref="B287:H287"/>
    <mergeCell ref="B288:H288"/>
    <mergeCell ref="B289:H28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28"/>
  <sheetViews>
    <sheetView showGridLines="0" topLeftCell="A219" zoomScaleNormal="100" workbookViewId="0">
      <selection activeCell="A223" sqref="A223:XFD22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5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118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5531</v>
      </c>
      <c r="L4" s="20"/>
      <c r="M4" s="97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83" t="str">
        <f>'Rekapitulácia stavby'!K6</f>
        <v>NOVOSTAVBA MŠ TRAMÍN - rozpočet 1</v>
      </c>
      <c r="F7" s="284"/>
      <c r="G7" s="284"/>
      <c r="H7" s="284"/>
      <c r="L7" s="20"/>
    </row>
    <row r="8" spans="2:46" s="1" customFormat="1" ht="12" customHeight="1">
      <c r="B8" s="32"/>
      <c r="D8" s="27" t="s">
        <v>141</v>
      </c>
      <c r="L8" s="32"/>
    </row>
    <row r="9" spans="2:46" s="1" customFormat="1" ht="30" customHeight="1">
      <c r="B9" s="32"/>
      <c r="E9" s="261" t="s">
        <v>4646</v>
      </c>
      <c r="F9" s="280"/>
      <c r="G9" s="280"/>
      <c r="H9" s="280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5. 12. 2022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85" t="str">
        <f>'Rekapitulácia stavby'!E14</f>
        <v>Vyplň údaj</v>
      </c>
      <c r="F18" s="240"/>
      <c r="G18" s="240"/>
      <c r="H18" s="240"/>
      <c r="I18" s="27" t="s">
        <v>26</v>
      </c>
      <c r="J18" s="28" t="str">
        <f>'Rekapitulácia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8"/>
      <c r="E27" s="245" t="s">
        <v>1</v>
      </c>
      <c r="F27" s="245"/>
      <c r="G27" s="245"/>
      <c r="H27" s="245"/>
      <c r="L27" s="98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14.4" customHeight="1">
      <c r="B30" s="32"/>
      <c r="D30" s="25" t="s">
        <v>191</v>
      </c>
      <c r="J30" s="100">
        <f>J96</f>
        <v>0</v>
      </c>
      <c r="L30" s="32"/>
    </row>
    <row r="31" spans="2:12" s="1" customFormat="1" ht="14.4" customHeight="1">
      <c r="B31" s="32"/>
      <c r="D31" s="101" t="s">
        <v>194</v>
      </c>
      <c r="J31" s="100">
        <f>J106</f>
        <v>0</v>
      </c>
      <c r="L31" s="32"/>
    </row>
    <row r="32" spans="2:12" s="1" customFormat="1" ht="25.35" customHeight="1">
      <c r="B32" s="32"/>
      <c r="D32" s="102" t="s">
        <v>35</v>
      </c>
      <c r="J32" s="69">
        <f>ROUND(J30 + J31,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58" t="s">
        <v>39</v>
      </c>
      <c r="E35" s="37" t="s">
        <v>40</v>
      </c>
      <c r="F35" s="103">
        <f>ROUND((SUM(BE106:BE113) + SUM(BE133:BE218)),  2)</f>
        <v>0</v>
      </c>
      <c r="G35" s="104"/>
      <c r="H35" s="104"/>
      <c r="I35" s="105">
        <v>0.2</v>
      </c>
      <c r="J35" s="103">
        <f>ROUND(((SUM(BE106:BE113) + SUM(BE133:BE218))*I35),  2)</f>
        <v>0</v>
      </c>
      <c r="L35" s="32"/>
    </row>
    <row r="36" spans="2:12" s="1" customFormat="1" ht="14.4" customHeight="1">
      <c r="B36" s="32"/>
      <c r="E36" s="37" t="s">
        <v>41</v>
      </c>
      <c r="F36" s="103">
        <f>ROUND((SUM(BF106:BF113) + SUM(BF133:BF218)),  2)</f>
        <v>0</v>
      </c>
      <c r="G36" s="104"/>
      <c r="H36" s="104"/>
      <c r="I36" s="105">
        <v>0.2</v>
      </c>
      <c r="J36" s="103">
        <f>ROUND(((SUM(BF106:BF113) + SUM(BF133:BF218))*I36),  2)</f>
        <v>0</v>
      </c>
      <c r="L36" s="32"/>
    </row>
    <row r="37" spans="2:12" s="1" customFormat="1" ht="14.4" hidden="1" customHeight="1">
      <c r="B37" s="32"/>
      <c r="E37" s="27" t="s">
        <v>42</v>
      </c>
      <c r="F37" s="89">
        <f>ROUND((SUM(BG106:BG113) + SUM(BG133:BG218)),  2)</f>
        <v>0</v>
      </c>
      <c r="I37" s="106">
        <v>0.2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89">
        <f>ROUND((SUM(BH106:BH113) + SUM(BH133:BH218)),  2)</f>
        <v>0</v>
      </c>
      <c r="I38" s="106">
        <v>0.2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103">
        <f>ROUND((SUM(BI106:BI113) + SUM(BI133:BI218)),  2)</f>
        <v>0</v>
      </c>
      <c r="G39" s="104"/>
      <c r="H39" s="104"/>
      <c r="I39" s="105">
        <v>0</v>
      </c>
      <c r="J39" s="103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7"/>
      <c r="D41" s="108" t="s">
        <v>45</v>
      </c>
      <c r="E41" s="60"/>
      <c r="F41" s="60"/>
      <c r="G41" s="109" t="s">
        <v>46</v>
      </c>
      <c r="H41" s="110" t="s">
        <v>47</v>
      </c>
      <c r="I41" s="60"/>
      <c r="J41" s="111">
        <f>SUM(J32:J39)</f>
        <v>0</v>
      </c>
      <c r="K41" s="11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13" t="s">
        <v>51</v>
      </c>
      <c r="G61" s="46" t="s">
        <v>50</v>
      </c>
      <c r="H61" s="34"/>
      <c r="I61" s="34"/>
      <c r="J61" s="11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13" t="s">
        <v>51</v>
      </c>
      <c r="G76" s="46" t="s">
        <v>50</v>
      </c>
      <c r="H76" s="34"/>
      <c r="I76" s="34"/>
      <c r="J76" s="114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5532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83" t="str">
        <f>E7</f>
        <v>NOVOSTAVBA MŠ TRAMÍN - rozpočet 1</v>
      </c>
      <c r="F85" s="284"/>
      <c r="G85" s="284"/>
      <c r="H85" s="284"/>
      <c r="L85" s="32"/>
    </row>
    <row r="86" spans="2:47" s="1" customFormat="1" ht="12" customHeight="1">
      <c r="B86" s="32"/>
      <c r="C86" s="27" t="s">
        <v>141</v>
      </c>
      <c r="L86" s="32"/>
    </row>
    <row r="87" spans="2:47" s="1" customFormat="1" ht="30" customHeight="1">
      <c r="B87" s="32"/>
      <c r="E87" s="261" t="str">
        <f>E9</f>
        <v>11x - SO09.1 -KANALIZAČNÁ PRÍPOJKA A AREÁLOVÉ ROZVODY KANALIZÁCIE</v>
      </c>
      <c r="F87" s="280"/>
      <c r="G87" s="280"/>
      <c r="H87" s="280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Kadnárova 2521/69,Bratislava</v>
      </c>
      <c r="I89" s="27" t="s">
        <v>21</v>
      </c>
      <c r="J89" s="55" t="str">
        <f>IF(J12="","",J12)</f>
        <v>5. 12. 2022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23</v>
      </c>
      <c r="F91" s="25" t="str">
        <f>E15</f>
        <v xml:space="preserve">Mestská časť Bratislava - Rača </v>
      </c>
      <c r="I91" s="27" t="s">
        <v>29</v>
      </c>
      <c r="J91" s="30" t="str">
        <f>E21</f>
        <v xml:space="preserve">Ing.arch.Peter Kožuško </v>
      </c>
      <c r="L91" s="32"/>
    </row>
    <row r="92" spans="2:47" s="1" customFormat="1" ht="15.1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Rosoft,s.r.o.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5" t="s">
        <v>279</v>
      </c>
      <c r="D94" s="107"/>
      <c r="E94" s="107"/>
      <c r="F94" s="107"/>
      <c r="G94" s="107"/>
      <c r="H94" s="107"/>
      <c r="I94" s="107"/>
      <c r="J94" s="116" t="s">
        <v>280</v>
      </c>
      <c r="K94" s="107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17" t="s">
        <v>281</v>
      </c>
      <c r="J96" s="69">
        <f>J133</f>
        <v>0</v>
      </c>
      <c r="L96" s="32"/>
      <c r="AU96" s="17" t="s">
        <v>282</v>
      </c>
    </row>
    <row r="97" spans="2:65" s="8" customFormat="1" ht="24.9" customHeight="1">
      <c r="B97" s="118"/>
      <c r="D97" s="119" t="s">
        <v>4231</v>
      </c>
      <c r="E97" s="120"/>
      <c r="F97" s="120"/>
      <c r="G97" s="120"/>
      <c r="H97" s="120"/>
      <c r="I97" s="120"/>
      <c r="J97" s="121">
        <f>J134</f>
        <v>0</v>
      </c>
      <c r="L97" s="118"/>
    </row>
    <row r="98" spans="2:65" s="9" customFormat="1" ht="19.95" customHeight="1">
      <c r="B98" s="122"/>
      <c r="D98" s="123" t="s">
        <v>4647</v>
      </c>
      <c r="E98" s="124"/>
      <c r="F98" s="124"/>
      <c r="G98" s="124"/>
      <c r="H98" s="124"/>
      <c r="I98" s="124"/>
      <c r="J98" s="125">
        <f>J135</f>
        <v>0</v>
      </c>
      <c r="L98" s="122"/>
    </row>
    <row r="99" spans="2:65" s="9" customFormat="1" ht="19.95" customHeight="1">
      <c r="B99" s="122"/>
      <c r="D99" s="123" t="s">
        <v>4232</v>
      </c>
      <c r="E99" s="124"/>
      <c r="F99" s="124"/>
      <c r="G99" s="124"/>
      <c r="H99" s="124"/>
      <c r="I99" s="124"/>
      <c r="J99" s="125">
        <f>J138</f>
        <v>0</v>
      </c>
      <c r="L99" s="122"/>
    </row>
    <row r="100" spans="2:65" s="9" customFormat="1" ht="19.95" customHeight="1">
      <c r="B100" s="122"/>
      <c r="D100" s="123" t="s">
        <v>4233</v>
      </c>
      <c r="E100" s="124"/>
      <c r="F100" s="124"/>
      <c r="G100" s="124"/>
      <c r="H100" s="124"/>
      <c r="I100" s="124"/>
      <c r="J100" s="125">
        <f>J145</f>
        <v>0</v>
      </c>
      <c r="L100" s="122"/>
    </row>
    <row r="101" spans="2:65" s="8" customFormat="1" ht="24.9" customHeight="1">
      <c r="B101" s="118"/>
      <c r="D101" s="119" t="s">
        <v>283</v>
      </c>
      <c r="E101" s="120"/>
      <c r="F101" s="120"/>
      <c r="G101" s="120"/>
      <c r="H101" s="120"/>
      <c r="I101" s="120"/>
      <c r="J101" s="121">
        <f>J171</f>
        <v>0</v>
      </c>
      <c r="L101" s="118"/>
    </row>
    <row r="102" spans="2:65" s="9" customFormat="1" ht="19.95" customHeight="1">
      <c r="B102" s="122"/>
      <c r="D102" s="123" t="s">
        <v>4648</v>
      </c>
      <c r="E102" s="124"/>
      <c r="F102" s="124"/>
      <c r="G102" s="124"/>
      <c r="H102" s="124"/>
      <c r="I102" s="124"/>
      <c r="J102" s="125">
        <f>J172</f>
        <v>0</v>
      </c>
      <c r="L102" s="122"/>
    </row>
    <row r="103" spans="2:65" s="9" customFormat="1" ht="19.95" customHeight="1">
      <c r="B103" s="122"/>
      <c r="D103" s="123" t="s">
        <v>4238</v>
      </c>
      <c r="E103" s="124"/>
      <c r="F103" s="124"/>
      <c r="G103" s="124"/>
      <c r="H103" s="124"/>
      <c r="I103" s="124"/>
      <c r="J103" s="125">
        <f>J211</f>
        <v>0</v>
      </c>
      <c r="L103" s="122"/>
    </row>
    <row r="104" spans="2:65" s="1" customFormat="1" ht="21.75" customHeight="1">
      <c r="B104" s="32"/>
      <c r="L104" s="32"/>
    </row>
    <row r="105" spans="2:65" s="1" customFormat="1" ht="6.9" customHeight="1">
      <c r="B105" s="32"/>
      <c r="L105" s="32"/>
    </row>
    <row r="106" spans="2:65" s="1" customFormat="1" ht="29.25" customHeight="1">
      <c r="B106" s="32"/>
      <c r="C106" s="117" t="s">
        <v>310</v>
      </c>
      <c r="J106" s="126">
        <f>ROUND(J107 + J108 + J109 + J110 + J111 + J112,2)</f>
        <v>0</v>
      </c>
      <c r="L106" s="32"/>
      <c r="N106" s="127" t="s">
        <v>39</v>
      </c>
    </row>
    <row r="107" spans="2:65" s="1" customFormat="1" ht="18" customHeight="1">
      <c r="B107" s="128"/>
      <c r="C107" s="129"/>
      <c r="D107" s="281" t="s">
        <v>311</v>
      </c>
      <c r="E107" s="282"/>
      <c r="F107" s="282"/>
      <c r="G107" s="129"/>
      <c r="H107" s="129"/>
      <c r="I107" s="129"/>
      <c r="J107" s="131">
        <v>0</v>
      </c>
      <c r="K107" s="129"/>
      <c r="L107" s="128"/>
      <c r="M107" s="129"/>
      <c r="N107" s="132" t="s">
        <v>41</v>
      </c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33" t="s">
        <v>312</v>
      </c>
      <c r="AZ107" s="129"/>
      <c r="BA107" s="129"/>
      <c r="BB107" s="129"/>
      <c r="BC107" s="129"/>
      <c r="BD107" s="129"/>
      <c r="BE107" s="134">
        <f t="shared" ref="BE107:BE112" si="0">IF(N107="základná",J107,0)</f>
        <v>0</v>
      </c>
      <c r="BF107" s="134">
        <f t="shared" ref="BF107:BF112" si="1">IF(N107="znížená",J107,0)</f>
        <v>0</v>
      </c>
      <c r="BG107" s="134">
        <f t="shared" ref="BG107:BG112" si="2">IF(N107="zákl. prenesená",J107,0)</f>
        <v>0</v>
      </c>
      <c r="BH107" s="134">
        <f t="shared" ref="BH107:BH112" si="3">IF(N107="zníž. prenesená",J107,0)</f>
        <v>0</v>
      </c>
      <c r="BI107" s="134">
        <f t="shared" ref="BI107:BI112" si="4">IF(N107="nulová",J107,0)</f>
        <v>0</v>
      </c>
      <c r="BJ107" s="133" t="s">
        <v>87</v>
      </c>
      <c r="BK107" s="129"/>
      <c r="BL107" s="129"/>
      <c r="BM107" s="129"/>
    </row>
    <row r="108" spans="2:65" s="1" customFormat="1" ht="18" customHeight="1">
      <c r="B108" s="128"/>
      <c r="C108" s="129"/>
      <c r="D108" s="281" t="s">
        <v>313</v>
      </c>
      <c r="E108" s="282"/>
      <c r="F108" s="282"/>
      <c r="G108" s="129"/>
      <c r="H108" s="129"/>
      <c r="I108" s="129"/>
      <c r="J108" s="131">
        <v>0</v>
      </c>
      <c r="K108" s="129"/>
      <c r="L108" s="128"/>
      <c r="M108" s="129"/>
      <c r="N108" s="132" t="s">
        <v>41</v>
      </c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33" t="s">
        <v>312</v>
      </c>
      <c r="AZ108" s="129"/>
      <c r="BA108" s="129"/>
      <c r="BB108" s="129"/>
      <c r="BC108" s="129"/>
      <c r="BD108" s="129"/>
      <c r="BE108" s="134">
        <f t="shared" si="0"/>
        <v>0</v>
      </c>
      <c r="BF108" s="134">
        <f t="shared" si="1"/>
        <v>0</v>
      </c>
      <c r="BG108" s="134">
        <f t="shared" si="2"/>
        <v>0</v>
      </c>
      <c r="BH108" s="134">
        <f t="shared" si="3"/>
        <v>0</v>
      </c>
      <c r="BI108" s="134">
        <f t="shared" si="4"/>
        <v>0</v>
      </c>
      <c r="BJ108" s="133" t="s">
        <v>87</v>
      </c>
      <c r="BK108" s="129"/>
      <c r="BL108" s="129"/>
      <c r="BM108" s="129"/>
    </row>
    <row r="109" spans="2:65" s="1" customFormat="1" ht="18" customHeight="1">
      <c r="B109" s="128"/>
      <c r="C109" s="129"/>
      <c r="D109" s="281" t="s">
        <v>314</v>
      </c>
      <c r="E109" s="282"/>
      <c r="F109" s="282"/>
      <c r="G109" s="129"/>
      <c r="H109" s="129"/>
      <c r="I109" s="129"/>
      <c r="J109" s="131">
        <v>0</v>
      </c>
      <c r="K109" s="129"/>
      <c r="L109" s="128"/>
      <c r="M109" s="129"/>
      <c r="N109" s="132" t="s">
        <v>41</v>
      </c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33" t="s">
        <v>312</v>
      </c>
      <c r="AZ109" s="129"/>
      <c r="BA109" s="129"/>
      <c r="BB109" s="129"/>
      <c r="BC109" s="129"/>
      <c r="BD109" s="129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87</v>
      </c>
      <c r="BK109" s="129"/>
      <c r="BL109" s="129"/>
      <c r="BM109" s="129"/>
    </row>
    <row r="110" spans="2:65" s="1" customFormat="1" ht="18" customHeight="1">
      <c r="B110" s="128"/>
      <c r="C110" s="129"/>
      <c r="D110" s="281" t="s">
        <v>315</v>
      </c>
      <c r="E110" s="282"/>
      <c r="F110" s="282"/>
      <c r="G110" s="129"/>
      <c r="H110" s="129"/>
      <c r="I110" s="129"/>
      <c r="J110" s="131">
        <v>0</v>
      </c>
      <c r="K110" s="129"/>
      <c r="L110" s="128"/>
      <c r="M110" s="129"/>
      <c r="N110" s="132" t="s">
        <v>41</v>
      </c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33" t="s">
        <v>312</v>
      </c>
      <c r="AZ110" s="129"/>
      <c r="BA110" s="129"/>
      <c r="BB110" s="129"/>
      <c r="BC110" s="129"/>
      <c r="BD110" s="129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87</v>
      </c>
      <c r="BK110" s="129"/>
      <c r="BL110" s="129"/>
      <c r="BM110" s="129"/>
    </row>
    <row r="111" spans="2:65" s="1" customFormat="1" ht="18" customHeight="1">
      <c r="B111" s="128"/>
      <c r="C111" s="129"/>
      <c r="D111" s="281" t="s">
        <v>316</v>
      </c>
      <c r="E111" s="282"/>
      <c r="F111" s="282"/>
      <c r="G111" s="129"/>
      <c r="H111" s="129"/>
      <c r="I111" s="129"/>
      <c r="J111" s="131">
        <v>0</v>
      </c>
      <c r="K111" s="129"/>
      <c r="L111" s="128"/>
      <c r="M111" s="129"/>
      <c r="N111" s="132" t="s">
        <v>41</v>
      </c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33" t="s">
        <v>312</v>
      </c>
      <c r="AZ111" s="129"/>
      <c r="BA111" s="129"/>
      <c r="BB111" s="129"/>
      <c r="BC111" s="129"/>
      <c r="BD111" s="129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87</v>
      </c>
      <c r="BK111" s="129"/>
      <c r="BL111" s="129"/>
      <c r="BM111" s="129"/>
    </row>
    <row r="112" spans="2:65" s="1" customFormat="1" ht="18" customHeight="1">
      <c r="B112" s="128"/>
      <c r="C112" s="129"/>
      <c r="D112" s="130" t="s">
        <v>317</v>
      </c>
      <c r="E112" s="129"/>
      <c r="F112" s="129"/>
      <c r="G112" s="129"/>
      <c r="H112" s="129"/>
      <c r="I112" s="129"/>
      <c r="J112" s="131">
        <f>ROUND(J30*T112,2)</f>
        <v>0</v>
      </c>
      <c r="K112" s="129"/>
      <c r="L112" s="128"/>
      <c r="M112" s="129"/>
      <c r="N112" s="132" t="s">
        <v>41</v>
      </c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33" t="s">
        <v>318</v>
      </c>
      <c r="AZ112" s="129"/>
      <c r="BA112" s="129"/>
      <c r="BB112" s="129"/>
      <c r="BC112" s="129"/>
      <c r="BD112" s="129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87</v>
      </c>
      <c r="BK112" s="129"/>
      <c r="BL112" s="129"/>
      <c r="BM112" s="129"/>
    </row>
    <row r="113" spans="2:12" s="1" customFormat="1">
      <c r="B113" s="32"/>
      <c r="L113" s="32"/>
    </row>
    <row r="114" spans="2:12" s="1" customFormat="1" ht="29.25" customHeight="1">
      <c r="B114" s="32"/>
      <c r="C114" s="135" t="s">
        <v>319</v>
      </c>
      <c r="D114" s="107"/>
      <c r="E114" s="107"/>
      <c r="F114" s="107"/>
      <c r="G114" s="107"/>
      <c r="H114" s="107"/>
      <c r="I114" s="107"/>
      <c r="J114" s="136">
        <f>ROUND(J96+J106,2)</f>
        <v>0</v>
      </c>
      <c r="K114" s="107"/>
      <c r="L114" s="32"/>
    </row>
    <row r="115" spans="2:12" s="1" customFormat="1" ht="6.9" customHeight="1"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32"/>
    </row>
    <row r="119" spans="2:12" s="1" customFormat="1" ht="6.9" customHeight="1"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32"/>
    </row>
    <row r="120" spans="2:12" s="1" customFormat="1" ht="24.9" customHeight="1">
      <c r="B120" s="32"/>
      <c r="C120" s="21" t="s">
        <v>5533</v>
      </c>
      <c r="L120" s="32"/>
    </row>
    <row r="121" spans="2:12" s="1" customFormat="1" ht="6.9" customHeight="1">
      <c r="B121" s="32"/>
      <c r="L121" s="32"/>
    </row>
    <row r="122" spans="2:12" s="1" customFormat="1" ht="12" customHeight="1">
      <c r="B122" s="32"/>
      <c r="C122" s="27" t="s">
        <v>15</v>
      </c>
      <c r="L122" s="32"/>
    </row>
    <row r="123" spans="2:12" s="1" customFormat="1" ht="16.5" customHeight="1">
      <c r="B123" s="32"/>
      <c r="E123" s="283" t="str">
        <f>E7</f>
        <v>NOVOSTAVBA MŠ TRAMÍN - rozpočet 1</v>
      </c>
      <c r="F123" s="284"/>
      <c r="G123" s="284"/>
      <c r="H123" s="284"/>
      <c r="L123" s="32"/>
    </row>
    <row r="124" spans="2:12" s="1" customFormat="1" ht="12" customHeight="1">
      <c r="B124" s="32"/>
      <c r="C124" s="27" t="s">
        <v>141</v>
      </c>
      <c r="L124" s="32"/>
    </row>
    <row r="125" spans="2:12" s="1" customFormat="1" ht="30" customHeight="1">
      <c r="B125" s="32"/>
      <c r="E125" s="261" t="str">
        <f>E9</f>
        <v>11x - SO09.1 -KANALIZAČNÁ PRÍPOJKA A AREÁLOVÉ ROZVODY KANALIZÁCIE</v>
      </c>
      <c r="F125" s="280"/>
      <c r="G125" s="280"/>
      <c r="H125" s="280"/>
      <c r="L125" s="32"/>
    </row>
    <row r="126" spans="2:12" s="1" customFormat="1" ht="6.9" customHeight="1">
      <c r="B126" s="32"/>
      <c r="L126" s="32"/>
    </row>
    <row r="127" spans="2:12" s="1" customFormat="1" ht="12" customHeight="1">
      <c r="B127" s="32"/>
      <c r="C127" s="27" t="s">
        <v>19</v>
      </c>
      <c r="F127" s="25" t="str">
        <f>F12</f>
        <v>Kadnárova 2521/69,Bratislava</v>
      </c>
      <c r="I127" s="27" t="s">
        <v>21</v>
      </c>
      <c r="J127" s="55" t="str">
        <f>IF(J12="","",J12)</f>
        <v>5. 12. 2022</v>
      </c>
      <c r="L127" s="32"/>
    </row>
    <row r="128" spans="2:12" s="1" customFormat="1" ht="6.9" customHeight="1">
      <c r="B128" s="32"/>
      <c r="L128" s="32"/>
    </row>
    <row r="129" spans="2:65" s="1" customFormat="1" ht="25.65" customHeight="1">
      <c r="B129" s="32"/>
      <c r="C129" s="27" t="s">
        <v>23</v>
      </c>
      <c r="F129" s="25" t="str">
        <f>E15</f>
        <v xml:space="preserve">Mestská časť Bratislava - Rača </v>
      </c>
      <c r="I129" s="27" t="s">
        <v>29</v>
      </c>
      <c r="J129" s="30" t="str">
        <f>E21</f>
        <v xml:space="preserve">Ing.arch.Peter Kožuško </v>
      </c>
      <c r="L129" s="32"/>
    </row>
    <row r="130" spans="2:65" s="1" customFormat="1" ht="15.15" customHeight="1">
      <c r="B130" s="32"/>
      <c r="C130" s="27" t="s">
        <v>27</v>
      </c>
      <c r="F130" s="25" t="str">
        <f>IF(E18="","",E18)</f>
        <v>Vyplň údaj</v>
      </c>
      <c r="I130" s="27" t="s">
        <v>32</v>
      </c>
      <c r="J130" s="30" t="str">
        <f>E24</f>
        <v>Rosoft,s.r.o.</v>
      </c>
      <c r="L130" s="32"/>
    </row>
    <row r="131" spans="2:65" s="1" customFormat="1" ht="10.35" customHeight="1">
      <c r="B131" s="32"/>
      <c r="L131" s="32"/>
    </row>
    <row r="132" spans="2:65" s="10" customFormat="1" ht="29.25" customHeight="1">
      <c r="B132" s="137"/>
      <c r="C132" s="138" t="s">
        <v>321</v>
      </c>
      <c r="D132" s="139" t="s">
        <v>60</v>
      </c>
      <c r="E132" s="139" t="s">
        <v>56</v>
      </c>
      <c r="F132" s="139" t="s">
        <v>57</v>
      </c>
      <c r="G132" s="139" t="s">
        <v>322</v>
      </c>
      <c r="H132" s="139" t="s">
        <v>323</v>
      </c>
      <c r="I132" s="139" t="s">
        <v>324</v>
      </c>
      <c r="J132" s="140" t="s">
        <v>280</v>
      </c>
      <c r="K132" s="141" t="s">
        <v>325</v>
      </c>
      <c r="L132" s="137"/>
      <c r="M132" s="62" t="s">
        <v>1</v>
      </c>
      <c r="N132" s="63" t="s">
        <v>39</v>
      </c>
      <c r="O132" s="63" t="s">
        <v>326</v>
      </c>
      <c r="P132" s="63" t="s">
        <v>327</v>
      </c>
      <c r="Q132" s="63" t="s">
        <v>328</v>
      </c>
      <c r="R132" s="63" t="s">
        <v>329</v>
      </c>
      <c r="S132" s="63" t="s">
        <v>330</v>
      </c>
      <c r="T132" s="64" t="s">
        <v>331</v>
      </c>
    </row>
    <row r="133" spans="2:65" s="1" customFormat="1" ht="22.8" customHeight="1">
      <c r="B133" s="32"/>
      <c r="C133" s="67" t="s">
        <v>191</v>
      </c>
      <c r="J133" s="142">
        <f>BK133</f>
        <v>0</v>
      </c>
      <c r="L133" s="32"/>
      <c r="M133" s="65"/>
      <c r="N133" s="56"/>
      <c r="O133" s="56"/>
      <c r="P133" s="143">
        <f>P134+P171</f>
        <v>0</v>
      </c>
      <c r="Q133" s="56"/>
      <c r="R133" s="143">
        <f>R134+R171</f>
        <v>52.81979458</v>
      </c>
      <c r="S133" s="56"/>
      <c r="T133" s="144">
        <f>T134+T171</f>
        <v>1.7010000000000001</v>
      </c>
      <c r="AT133" s="17" t="s">
        <v>74</v>
      </c>
      <c r="AU133" s="17" t="s">
        <v>282</v>
      </c>
      <c r="BK133" s="145">
        <f>BK134+BK171</f>
        <v>0</v>
      </c>
    </row>
    <row r="134" spans="2:65" s="11" customFormat="1" ht="25.95" customHeight="1">
      <c r="B134" s="146"/>
      <c r="D134" s="147" t="s">
        <v>74</v>
      </c>
      <c r="E134" s="148" t="s">
        <v>3105</v>
      </c>
      <c r="F134" s="148" t="s">
        <v>4241</v>
      </c>
      <c r="I134" s="149"/>
      <c r="J134" s="150">
        <f>BK134</f>
        <v>0</v>
      </c>
      <c r="L134" s="146"/>
      <c r="M134" s="151"/>
      <c r="P134" s="152">
        <f>P135+P138+P145</f>
        <v>0</v>
      </c>
      <c r="R134" s="152">
        <f>R135+R138+R145</f>
        <v>23.637202290000001</v>
      </c>
      <c r="T134" s="153">
        <f>T135+T138+T145</f>
        <v>0</v>
      </c>
      <c r="AR134" s="147" t="s">
        <v>82</v>
      </c>
      <c r="AT134" s="154" t="s">
        <v>74</v>
      </c>
      <c r="AU134" s="154" t="s">
        <v>75</v>
      </c>
      <c r="AY134" s="147" t="s">
        <v>334</v>
      </c>
      <c r="BK134" s="155">
        <f>BK135+BK138+BK145</f>
        <v>0</v>
      </c>
    </row>
    <row r="135" spans="2:65" s="11" customFormat="1" ht="22.8" customHeight="1">
      <c r="B135" s="146"/>
      <c r="D135" s="147" t="s">
        <v>74</v>
      </c>
      <c r="E135" s="156" t="s">
        <v>352</v>
      </c>
      <c r="F135" s="156" t="s">
        <v>4649</v>
      </c>
      <c r="I135" s="149"/>
      <c r="J135" s="157">
        <f>BK135</f>
        <v>0</v>
      </c>
      <c r="L135" s="146"/>
      <c r="M135" s="151"/>
      <c r="P135" s="152">
        <f>SUM(P136:P137)</f>
        <v>0</v>
      </c>
      <c r="R135" s="152">
        <f>SUM(R136:R137)</f>
        <v>3.0007999999999999</v>
      </c>
      <c r="T135" s="153">
        <f>SUM(T136:T137)</f>
        <v>0</v>
      </c>
      <c r="AR135" s="147" t="s">
        <v>82</v>
      </c>
      <c r="AT135" s="154" t="s">
        <v>74</v>
      </c>
      <c r="AU135" s="154" t="s">
        <v>82</v>
      </c>
      <c r="AY135" s="147" t="s">
        <v>334</v>
      </c>
      <c r="BK135" s="155">
        <f>SUM(BK136:BK137)</f>
        <v>0</v>
      </c>
    </row>
    <row r="136" spans="2:65" s="1" customFormat="1" ht="21.75" customHeight="1">
      <c r="B136" s="128"/>
      <c r="C136" s="158" t="s">
        <v>82</v>
      </c>
      <c r="D136" s="158" t="s">
        <v>336</v>
      </c>
      <c r="E136" s="159" t="s">
        <v>4650</v>
      </c>
      <c r="F136" s="160" t="s">
        <v>4651</v>
      </c>
      <c r="G136" s="161" t="s">
        <v>4266</v>
      </c>
      <c r="H136" s="162">
        <v>1</v>
      </c>
      <c r="I136" s="163"/>
      <c r="J136" s="164">
        <f>ROUND(I136*H136,2)</f>
        <v>0</v>
      </c>
      <c r="K136" s="165"/>
      <c r="L136" s="32"/>
      <c r="M136" s="166" t="s">
        <v>1</v>
      </c>
      <c r="N136" s="127" t="s">
        <v>41</v>
      </c>
      <c r="P136" s="167">
        <f>O136*H136</f>
        <v>0</v>
      </c>
      <c r="Q136" s="167">
        <v>3</v>
      </c>
      <c r="R136" s="167">
        <f>Q136*H136</f>
        <v>3</v>
      </c>
      <c r="S136" s="167">
        <v>0</v>
      </c>
      <c r="T136" s="168">
        <f>S136*H136</f>
        <v>0</v>
      </c>
      <c r="AR136" s="169" t="s">
        <v>340</v>
      </c>
      <c r="AT136" s="169" t="s">
        <v>336</v>
      </c>
      <c r="AU136" s="169" t="s">
        <v>87</v>
      </c>
      <c r="AY136" s="17" t="s">
        <v>334</v>
      </c>
      <c r="BE136" s="170">
        <f>IF(N136="základná",J136,0)</f>
        <v>0</v>
      </c>
      <c r="BF136" s="170">
        <f>IF(N136="znížená",J136,0)</f>
        <v>0</v>
      </c>
      <c r="BG136" s="170">
        <f>IF(N136="zákl. prenesená",J136,0)</f>
        <v>0</v>
      </c>
      <c r="BH136" s="170">
        <f>IF(N136="zníž. prenesená",J136,0)</f>
        <v>0</v>
      </c>
      <c r="BI136" s="170">
        <f>IF(N136="nulová",J136,0)</f>
        <v>0</v>
      </c>
      <c r="BJ136" s="17" t="s">
        <v>87</v>
      </c>
      <c r="BK136" s="170">
        <f>ROUND(I136*H136,2)</f>
        <v>0</v>
      </c>
      <c r="BL136" s="17" t="s">
        <v>340</v>
      </c>
      <c r="BM136" s="169" t="s">
        <v>4652</v>
      </c>
    </row>
    <row r="137" spans="2:65" s="1" customFormat="1" ht="16.5" customHeight="1">
      <c r="B137" s="128"/>
      <c r="C137" s="158" t="s">
        <v>87</v>
      </c>
      <c r="D137" s="158" t="s">
        <v>336</v>
      </c>
      <c r="E137" s="159" t="s">
        <v>4653</v>
      </c>
      <c r="F137" s="160" t="s">
        <v>4654</v>
      </c>
      <c r="G137" s="161" t="s">
        <v>4266</v>
      </c>
      <c r="H137" s="162">
        <v>1</v>
      </c>
      <c r="I137" s="163"/>
      <c r="J137" s="164">
        <f>ROUND(I137*H137,2)</f>
        <v>0</v>
      </c>
      <c r="K137" s="165"/>
      <c r="L137" s="32"/>
      <c r="M137" s="166" t="s">
        <v>1</v>
      </c>
      <c r="N137" s="127" t="s">
        <v>41</v>
      </c>
      <c r="P137" s="167">
        <f>O137*H137</f>
        <v>0</v>
      </c>
      <c r="Q137" s="167">
        <v>8.0000000000000004E-4</v>
      </c>
      <c r="R137" s="167">
        <f>Q137*H137</f>
        <v>8.0000000000000004E-4</v>
      </c>
      <c r="S137" s="167">
        <v>0</v>
      </c>
      <c r="T137" s="168">
        <f>S137*H137</f>
        <v>0</v>
      </c>
      <c r="AR137" s="169" t="s">
        <v>340</v>
      </c>
      <c r="AT137" s="169" t="s">
        <v>336</v>
      </c>
      <c r="AU137" s="169" t="s">
        <v>87</v>
      </c>
      <c r="AY137" s="17" t="s">
        <v>334</v>
      </c>
      <c r="BE137" s="170">
        <f>IF(N137="základná",J137,0)</f>
        <v>0</v>
      </c>
      <c r="BF137" s="170">
        <f>IF(N137="znížená",J137,0)</f>
        <v>0</v>
      </c>
      <c r="BG137" s="170">
        <f>IF(N137="zákl. prenesená",J137,0)</f>
        <v>0</v>
      </c>
      <c r="BH137" s="170">
        <f>IF(N137="zníž. prenesená",J137,0)</f>
        <v>0</v>
      </c>
      <c r="BI137" s="170">
        <f>IF(N137="nulová",J137,0)</f>
        <v>0</v>
      </c>
      <c r="BJ137" s="17" t="s">
        <v>87</v>
      </c>
      <c r="BK137" s="170">
        <f>ROUND(I137*H137,2)</f>
        <v>0</v>
      </c>
      <c r="BL137" s="17" t="s">
        <v>340</v>
      </c>
      <c r="BM137" s="169" t="s">
        <v>4655</v>
      </c>
    </row>
    <row r="138" spans="2:65" s="11" customFormat="1" ht="22.8" customHeight="1">
      <c r="B138" s="146"/>
      <c r="D138" s="147" t="s">
        <v>74</v>
      </c>
      <c r="E138" s="156" t="s">
        <v>340</v>
      </c>
      <c r="F138" s="156" t="s">
        <v>4242</v>
      </c>
      <c r="I138" s="149"/>
      <c r="J138" s="157">
        <f>BK138</f>
        <v>0</v>
      </c>
      <c r="L138" s="146"/>
      <c r="M138" s="151"/>
      <c r="P138" s="152">
        <f>SUM(P139:P144)</f>
        <v>0</v>
      </c>
      <c r="R138" s="152">
        <f>SUM(R139:R144)</f>
        <v>13.439775089999999</v>
      </c>
      <c r="T138" s="153">
        <f>SUM(T139:T144)</f>
        <v>0</v>
      </c>
      <c r="AR138" s="147" t="s">
        <v>82</v>
      </c>
      <c r="AT138" s="154" t="s">
        <v>74</v>
      </c>
      <c r="AU138" s="154" t="s">
        <v>82</v>
      </c>
      <c r="AY138" s="147" t="s">
        <v>334</v>
      </c>
      <c r="BK138" s="155">
        <f>SUM(BK139:BK144)</f>
        <v>0</v>
      </c>
    </row>
    <row r="139" spans="2:65" s="1" customFormat="1" ht="24.15" customHeight="1">
      <c r="B139" s="128"/>
      <c r="C139" s="158" t="s">
        <v>352</v>
      </c>
      <c r="D139" s="158" t="s">
        <v>336</v>
      </c>
      <c r="E139" s="159" t="s">
        <v>2658</v>
      </c>
      <c r="F139" s="160" t="s">
        <v>4243</v>
      </c>
      <c r="G139" s="161" t="s">
        <v>349</v>
      </c>
      <c r="H139" s="162">
        <v>5.7450000000000001</v>
      </c>
      <c r="I139" s="163"/>
      <c r="J139" s="164">
        <f t="shared" ref="J139:J144" si="5">ROUND(I139*H139,2)</f>
        <v>0</v>
      </c>
      <c r="K139" s="165"/>
      <c r="L139" s="32"/>
      <c r="M139" s="166" t="s">
        <v>1</v>
      </c>
      <c r="N139" s="127" t="s">
        <v>41</v>
      </c>
      <c r="P139" s="167">
        <f t="shared" ref="P139:P144" si="6">O139*H139</f>
        <v>0</v>
      </c>
      <c r="Q139" s="167">
        <v>1.8907700000000001</v>
      </c>
      <c r="R139" s="167">
        <f t="shared" ref="R139:R144" si="7">Q139*H139</f>
        <v>10.86247365</v>
      </c>
      <c r="S139" s="167">
        <v>0</v>
      </c>
      <c r="T139" s="168">
        <f t="shared" ref="T139:T144" si="8">S139*H139</f>
        <v>0</v>
      </c>
      <c r="AR139" s="169" t="s">
        <v>340</v>
      </c>
      <c r="AT139" s="169" t="s">
        <v>336</v>
      </c>
      <c r="AU139" s="169" t="s">
        <v>87</v>
      </c>
      <c r="AY139" s="17" t="s">
        <v>334</v>
      </c>
      <c r="BE139" s="170">
        <f t="shared" ref="BE139:BE144" si="9">IF(N139="základná",J139,0)</f>
        <v>0</v>
      </c>
      <c r="BF139" s="170">
        <f t="shared" ref="BF139:BF144" si="10">IF(N139="znížená",J139,0)</f>
        <v>0</v>
      </c>
      <c r="BG139" s="170">
        <f t="shared" ref="BG139:BG144" si="11">IF(N139="zákl. prenesená",J139,0)</f>
        <v>0</v>
      </c>
      <c r="BH139" s="170">
        <f t="shared" ref="BH139:BH144" si="12">IF(N139="zníž. prenesená",J139,0)</f>
        <v>0</v>
      </c>
      <c r="BI139" s="170">
        <f t="shared" ref="BI139:BI144" si="13">IF(N139="nulová",J139,0)</f>
        <v>0</v>
      </c>
      <c r="BJ139" s="17" t="s">
        <v>87</v>
      </c>
      <c r="BK139" s="170">
        <f t="shared" ref="BK139:BK144" si="14">ROUND(I139*H139,2)</f>
        <v>0</v>
      </c>
      <c r="BL139" s="17" t="s">
        <v>340</v>
      </c>
      <c r="BM139" s="169" t="s">
        <v>4656</v>
      </c>
    </row>
    <row r="140" spans="2:65" s="1" customFormat="1" ht="16.5" customHeight="1">
      <c r="B140" s="128"/>
      <c r="C140" s="158" t="s">
        <v>340</v>
      </c>
      <c r="D140" s="158" t="s">
        <v>336</v>
      </c>
      <c r="E140" s="159" t="s">
        <v>4245</v>
      </c>
      <c r="F140" s="160" t="s">
        <v>4657</v>
      </c>
      <c r="G140" s="161" t="s">
        <v>349</v>
      </c>
      <c r="H140" s="162">
        <v>8.1000000000000003E-2</v>
      </c>
      <c r="I140" s="163"/>
      <c r="J140" s="164">
        <f t="shared" si="5"/>
        <v>0</v>
      </c>
      <c r="K140" s="165"/>
      <c r="L140" s="32"/>
      <c r="M140" s="166" t="s">
        <v>1</v>
      </c>
      <c r="N140" s="127" t="s">
        <v>41</v>
      </c>
      <c r="P140" s="167">
        <f t="shared" si="6"/>
        <v>0</v>
      </c>
      <c r="Q140" s="167">
        <v>1.6</v>
      </c>
      <c r="R140" s="167">
        <f t="shared" si="7"/>
        <v>0.12960000000000002</v>
      </c>
      <c r="S140" s="167">
        <v>0</v>
      </c>
      <c r="T140" s="168">
        <f t="shared" si="8"/>
        <v>0</v>
      </c>
      <c r="AR140" s="169" t="s">
        <v>340</v>
      </c>
      <c r="AT140" s="169" t="s">
        <v>336</v>
      </c>
      <c r="AU140" s="169" t="s">
        <v>87</v>
      </c>
      <c r="AY140" s="17" t="s">
        <v>334</v>
      </c>
      <c r="BE140" s="170">
        <f t="shared" si="9"/>
        <v>0</v>
      </c>
      <c r="BF140" s="170">
        <f t="shared" si="10"/>
        <v>0</v>
      </c>
      <c r="BG140" s="170">
        <f t="shared" si="11"/>
        <v>0</v>
      </c>
      <c r="BH140" s="170">
        <f t="shared" si="12"/>
        <v>0</v>
      </c>
      <c r="BI140" s="170">
        <f t="shared" si="13"/>
        <v>0</v>
      </c>
      <c r="BJ140" s="17" t="s">
        <v>87</v>
      </c>
      <c r="BK140" s="170">
        <f t="shared" si="14"/>
        <v>0</v>
      </c>
      <c r="BL140" s="17" t="s">
        <v>340</v>
      </c>
      <c r="BM140" s="169" t="s">
        <v>4658</v>
      </c>
    </row>
    <row r="141" spans="2:65" s="1" customFormat="1" ht="16.5" customHeight="1">
      <c r="B141" s="128"/>
      <c r="C141" s="158" t="s">
        <v>374</v>
      </c>
      <c r="D141" s="158" t="s">
        <v>336</v>
      </c>
      <c r="E141" s="159" t="s">
        <v>4248</v>
      </c>
      <c r="F141" s="160" t="s">
        <v>4659</v>
      </c>
      <c r="G141" s="161" t="s">
        <v>349</v>
      </c>
      <c r="H141" s="162">
        <v>0.80800000000000005</v>
      </c>
      <c r="I141" s="163"/>
      <c r="J141" s="164">
        <f t="shared" si="5"/>
        <v>0</v>
      </c>
      <c r="K141" s="165"/>
      <c r="L141" s="32"/>
      <c r="M141" s="166" t="s">
        <v>1</v>
      </c>
      <c r="N141" s="127" t="s">
        <v>41</v>
      </c>
      <c r="P141" s="167">
        <f t="shared" si="6"/>
        <v>0</v>
      </c>
      <c r="Q141" s="167">
        <v>2.8446799999999999</v>
      </c>
      <c r="R141" s="167">
        <f t="shared" si="7"/>
        <v>2.2985014399999999</v>
      </c>
      <c r="S141" s="167">
        <v>0</v>
      </c>
      <c r="T141" s="168">
        <f t="shared" si="8"/>
        <v>0</v>
      </c>
      <c r="AR141" s="169" t="s">
        <v>340</v>
      </c>
      <c r="AT141" s="169" t="s">
        <v>336</v>
      </c>
      <c r="AU141" s="169" t="s">
        <v>87</v>
      </c>
      <c r="AY141" s="17" t="s">
        <v>334</v>
      </c>
      <c r="BE141" s="170">
        <f t="shared" si="9"/>
        <v>0</v>
      </c>
      <c r="BF141" s="170">
        <f t="shared" si="10"/>
        <v>0</v>
      </c>
      <c r="BG141" s="170">
        <f t="shared" si="11"/>
        <v>0</v>
      </c>
      <c r="BH141" s="170">
        <f t="shared" si="12"/>
        <v>0</v>
      </c>
      <c r="BI141" s="170">
        <f t="shared" si="13"/>
        <v>0</v>
      </c>
      <c r="BJ141" s="17" t="s">
        <v>87</v>
      </c>
      <c r="BK141" s="170">
        <f t="shared" si="14"/>
        <v>0</v>
      </c>
      <c r="BL141" s="17" t="s">
        <v>340</v>
      </c>
      <c r="BM141" s="169" t="s">
        <v>4660</v>
      </c>
    </row>
    <row r="142" spans="2:65" s="1" customFormat="1" ht="24.15" customHeight="1">
      <c r="B142" s="128"/>
      <c r="C142" s="158" t="s">
        <v>380</v>
      </c>
      <c r="D142" s="158" t="s">
        <v>336</v>
      </c>
      <c r="E142" s="159" t="s">
        <v>4661</v>
      </c>
      <c r="F142" s="160" t="s">
        <v>4662</v>
      </c>
      <c r="G142" s="161" t="s">
        <v>4266</v>
      </c>
      <c r="H142" s="162">
        <v>2</v>
      </c>
      <c r="I142" s="163"/>
      <c r="J142" s="164">
        <f t="shared" si="5"/>
        <v>0</v>
      </c>
      <c r="K142" s="165"/>
      <c r="L142" s="32"/>
      <c r="M142" s="166" t="s">
        <v>1</v>
      </c>
      <c r="N142" s="127" t="s">
        <v>41</v>
      </c>
      <c r="P142" s="167">
        <f t="shared" si="6"/>
        <v>0</v>
      </c>
      <c r="Q142" s="167">
        <v>6.6E-3</v>
      </c>
      <c r="R142" s="167">
        <f t="shared" si="7"/>
        <v>1.32E-2</v>
      </c>
      <c r="S142" s="167">
        <v>0</v>
      </c>
      <c r="T142" s="168">
        <f t="shared" si="8"/>
        <v>0</v>
      </c>
      <c r="AR142" s="169" t="s">
        <v>340</v>
      </c>
      <c r="AT142" s="169" t="s">
        <v>336</v>
      </c>
      <c r="AU142" s="169" t="s">
        <v>87</v>
      </c>
      <c r="AY142" s="17" t="s">
        <v>334</v>
      </c>
      <c r="BE142" s="170">
        <f t="shared" si="9"/>
        <v>0</v>
      </c>
      <c r="BF142" s="170">
        <f t="shared" si="10"/>
        <v>0</v>
      </c>
      <c r="BG142" s="170">
        <f t="shared" si="11"/>
        <v>0</v>
      </c>
      <c r="BH142" s="170">
        <f t="shared" si="12"/>
        <v>0</v>
      </c>
      <c r="BI142" s="170">
        <f t="shared" si="13"/>
        <v>0</v>
      </c>
      <c r="BJ142" s="17" t="s">
        <v>87</v>
      </c>
      <c r="BK142" s="170">
        <f t="shared" si="14"/>
        <v>0</v>
      </c>
      <c r="BL142" s="17" t="s">
        <v>340</v>
      </c>
      <c r="BM142" s="169" t="s">
        <v>4663</v>
      </c>
    </row>
    <row r="143" spans="2:65" s="1" customFormat="1" ht="16.5" customHeight="1">
      <c r="B143" s="128"/>
      <c r="C143" s="158" t="s">
        <v>384</v>
      </c>
      <c r="D143" s="158" t="s">
        <v>336</v>
      </c>
      <c r="E143" s="159" t="s">
        <v>4664</v>
      </c>
      <c r="F143" s="160" t="s">
        <v>4665</v>
      </c>
      <c r="G143" s="161" t="s">
        <v>4266</v>
      </c>
      <c r="H143" s="162">
        <v>1</v>
      </c>
      <c r="I143" s="163"/>
      <c r="J143" s="164">
        <f t="shared" si="5"/>
        <v>0</v>
      </c>
      <c r="K143" s="165"/>
      <c r="L143" s="32"/>
      <c r="M143" s="166" t="s">
        <v>1</v>
      </c>
      <c r="N143" s="127" t="s">
        <v>41</v>
      </c>
      <c r="P143" s="167">
        <f t="shared" si="6"/>
        <v>0</v>
      </c>
      <c r="Q143" s="167">
        <v>6.8000000000000005E-2</v>
      </c>
      <c r="R143" s="167">
        <f t="shared" si="7"/>
        <v>6.8000000000000005E-2</v>
      </c>
      <c r="S143" s="167">
        <v>0</v>
      </c>
      <c r="T143" s="168">
        <f t="shared" si="8"/>
        <v>0</v>
      </c>
      <c r="AR143" s="169" t="s">
        <v>340</v>
      </c>
      <c r="AT143" s="169" t="s">
        <v>336</v>
      </c>
      <c r="AU143" s="169" t="s">
        <v>87</v>
      </c>
      <c r="AY143" s="17" t="s">
        <v>334</v>
      </c>
      <c r="BE143" s="170">
        <f t="shared" si="9"/>
        <v>0</v>
      </c>
      <c r="BF143" s="170">
        <f t="shared" si="10"/>
        <v>0</v>
      </c>
      <c r="BG143" s="170">
        <f t="shared" si="11"/>
        <v>0</v>
      </c>
      <c r="BH143" s="170">
        <f t="shared" si="12"/>
        <v>0</v>
      </c>
      <c r="BI143" s="170">
        <f t="shared" si="13"/>
        <v>0</v>
      </c>
      <c r="BJ143" s="17" t="s">
        <v>87</v>
      </c>
      <c r="BK143" s="170">
        <f t="shared" si="14"/>
        <v>0</v>
      </c>
      <c r="BL143" s="17" t="s">
        <v>340</v>
      </c>
      <c r="BM143" s="169" t="s">
        <v>4666</v>
      </c>
    </row>
    <row r="144" spans="2:65" s="1" customFormat="1" ht="16.5" customHeight="1">
      <c r="B144" s="128"/>
      <c r="C144" s="158" t="s">
        <v>392</v>
      </c>
      <c r="D144" s="158" t="s">
        <v>336</v>
      </c>
      <c r="E144" s="159" t="s">
        <v>4667</v>
      </c>
      <c r="F144" s="160" t="s">
        <v>4668</v>
      </c>
      <c r="G144" s="161" t="s">
        <v>4266</v>
      </c>
      <c r="H144" s="162">
        <v>1</v>
      </c>
      <c r="I144" s="163"/>
      <c r="J144" s="164">
        <f t="shared" si="5"/>
        <v>0</v>
      </c>
      <c r="K144" s="165"/>
      <c r="L144" s="32"/>
      <c r="M144" s="166" t="s">
        <v>1</v>
      </c>
      <c r="N144" s="127" t="s">
        <v>41</v>
      </c>
      <c r="P144" s="167">
        <f t="shared" si="6"/>
        <v>0</v>
      </c>
      <c r="Q144" s="167">
        <v>6.8000000000000005E-2</v>
      </c>
      <c r="R144" s="167">
        <f t="shared" si="7"/>
        <v>6.8000000000000005E-2</v>
      </c>
      <c r="S144" s="167">
        <v>0</v>
      </c>
      <c r="T144" s="168">
        <f t="shared" si="8"/>
        <v>0</v>
      </c>
      <c r="AR144" s="169" t="s">
        <v>340</v>
      </c>
      <c r="AT144" s="169" t="s">
        <v>336</v>
      </c>
      <c r="AU144" s="169" t="s">
        <v>87</v>
      </c>
      <c r="AY144" s="17" t="s">
        <v>334</v>
      </c>
      <c r="BE144" s="170">
        <f t="shared" si="9"/>
        <v>0</v>
      </c>
      <c r="BF144" s="170">
        <f t="shared" si="10"/>
        <v>0</v>
      </c>
      <c r="BG144" s="170">
        <f t="shared" si="11"/>
        <v>0</v>
      </c>
      <c r="BH144" s="170">
        <f t="shared" si="12"/>
        <v>0</v>
      </c>
      <c r="BI144" s="170">
        <f t="shared" si="13"/>
        <v>0</v>
      </c>
      <c r="BJ144" s="17" t="s">
        <v>87</v>
      </c>
      <c r="BK144" s="170">
        <f t="shared" si="14"/>
        <v>0</v>
      </c>
      <c r="BL144" s="17" t="s">
        <v>340</v>
      </c>
      <c r="BM144" s="169" t="s">
        <v>4669</v>
      </c>
    </row>
    <row r="145" spans="2:65" s="11" customFormat="1" ht="22.8" customHeight="1">
      <c r="B145" s="146"/>
      <c r="D145" s="147" t="s">
        <v>74</v>
      </c>
      <c r="E145" s="156" t="s">
        <v>392</v>
      </c>
      <c r="F145" s="156" t="s">
        <v>4251</v>
      </c>
      <c r="I145" s="149"/>
      <c r="J145" s="157">
        <f>BK145</f>
        <v>0</v>
      </c>
      <c r="L145" s="146"/>
      <c r="M145" s="151"/>
      <c r="P145" s="152">
        <f>SUM(P146:P170)</f>
        <v>0</v>
      </c>
      <c r="R145" s="152">
        <f>SUM(R146:R170)</f>
        <v>7.1966272000000009</v>
      </c>
      <c r="T145" s="153">
        <f>SUM(T146:T170)</f>
        <v>0</v>
      </c>
      <c r="AR145" s="147" t="s">
        <v>82</v>
      </c>
      <c r="AT145" s="154" t="s">
        <v>74</v>
      </c>
      <c r="AU145" s="154" t="s">
        <v>82</v>
      </c>
      <c r="AY145" s="147" t="s">
        <v>334</v>
      </c>
      <c r="BK145" s="155">
        <f>SUM(BK146:BK170)</f>
        <v>0</v>
      </c>
    </row>
    <row r="146" spans="2:65" s="1" customFormat="1" ht="24.15" customHeight="1">
      <c r="B146" s="128"/>
      <c r="C146" s="158" t="s">
        <v>396</v>
      </c>
      <c r="D146" s="158" t="s">
        <v>336</v>
      </c>
      <c r="E146" s="159" t="s">
        <v>4670</v>
      </c>
      <c r="F146" s="160" t="s">
        <v>4671</v>
      </c>
      <c r="G146" s="161" t="s">
        <v>4266</v>
      </c>
      <c r="H146" s="162">
        <v>8</v>
      </c>
      <c r="I146" s="163"/>
      <c r="J146" s="164">
        <f t="shared" ref="J146:J170" si="15">ROUND(I146*H146,2)</f>
        <v>0</v>
      </c>
      <c r="K146" s="165"/>
      <c r="L146" s="32"/>
      <c r="M146" s="166" t="s">
        <v>1</v>
      </c>
      <c r="N146" s="127" t="s">
        <v>41</v>
      </c>
      <c r="P146" s="167">
        <f t="shared" ref="P146:P170" si="16">O146*H146</f>
        <v>0</v>
      </c>
      <c r="Q146" s="167">
        <v>1.081E-2</v>
      </c>
      <c r="R146" s="167">
        <f t="shared" ref="R146:R170" si="17">Q146*H146</f>
        <v>8.6480000000000001E-2</v>
      </c>
      <c r="S146" s="167">
        <v>0</v>
      </c>
      <c r="T146" s="168">
        <f t="shared" ref="T146:T170" si="18">S146*H146</f>
        <v>0</v>
      </c>
      <c r="AR146" s="169" t="s">
        <v>340</v>
      </c>
      <c r="AT146" s="169" t="s">
        <v>336</v>
      </c>
      <c r="AU146" s="169" t="s">
        <v>87</v>
      </c>
      <c r="AY146" s="17" t="s">
        <v>334</v>
      </c>
      <c r="BE146" s="170">
        <f t="shared" ref="BE146:BE170" si="19">IF(N146="základná",J146,0)</f>
        <v>0</v>
      </c>
      <c r="BF146" s="170">
        <f t="shared" ref="BF146:BF170" si="20">IF(N146="znížená",J146,0)</f>
        <v>0</v>
      </c>
      <c r="BG146" s="170">
        <f t="shared" ref="BG146:BG170" si="21">IF(N146="zákl. prenesená",J146,0)</f>
        <v>0</v>
      </c>
      <c r="BH146" s="170">
        <f t="shared" ref="BH146:BH170" si="22">IF(N146="zníž. prenesená",J146,0)</f>
        <v>0</v>
      </c>
      <c r="BI146" s="170">
        <f t="shared" ref="BI146:BI170" si="23">IF(N146="nulová",J146,0)</f>
        <v>0</v>
      </c>
      <c r="BJ146" s="17" t="s">
        <v>87</v>
      </c>
      <c r="BK146" s="170">
        <f t="shared" ref="BK146:BK170" si="24">ROUND(I146*H146,2)</f>
        <v>0</v>
      </c>
      <c r="BL146" s="17" t="s">
        <v>340</v>
      </c>
      <c r="BM146" s="169" t="s">
        <v>4672</v>
      </c>
    </row>
    <row r="147" spans="2:65" s="1" customFormat="1" ht="16.5" customHeight="1">
      <c r="B147" s="128"/>
      <c r="C147" s="158" t="s">
        <v>400</v>
      </c>
      <c r="D147" s="158" t="s">
        <v>336</v>
      </c>
      <c r="E147" s="159" t="s">
        <v>4673</v>
      </c>
      <c r="F147" s="160" t="s">
        <v>4674</v>
      </c>
      <c r="G147" s="161" t="s">
        <v>4266</v>
      </c>
      <c r="H147" s="162">
        <v>1</v>
      </c>
      <c r="I147" s="163"/>
      <c r="J147" s="164">
        <f t="shared" si="15"/>
        <v>0</v>
      </c>
      <c r="K147" s="165"/>
      <c r="L147" s="32"/>
      <c r="M147" s="166" t="s">
        <v>1</v>
      </c>
      <c r="N147" s="127" t="s">
        <v>41</v>
      </c>
      <c r="P147" s="167">
        <f t="shared" si="16"/>
        <v>0</v>
      </c>
      <c r="Q147" s="167">
        <v>9.3999999999999997E-4</v>
      </c>
      <c r="R147" s="167">
        <f t="shared" si="17"/>
        <v>9.3999999999999997E-4</v>
      </c>
      <c r="S147" s="167">
        <v>0</v>
      </c>
      <c r="T147" s="168">
        <f t="shared" si="18"/>
        <v>0</v>
      </c>
      <c r="AR147" s="169" t="s">
        <v>340</v>
      </c>
      <c r="AT147" s="169" t="s">
        <v>336</v>
      </c>
      <c r="AU147" s="169" t="s">
        <v>87</v>
      </c>
      <c r="AY147" s="17" t="s">
        <v>334</v>
      </c>
      <c r="BE147" s="170">
        <f t="shared" si="19"/>
        <v>0</v>
      </c>
      <c r="BF147" s="170">
        <f t="shared" si="20"/>
        <v>0</v>
      </c>
      <c r="BG147" s="170">
        <f t="shared" si="21"/>
        <v>0</v>
      </c>
      <c r="BH147" s="170">
        <f t="shared" si="22"/>
        <v>0</v>
      </c>
      <c r="BI147" s="170">
        <f t="shared" si="23"/>
        <v>0</v>
      </c>
      <c r="BJ147" s="17" t="s">
        <v>87</v>
      </c>
      <c r="BK147" s="170">
        <f t="shared" si="24"/>
        <v>0</v>
      </c>
      <c r="BL147" s="17" t="s">
        <v>340</v>
      </c>
      <c r="BM147" s="169" t="s">
        <v>4675</v>
      </c>
    </row>
    <row r="148" spans="2:65" s="1" customFormat="1" ht="16.5" customHeight="1">
      <c r="B148" s="128"/>
      <c r="C148" s="158" t="s">
        <v>415</v>
      </c>
      <c r="D148" s="158" t="s">
        <v>336</v>
      </c>
      <c r="E148" s="159" t="s">
        <v>4676</v>
      </c>
      <c r="F148" s="160" t="s">
        <v>4677</v>
      </c>
      <c r="G148" s="161" t="s">
        <v>4266</v>
      </c>
      <c r="H148" s="162">
        <v>1</v>
      </c>
      <c r="I148" s="163"/>
      <c r="J148" s="164">
        <f t="shared" si="15"/>
        <v>0</v>
      </c>
      <c r="K148" s="165"/>
      <c r="L148" s="32"/>
      <c r="M148" s="166" t="s">
        <v>1</v>
      </c>
      <c r="N148" s="127" t="s">
        <v>41</v>
      </c>
      <c r="P148" s="167">
        <f t="shared" si="16"/>
        <v>0</v>
      </c>
      <c r="Q148" s="167">
        <v>0</v>
      </c>
      <c r="R148" s="167">
        <f t="shared" si="17"/>
        <v>0</v>
      </c>
      <c r="S148" s="167">
        <v>0</v>
      </c>
      <c r="T148" s="168">
        <f t="shared" si="18"/>
        <v>0</v>
      </c>
      <c r="AR148" s="169" t="s">
        <v>340</v>
      </c>
      <c r="AT148" s="169" t="s">
        <v>336</v>
      </c>
      <c r="AU148" s="169" t="s">
        <v>87</v>
      </c>
      <c r="AY148" s="17" t="s">
        <v>334</v>
      </c>
      <c r="BE148" s="170">
        <f t="shared" si="19"/>
        <v>0</v>
      </c>
      <c r="BF148" s="170">
        <f t="shared" si="20"/>
        <v>0</v>
      </c>
      <c r="BG148" s="170">
        <f t="shared" si="21"/>
        <v>0</v>
      </c>
      <c r="BH148" s="170">
        <f t="shared" si="22"/>
        <v>0</v>
      </c>
      <c r="BI148" s="170">
        <f t="shared" si="23"/>
        <v>0</v>
      </c>
      <c r="BJ148" s="17" t="s">
        <v>87</v>
      </c>
      <c r="BK148" s="170">
        <f t="shared" si="24"/>
        <v>0</v>
      </c>
      <c r="BL148" s="17" t="s">
        <v>340</v>
      </c>
      <c r="BM148" s="169" t="s">
        <v>4678</v>
      </c>
    </row>
    <row r="149" spans="2:65" s="1" customFormat="1" ht="16.5" customHeight="1">
      <c r="B149" s="128"/>
      <c r="C149" s="158" t="s">
        <v>424</v>
      </c>
      <c r="D149" s="158" t="s">
        <v>336</v>
      </c>
      <c r="E149" s="159" t="s">
        <v>4679</v>
      </c>
      <c r="F149" s="160" t="s">
        <v>4680</v>
      </c>
      <c r="G149" s="161" t="s">
        <v>4266</v>
      </c>
      <c r="H149" s="162">
        <v>1</v>
      </c>
      <c r="I149" s="163"/>
      <c r="J149" s="164">
        <f t="shared" si="15"/>
        <v>0</v>
      </c>
      <c r="K149" s="165"/>
      <c r="L149" s="32"/>
      <c r="M149" s="166" t="s">
        <v>1</v>
      </c>
      <c r="N149" s="127" t="s">
        <v>41</v>
      </c>
      <c r="P149" s="167">
        <f t="shared" si="16"/>
        <v>0</v>
      </c>
      <c r="Q149" s="167">
        <v>0</v>
      </c>
      <c r="R149" s="167">
        <f t="shared" si="17"/>
        <v>0</v>
      </c>
      <c r="S149" s="167">
        <v>0</v>
      </c>
      <c r="T149" s="168">
        <f t="shared" si="18"/>
        <v>0</v>
      </c>
      <c r="AR149" s="169" t="s">
        <v>340</v>
      </c>
      <c r="AT149" s="169" t="s">
        <v>336</v>
      </c>
      <c r="AU149" s="169" t="s">
        <v>87</v>
      </c>
      <c r="AY149" s="17" t="s">
        <v>334</v>
      </c>
      <c r="BE149" s="170">
        <f t="shared" si="19"/>
        <v>0</v>
      </c>
      <c r="BF149" s="170">
        <f t="shared" si="20"/>
        <v>0</v>
      </c>
      <c r="BG149" s="170">
        <f t="shared" si="21"/>
        <v>0</v>
      </c>
      <c r="BH149" s="170">
        <f t="shared" si="22"/>
        <v>0</v>
      </c>
      <c r="BI149" s="170">
        <f t="shared" si="23"/>
        <v>0</v>
      </c>
      <c r="BJ149" s="17" t="s">
        <v>87</v>
      </c>
      <c r="BK149" s="170">
        <f t="shared" si="24"/>
        <v>0</v>
      </c>
      <c r="BL149" s="17" t="s">
        <v>340</v>
      </c>
      <c r="BM149" s="169" t="s">
        <v>4681</v>
      </c>
    </row>
    <row r="150" spans="2:65" s="1" customFormat="1" ht="16.5" customHeight="1">
      <c r="B150" s="128"/>
      <c r="C150" s="158" t="s">
        <v>439</v>
      </c>
      <c r="D150" s="158" t="s">
        <v>336</v>
      </c>
      <c r="E150" s="159" t="s">
        <v>4682</v>
      </c>
      <c r="F150" s="160" t="s">
        <v>4683</v>
      </c>
      <c r="G150" s="161" t="s">
        <v>4266</v>
      </c>
      <c r="H150" s="162">
        <v>2</v>
      </c>
      <c r="I150" s="163"/>
      <c r="J150" s="164">
        <f t="shared" si="15"/>
        <v>0</v>
      </c>
      <c r="K150" s="165"/>
      <c r="L150" s="32"/>
      <c r="M150" s="166" t="s">
        <v>1</v>
      </c>
      <c r="N150" s="127" t="s">
        <v>41</v>
      </c>
      <c r="P150" s="167">
        <f t="shared" si="16"/>
        <v>0</v>
      </c>
      <c r="Q150" s="167">
        <v>0</v>
      </c>
      <c r="R150" s="167">
        <f t="shared" si="17"/>
        <v>0</v>
      </c>
      <c r="S150" s="167">
        <v>0</v>
      </c>
      <c r="T150" s="168">
        <f t="shared" si="18"/>
        <v>0</v>
      </c>
      <c r="AR150" s="169" t="s">
        <v>340</v>
      </c>
      <c r="AT150" s="169" t="s">
        <v>336</v>
      </c>
      <c r="AU150" s="169" t="s">
        <v>87</v>
      </c>
      <c r="AY150" s="17" t="s">
        <v>334</v>
      </c>
      <c r="BE150" s="170">
        <f t="shared" si="19"/>
        <v>0</v>
      </c>
      <c r="BF150" s="170">
        <f t="shared" si="20"/>
        <v>0</v>
      </c>
      <c r="BG150" s="170">
        <f t="shared" si="21"/>
        <v>0</v>
      </c>
      <c r="BH150" s="170">
        <f t="shared" si="22"/>
        <v>0</v>
      </c>
      <c r="BI150" s="170">
        <f t="shared" si="23"/>
        <v>0</v>
      </c>
      <c r="BJ150" s="17" t="s">
        <v>87</v>
      </c>
      <c r="BK150" s="170">
        <f t="shared" si="24"/>
        <v>0</v>
      </c>
      <c r="BL150" s="17" t="s">
        <v>340</v>
      </c>
      <c r="BM150" s="169" t="s">
        <v>4684</v>
      </c>
    </row>
    <row r="151" spans="2:65" s="1" customFormat="1" ht="16.5" customHeight="1">
      <c r="B151" s="128"/>
      <c r="C151" s="158" t="s">
        <v>444</v>
      </c>
      <c r="D151" s="158" t="s">
        <v>336</v>
      </c>
      <c r="E151" s="159" t="s">
        <v>4685</v>
      </c>
      <c r="F151" s="160" t="s">
        <v>4686</v>
      </c>
      <c r="G151" s="161" t="s">
        <v>511</v>
      </c>
      <c r="H151" s="162">
        <v>6</v>
      </c>
      <c r="I151" s="163"/>
      <c r="J151" s="164">
        <f t="shared" si="15"/>
        <v>0</v>
      </c>
      <c r="K151" s="165"/>
      <c r="L151" s="32"/>
      <c r="M151" s="166" t="s">
        <v>1</v>
      </c>
      <c r="N151" s="127" t="s">
        <v>41</v>
      </c>
      <c r="P151" s="167">
        <f t="shared" si="16"/>
        <v>0</v>
      </c>
      <c r="Q151" s="167">
        <v>0</v>
      </c>
      <c r="R151" s="167">
        <f t="shared" si="17"/>
        <v>0</v>
      </c>
      <c r="S151" s="167">
        <v>0</v>
      </c>
      <c r="T151" s="168">
        <f t="shared" si="18"/>
        <v>0</v>
      </c>
      <c r="AR151" s="169" t="s">
        <v>340</v>
      </c>
      <c r="AT151" s="169" t="s">
        <v>336</v>
      </c>
      <c r="AU151" s="169" t="s">
        <v>87</v>
      </c>
      <c r="AY151" s="17" t="s">
        <v>334</v>
      </c>
      <c r="BE151" s="170">
        <f t="shared" si="19"/>
        <v>0</v>
      </c>
      <c r="BF151" s="170">
        <f t="shared" si="20"/>
        <v>0</v>
      </c>
      <c r="BG151" s="170">
        <f t="shared" si="21"/>
        <v>0</v>
      </c>
      <c r="BH151" s="170">
        <f t="shared" si="22"/>
        <v>0</v>
      </c>
      <c r="BI151" s="170">
        <f t="shared" si="23"/>
        <v>0</v>
      </c>
      <c r="BJ151" s="17" t="s">
        <v>87</v>
      </c>
      <c r="BK151" s="170">
        <f t="shared" si="24"/>
        <v>0</v>
      </c>
      <c r="BL151" s="17" t="s">
        <v>340</v>
      </c>
      <c r="BM151" s="169" t="s">
        <v>4687</v>
      </c>
    </row>
    <row r="152" spans="2:65" s="1" customFormat="1" ht="16.5" customHeight="1">
      <c r="B152" s="128"/>
      <c r="C152" s="158" t="s">
        <v>448</v>
      </c>
      <c r="D152" s="158" t="s">
        <v>336</v>
      </c>
      <c r="E152" s="159" t="s">
        <v>4688</v>
      </c>
      <c r="F152" s="160" t="s">
        <v>4689</v>
      </c>
      <c r="G152" s="161" t="s">
        <v>4266</v>
      </c>
      <c r="H152" s="162">
        <v>2</v>
      </c>
      <c r="I152" s="163"/>
      <c r="J152" s="164">
        <f t="shared" si="15"/>
        <v>0</v>
      </c>
      <c r="K152" s="165"/>
      <c r="L152" s="32"/>
      <c r="M152" s="166" t="s">
        <v>1</v>
      </c>
      <c r="N152" s="127" t="s">
        <v>41</v>
      </c>
      <c r="P152" s="167">
        <f t="shared" si="16"/>
        <v>0</v>
      </c>
      <c r="Q152" s="167">
        <v>0</v>
      </c>
      <c r="R152" s="167">
        <f t="shared" si="17"/>
        <v>0</v>
      </c>
      <c r="S152" s="167">
        <v>0</v>
      </c>
      <c r="T152" s="168">
        <f t="shared" si="18"/>
        <v>0</v>
      </c>
      <c r="AR152" s="169" t="s">
        <v>340</v>
      </c>
      <c r="AT152" s="169" t="s">
        <v>336</v>
      </c>
      <c r="AU152" s="169" t="s">
        <v>87</v>
      </c>
      <c r="AY152" s="17" t="s">
        <v>334</v>
      </c>
      <c r="BE152" s="170">
        <f t="shared" si="19"/>
        <v>0</v>
      </c>
      <c r="BF152" s="170">
        <f t="shared" si="20"/>
        <v>0</v>
      </c>
      <c r="BG152" s="170">
        <f t="shared" si="21"/>
        <v>0</v>
      </c>
      <c r="BH152" s="170">
        <f t="shared" si="22"/>
        <v>0</v>
      </c>
      <c r="BI152" s="170">
        <f t="shared" si="23"/>
        <v>0</v>
      </c>
      <c r="BJ152" s="17" t="s">
        <v>87</v>
      </c>
      <c r="BK152" s="170">
        <f t="shared" si="24"/>
        <v>0</v>
      </c>
      <c r="BL152" s="17" t="s">
        <v>340</v>
      </c>
      <c r="BM152" s="169" t="s">
        <v>4690</v>
      </c>
    </row>
    <row r="153" spans="2:65" s="1" customFormat="1" ht="16.5" customHeight="1">
      <c r="B153" s="128"/>
      <c r="C153" s="158" t="s">
        <v>452</v>
      </c>
      <c r="D153" s="158" t="s">
        <v>336</v>
      </c>
      <c r="E153" s="159" t="s">
        <v>4691</v>
      </c>
      <c r="F153" s="160" t="s">
        <v>4692</v>
      </c>
      <c r="G153" s="161" t="s">
        <v>4266</v>
      </c>
      <c r="H153" s="162">
        <v>4</v>
      </c>
      <c r="I153" s="163"/>
      <c r="J153" s="164">
        <f t="shared" si="15"/>
        <v>0</v>
      </c>
      <c r="K153" s="165"/>
      <c r="L153" s="32"/>
      <c r="M153" s="166" t="s">
        <v>1</v>
      </c>
      <c r="N153" s="127" t="s">
        <v>41</v>
      </c>
      <c r="P153" s="167">
        <f t="shared" si="16"/>
        <v>0</v>
      </c>
      <c r="Q153" s="167">
        <v>0</v>
      </c>
      <c r="R153" s="167">
        <f t="shared" si="17"/>
        <v>0</v>
      </c>
      <c r="S153" s="167">
        <v>0</v>
      </c>
      <c r="T153" s="168">
        <f t="shared" si="18"/>
        <v>0</v>
      </c>
      <c r="AR153" s="169" t="s">
        <v>340</v>
      </c>
      <c r="AT153" s="169" t="s">
        <v>336</v>
      </c>
      <c r="AU153" s="169" t="s">
        <v>87</v>
      </c>
      <c r="AY153" s="17" t="s">
        <v>334</v>
      </c>
      <c r="BE153" s="170">
        <f t="shared" si="19"/>
        <v>0</v>
      </c>
      <c r="BF153" s="170">
        <f t="shared" si="20"/>
        <v>0</v>
      </c>
      <c r="BG153" s="170">
        <f t="shared" si="21"/>
        <v>0</v>
      </c>
      <c r="BH153" s="170">
        <f t="shared" si="22"/>
        <v>0</v>
      </c>
      <c r="BI153" s="170">
        <f t="shared" si="23"/>
        <v>0</v>
      </c>
      <c r="BJ153" s="17" t="s">
        <v>87</v>
      </c>
      <c r="BK153" s="170">
        <f t="shared" si="24"/>
        <v>0</v>
      </c>
      <c r="BL153" s="17" t="s">
        <v>340</v>
      </c>
      <c r="BM153" s="169" t="s">
        <v>4693</v>
      </c>
    </row>
    <row r="154" spans="2:65" s="1" customFormat="1" ht="24.15" customHeight="1">
      <c r="B154" s="128"/>
      <c r="C154" s="158" t="s">
        <v>456</v>
      </c>
      <c r="D154" s="158" t="s">
        <v>336</v>
      </c>
      <c r="E154" s="159" t="s">
        <v>4694</v>
      </c>
      <c r="F154" s="160" t="s">
        <v>4695</v>
      </c>
      <c r="G154" s="161" t="s">
        <v>4266</v>
      </c>
      <c r="H154" s="162">
        <v>5</v>
      </c>
      <c r="I154" s="163"/>
      <c r="J154" s="164">
        <f t="shared" si="15"/>
        <v>0</v>
      </c>
      <c r="K154" s="165"/>
      <c r="L154" s="32"/>
      <c r="M154" s="166" t="s">
        <v>1</v>
      </c>
      <c r="N154" s="127" t="s">
        <v>41</v>
      </c>
      <c r="P154" s="167">
        <f t="shared" si="16"/>
        <v>0</v>
      </c>
      <c r="Q154" s="167">
        <v>0.158</v>
      </c>
      <c r="R154" s="167">
        <f t="shared" si="17"/>
        <v>0.79</v>
      </c>
      <c r="S154" s="167">
        <v>0</v>
      </c>
      <c r="T154" s="168">
        <f t="shared" si="18"/>
        <v>0</v>
      </c>
      <c r="AR154" s="169" t="s">
        <v>340</v>
      </c>
      <c r="AT154" s="169" t="s">
        <v>336</v>
      </c>
      <c r="AU154" s="169" t="s">
        <v>87</v>
      </c>
      <c r="AY154" s="17" t="s">
        <v>334</v>
      </c>
      <c r="BE154" s="170">
        <f t="shared" si="19"/>
        <v>0</v>
      </c>
      <c r="BF154" s="170">
        <f t="shared" si="20"/>
        <v>0</v>
      </c>
      <c r="BG154" s="170">
        <f t="shared" si="21"/>
        <v>0</v>
      </c>
      <c r="BH154" s="170">
        <f t="shared" si="22"/>
        <v>0</v>
      </c>
      <c r="BI154" s="170">
        <f t="shared" si="23"/>
        <v>0</v>
      </c>
      <c r="BJ154" s="17" t="s">
        <v>87</v>
      </c>
      <c r="BK154" s="170">
        <f t="shared" si="24"/>
        <v>0</v>
      </c>
      <c r="BL154" s="17" t="s">
        <v>340</v>
      </c>
      <c r="BM154" s="169" t="s">
        <v>4696</v>
      </c>
    </row>
    <row r="155" spans="2:65" s="1" customFormat="1" ht="16.5" customHeight="1">
      <c r="B155" s="128"/>
      <c r="C155" s="158" t="s">
        <v>460</v>
      </c>
      <c r="D155" s="158" t="s">
        <v>336</v>
      </c>
      <c r="E155" s="159" t="s">
        <v>4697</v>
      </c>
      <c r="F155" s="160" t="s">
        <v>4698</v>
      </c>
      <c r="G155" s="161" t="s">
        <v>4266</v>
      </c>
      <c r="H155" s="162">
        <v>1</v>
      </c>
      <c r="I155" s="163"/>
      <c r="J155" s="164">
        <f t="shared" si="15"/>
        <v>0</v>
      </c>
      <c r="K155" s="165"/>
      <c r="L155" s="32"/>
      <c r="M155" s="166" t="s">
        <v>1</v>
      </c>
      <c r="N155" s="127" t="s">
        <v>41</v>
      </c>
      <c r="P155" s="167">
        <f t="shared" si="16"/>
        <v>0</v>
      </c>
      <c r="Q155" s="167">
        <v>0.20499999999999999</v>
      </c>
      <c r="R155" s="167">
        <f t="shared" si="17"/>
        <v>0.20499999999999999</v>
      </c>
      <c r="S155" s="167">
        <v>0</v>
      </c>
      <c r="T155" s="168">
        <f t="shared" si="18"/>
        <v>0</v>
      </c>
      <c r="AR155" s="169" t="s">
        <v>340</v>
      </c>
      <c r="AT155" s="169" t="s">
        <v>336</v>
      </c>
      <c r="AU155" s="169" t="s">
        <v>87</v>
      </c>
      <c r="AY155" s="17" t="s">
        <v>334</v>
      </c>
      <c r="BE155" s="170">
        <f t="shared" si="19"/>
        <v>0</v>
      </c>
      <c r="BF155" s="170">
        <f t="shared" si="20"/>
        <v>0</v>
      </c>
      <c r="BG155" s="170">
        <f t="shared" si="21"/>
        <v>0</v>
      </c>
      <c r="BH155" s="170">
        <f t="shared" si="22"/>
        <v>0</v>
      </c>
      <c r="BI155" s="170">
        <f t="shared" si="23"/>
        <v>0</v>
      </c>
      <c r="BJ155" s="17" t="s">
        <v>87</v>
      </c>
      <c r="BK155" s="170">
        <f t="shared" si="24"/>
        <v>0</v>
      </c>
      <c r="BL155" s="17" t="s">
        <v>340</v>
      </c>
      <c r="BM155" s="169" t="s">
        <v>4699</v>
      </c>
    </row>
    <row r="156" spans="2:65" s="1" customFormat="1" ht="16.5" customHeight="1">
      <c r="B156" s="128"/>
      <c r="C156" s="158" t="s">
        <v>464</v>
      </c>
      <c r="D156" s="158" t="s">
        <v>336</v>
      </c>
      <c r="E156" s="159" t="s">
        <v>4700</v>
      </c>
      <c r="F156" s="160" t="s">
        <v>4701</v>
      </c>
      <c r="G156" s="161" t="s">
        <v>4266</v>
      </c>
      <c r="H156" s="162">
        <v>1</v>
      </c>
      <c r="I156" s="163"/>
      <c r="J156" s="164">
        <f t="shared" si="15"/>
        <v>0</v>
      </c>
      <c r="K156" s="165"/>
      <c r="L156" s="32"/>
      <c r="M156" s="166" t="s">
        <v>1</v>
      </c>
      <c r="N156" s="127" t="s">
        <v>41</v>
      </c>
      <c r="P156" s="167">
        <f t="shared" si="16"/>
        <v>0</v>
      </c>
      <c r="Q156" s="167">
        <v>0.5</v>
      </c>
      <c r="R156" s="167">
        <f t="shared" si="17"/>
        <v>0.5</v>
      </c>
      <c r="S156" s="167">
        <v>0</v>
      </c>
      <c r="T156" s="168">
        <f t="shared" si="18"/>
        <v>0</v>
      </c>
      <c r="AR156" s="169" t="s">
        <v>340</v>
      </c>
      <c r="AT156" s="169" t="s">
        <v>336</v>
      </c>
      <c r="AU156" s="169" t="s">
        <v>87</v>
      </c>
      <c r="AY156" s="17" t="s">
        <v>334</v>
      </c>
      <c r="BE156" s="170">
        <f t="shared" si="19"/>
        <v>0</v>
      </c>
      <c r="BF156" s="170">
        <f t="shared" si="20"/>
        <v>0</v>
      </c>
      <c r="BG156" s="170">
        <f t="shared" si="21"/>
        <v>0</v>
      </c>
      <c r="BH156" s="170">
        <f t="shared" si="22"/>
        <v>0</v>
      </c>
      <c r="BI156" s="170">
        <f t="shared" si="23"/>
        <v>0</v>
      </c>
      <c r="BJ156" s="17" t="s">
        <v>87</v>
      </c>
      <c r="BK156" s="170">
        <f t="shared" si="24"/>
        <v>0</v>
      </c>
      <c r="BL156" s="17" t="s">
        <v>340</v>
      </c>
      <c r="BM156" s="169" t="s">
        <v>4702</v>
      </c>
    </row>
    <row r="157" spans="2:65" s="1" customFormat="1" ht="21.75" customHeight="1">
      <c r="B157" s="128"/>
      <c r="C157" s="158" t="s">
        <v>7</v>
      </c>
      <c r="D157" s="158" t="s">
        <v>336</v>
      </c>
      <c r="E157" s="159" t="s">
        <v>4703</v>
      </c>
      <c r="F157" s="160" t="s">
        <v>4704</v>
      </c>
      <c r="G157" s="161" t="s">
        <v>4266</v>
      </c>
      <c r="H157" s="162">
        <v>3</v>
      </c>
      <c r="I157" s="163"/>
      <c r="J157" s="164">
        <f t="shared" si="15"/>
        <v>0</v>
      </c>
      <c r="K157" s="165"/>
      <c r="L157" s="32"/>
      <c r="M157" s="166" t="s">
        <v>1</v>
      </c>
      <c r="N157" s="127" t="s">
        <v>41</v>
      </c>
      <c r="P157" s="167">
        <f t="shared" si="16"/>
        <v>0</v>
      </c>
      <c r="Q157" s="167">
        <v>2E-3</v>
      </c>
      <c r="R157" s="167">
        <f t="shared" si="17"/>
        <v>6.0000000000000001E-3</v>
      </c>
      <c r="S157" s="167">
        <v>0</v>
      </c>
      <c r="T157" s="168">
        <f t="shared" si="18"/>
        <v>0</v>
      </c>
      <c r="AR157" s="169" t="s">
        <v>340</v>
      </c>
      <c r="AT157" s="169" t="s">
        <v>336</v>
      </c>
      <c r="AU157" s="169" t="s">
        <v>87</v>
      </c>
      <c r="AY157" s="17" t="s">
        <v>334</v>
      </c>
      <c r="BE157" s="170">
        <f t="shared" si="19"/>
        <v>0</v>
      </c>
      <c r="BF157" s="170">
        <f t="shared" si="20"/>
        <v>0</v>
      </c>
      <c r="BG157" s="170">
        <f t="shared" si="21"/>
        <v>0</v>
      </c>
      <c r="BH157" s="170">
        <f t="shared" si="22"/>
        <v>0</v>
      </c>
      <c r="BI157" s="170">
        <f t="shared" si="23"/>
        <v>0</v>
      </c>
      <c r="BJ157" s="17" t="s">
        <v>87</v>
      </c>
      <c r="BK157" s="170">
        <f t="shared" si="24"/>
        <v>0</v>
      </c>
      <c r="BL157" s="17" t="s">
        <v>340</v>
      </c>
      <c r="BM157" s="169" t="s">
        <v>4705</v>
      </c>
    </row>
    <row r="158" spans="2:65" s="1" customFormat="1" ht="16.5" customHeight="1">
      <c r="B158" s="128"/>
      <c r="C158" s="158" t="s">
        <v>472</v>
      </c>
      <c r="D158" s="158" t="s">
        <v>336</v>
      </c>
      <c r="E158" s="159" t="s">
        <v>4706</v>
      </c>
      <c r="F158" s="160" t="s">
        <v>4707</v>
      </c>
      <c r="G158" s="161" t="s">
        <v>4266</v>
      </c>
      <c r="H158" s="162">
        <v>1</v>
      </c>
      <c r="I158" s="163"/>
      <c r="J158" s="164">
        <f t="shared" si="15"/>
        <v>0</v>
      </c>
      <c r="K158" s="165"/>
      <c r="L158" s="32"/>
      <c r="M158" s="166" t="s">
        <v>1</v>
      </c>
      <c r="N158" s="127" t="s">
        <v>41</v>
      </c>
      <c r="P158" s="167">
        <f t="shared" si="16"/>
        <v>0</v>
      </c>
      <c r="Q158" s="167">
        <v>1.6</v>
      </c>
      <c r="R158" s="167">
        <f t="shared" si="17"/>
        <v>1.6</v>
      </c>
      <c r="S158" s="167">
        <v>0</v>
      </c>
      <c r="T158" s="168">
        <f t="shared" si="18"/>
        <v>0</v>
      </c>
      <c r="AR158" s="169" t="s">
        <v>340</v>
      </c>
      <c r="AT158" s="169" t="s">
        <v>336</v>
      </c>
      <c r="AU158" s="169" t="s">
        <v>87</v>
      </c>
      <c r="AY158" s="17" t="s">
        <v>334</v>
      </c>
      <c r="BE158" s="170">
        <f t="shared" si="19"/>
        <v>0</v>
      </c>
      <c r="BF158" s="170">
        <f t="shared" si="20"/>
        <v>0</v>
      </c>
      <c r="BG158" s="170">
        <f t="shared" si="21"/>
        <v>0</v>
      </c>
      <c r="BH158" s="170">
        <f t="shared" si="22"/>
        <v>0</v>
      </c>
      <c r="BI158" s="170">
        <f t="shared" si="23"/>
        <v>0</v>
      </c>
      <c r="BJ158" s="17" t="s">
        <v>87</v>
      </c>
      <c r="BK158" s="170">
        <f t="shared" si="24"/>
        <v>0</v>
      </c>
      <c r="BL158" s="17" t="s">
        <v>340</v>
      </c>
      <c r="BM158" s="169" t="s">
        <v>4708</v>
      </c>
    </row>
    <row r="159" spans="2:65" s="1" customFormat="1" ht="16.5" customHeight="1">
      <c r="B159" s="128"/>
      <c r="C159" s="158" t="s">
        <v>476</v>
      </c>
      <c r="D159" s="158" t="s">
        <v>336</v>
      </c>
      <c r="E159" s="159" t="s">
        <v>4709</v>
      </c>
      <c r="F159" s="160" t="s">
        <v>4710</v>
      </c>
      <c r="G159" s="161" t="s">
        <v>4266</v>
      </c>
      <c r="H159" s="162">
        <v>1</v>
      </c>
      <c r="I159" s="163"/>
      <c r="J159" s="164">
        <f t="shared" si="15"/>
        <v>0</v>
      </c>
      <c r="K159" s="165"/>
      <c r="L159" s="32"/>
      <c r="M159" s="166" t="s">
        <v>1</v>
      </c>
      <c r="N159" s="127" t="s">
        <v>41</v>
      </c>
      <c r="P159" s="167">
        <f t="shared" si="16"/>
        <v>0</v>
      </c>
      <c r="Q159" s="167">
        <v>0.41499999999999998</v>
      </c>
      <c r="R159" s="167">
        <f t="shared" si="17"/>
        <v>0.41499999999999998</v>
      </c>
      <c r="S159" s="167">
        <v>0</v>
      </c>
      <c r="T159" s="168">
        <f t="shared" si="18"/>
        <v>0</v>
      </c>
      <c r="AR159" s="169" t="s">
        <v>340</v>
      </c>
      <c r="AT159" s="169" t="s">
        <v>336</v>
      </c>
      <c r="AU159" s="169" t="s">
        <v>87</v>
      </c>
      <c r="AY159" s="17" t="s">
        <v>334</v>
      </c>
      <c r="BE159" s="170">
        <f t="shared" si="19"/>
        <v>0</v>
      </c>
      <c r="BF159" s="170">
        <f t="shared" si="20"/>
        <v>0</v>
      </c>
      <c r="BG159" s="170">
        <f t="shared" si="21"/>
        <v>0</v>
      </c>
      <c r="BH159" s="170">
        <f t="shared" si="22"/>
        <v>0</v>
      </c>
      <c r="BI159" s="170">
        <f t="shared" si="23"/>
        <v>0</v>
      </c>
      <c r="BJ159" s="17" t="s">
        <v>87</v>
      </c>
      <c r="BK159" s="170">
        <f t="shared" si="24"/>
        <v>0</v>
      </c>
      <c r="BL159" s="17" t="s">
        <v>340</v>
      </c>
      <c r="BM159" s="169" t="s">
        <v>4711</v>
      </c>
    </row>
    <row r="160" spans="2:65" s="1" customFormat="1" ht="33" customHeight="1">
      <c r="B160" s="128"/>
      <c r="C160" s="158" t="s">
        <v>482</v>
      </c>
      <c r="D160" s="158" t="s">
        <v>336</v>
      </c>
      <c r="E160" s="159" t="s">
        <v>4712</v>
      </c>
      <c r="F160" s="160" t="s">
        <v>4713</v>
      </c>
      <c r="G160" s="161" t="s">
        <v>511</v>
      </c>
      <c r="H160" s="162">
        <v>38.299999999999997</v>
      </c>
      <c r="I160" s="163"/>
      <c r="J160" s="164">
        <f t="shared" si="15"/>
        <v>0</v>
      </c>
      <c r="K160" s="165"/>
      <c r="L160" s="32"/>
      <c r="M160" s="166" t="s">
        <v>1</v>
      </c>
      <c r="N160" s="127" t="s">
        <v>41</v>
      </c>
      <c r="P160" s="167">
        <f t="shared" si="16"/>
        <v>0</v>
      </c>
      <c r="Q160" s="167">
        <v>0</v>
      </c>
      <c r="R160" s="167">
        <f t="shared" si="17"/>
        <v>0</v>
      </c>
      <c r="S160" s="167">
        <v>0</v>
      </c>
      <c r="T160" s="168">
        <f t="shared" si="18"/>
        <v>0</v>
      </c>
      <c r="AR160" s="169" t="s">
        <v>340</v>
      </c>
      <c r="AT160" s="169" t="s">
        <v>336</v>
      </c>
      <c r="AU160" s="169" t="s">
        <v>87</v>
      </c>
      <c r="AY160" s="17" t="s">
        <v>334</v>
      </c>
      <c r="BE160" s="170">
        <f t="shared" si="19"/>
        <v>0</v>
      </c>
      <c r="BF160" s="170">
        <f t="shared" si="20"/>
        <v>0</v>
      </c>
      <c r="BG160" s="170">
        <f t="shared" si="21"/>
        <v>0</v>
      </c>
      <c r="BH160" s="170">
        <f t="shared" si="22"/>
        <v>0</v>
      </c>
      <c r="BI160" s="170">
        <f t="shared" si="23"/>
        <v>0</v>
      </c>
      <c r="BJ160" s="17" t="s">
        <v>87</v>
      </c>
      <c r="BK160" s="170">
        <f t="shared" si="24"/>
        <v>0</v>
      </c>
      <c r="BL160" s="17" t="s">
        <v>340</v>
      </c>
      <c r="BM160" s="169" t="s">
        <v>4714</v>
      </c>
    </row>
    <row r="161" spans="2:65" s="1" customFormat="1" ht="33" customHeight="1">
      <c r="B161" s="128"/>
      <c r="C161" s="158" t="s">
        <v>486</v>
      </c>
      <c r="D161" s="158" t="s">
        <v>336</v>
      </c>
      <c r="E161" s="159" t="s">
        <v>4715</v>
      </c>
      <c r="F161" s="160" t="s">
        <v>4716</v>
      </c>
      <c r="G161" s="161" t="s">
        <v>4266</v>
      </c>
      <c r="H161" s="162">
        <v>1</v>
      </c>
      <c r="I161" s="163"/>
      <c r="J161" s="164">
        <f t="shared" si="15"/>
        <v>0</v>
      </c>
      <c r="K161" s="165"/>
      <c r="L161" s="32"/>
      <c r="M161" s="166" t="s">
        <v>1</v>
      </c>
      <c r="N161" s="127" t="s">
        <v>41</v>
      </c>
      <c r="P161" s="167">
        <f t="shared" si="16"/>
        <v>0</v>
      </c>
      <c r="Q161" s="167">
        <v>0</v>
      </c>
      <c r="R161" s="167">
        <f t="shared" si="17"/>
        <v>0</v>
      </c>
      <c r="S161" s="167">
        <v>0</v>
      </c>
      <c r="T161" s="168">
        <f t="shared" si="18"/>
        <v>0</v>
      </c>
      <c r="AR161" s="169" t="s">
        <v>340</v>
      </c>
      <c r="AT161" s="169" t="s">
        <v>336</v>
      </c>
      <c r="AU161" s="169" t="s">
        <v>87</v>
      </c>
      <c r="AY161" s="17" t="s">
        <v>334</v>
      </c>
      <c r="BE161" s="170">
        <f t="shared" si="19"/>
        <v>0</v>
      </c>
      <c r="BF161" s="170">
        <f t="shared" si="20"/>
        <v>0</v>
      </c>
      <c r="BG161" s="170">
        <f t="shared" si="21"/>
        <v>0</v>
      </c>
      <c r="BH161" s="170">
        <f t="shared" si="22"/>
        <v>0</v>
      </c>
      <c r="BI161" s="170">
        <f t="shared" si="23"/>
        <v>0</v>
      </c>
      <c r="BJ161" s="17" t="s">
        <v>87</v>
      </c>
      <c r="BK161" s="170">
        <f t="shared" si="24"/>
        <v>0</v>
      </c>
      <c r="BL161" s="17" t="s">
        <v>340</v>
      </c>
      <c r="BM161" s="169" t="s">
        <v>4717</v>
      </c>
    </row>
    <row r="162" spans="2:65" s="1" customFormat="1" ht="24.15" customHeight="1">
      <c r="B162" s="128"/>
      <c r="C162" s="158" t="s">
        <v>490</v>
      </c>
      <c r="D162" s="158" t="s">
        <v>336</v>
      </c>
      <c r="E162" s="159" t="s">
        <v>4718</v>
      </c>
      <c r="F162" s="160" t="s">
        <v>4719</v>
      </c>
      <c r="G162" s="161" t="s">
        <v>511</v>
      </c>
      <c r="H162" s="162">
        <v>38.299999999999997</v>
      </c>
      <c r="I162" s="163"/>
      <c r="J162" s="164">
        <f t="shared" si="15"/>
        <v>0</v>
      </c>
      <c r="K162" s="165"/>
      <c r="L162" s="32"/>
      <c r="M162" s="166" t="s">
        <v>1</v>
      </c>
      <c r="N162" s="127" t="s">
        <v>41</v>
      </c>
      <c r="P162" s="167">
        <f t="shared" si="16"/>
        <v>0</v>
      </c>
      <c r="Q162" s="167">
        <v>0</v>
      </c>
      <c r="R162" s="167">
        <f t="shared" si="17"/>
        <v>0</v>
      </c>
      <c r="S162" s="167">
        <v>0</v>
      </c>
      <c r="T162" s="168">
        <f t="shared" si="18"/>
        <v>0</v>
      </c>
      <c r="AR162" s="169" t="s">
        <v>340</v>
      </c>
      <c r="AT162" s="169" t="s">
        <v>336</v>
      </c>
      <c r="AU162" s="169" t="s">
        <v>87</v>
      </c>
      <c r="AY162" s="17" t="s">
        <v>334</v>
      </c>
      <c r="BE162" s="170">
        <f t="shared" si="19"/>
        <v>0</v>
      </c>
      <c r="BF162" s="170">
        <f t="shared" si="20"/>
        <v>0</v>
      </c>
      <c r="BG162" s="170">
        <f t="shared" si="21"/>
        <v>0</v>
      </c>
      <c r="BH162" s="170">
        <f t="shared" si="22"/>
        <v>0</v>
      </c>
      <c r="BI162" s="170">
        <f t="shared" si="23"/>
        <v>0</v>
      </c>
      <c r="BJ162" s="17" t="s">
        <v>87</v>
      </c>
      <c r="BK162" s="170">
        <f t="shared" si="24"/>
        <v>0</v>
      </c>
      <c r="BL162" s="17" t="s">
        <v>340</v>
      </c>
      <c r="BM162" s="169" t="s">
        <v>4720</v>
      </c>
    </row>
    <row r="163" spans="2:65" s="1" customFormat="1" ht="21.75" customHeight="1">
      <c r="B163" s="128"/>
      <c r="C163" s="158" t="s">
        <v>494</v>
      </c>
      <c r="D163" s="158" t="s">
        <v>336</v>
      </c>
      <c r="E163" s="159" t="s">
        <v>4721</v>
      </c>
      <c r="F163" s="160" t="s">
        <v>4722</v>
      </c>
      <c r="G163" s="161" t="s">
        <v>349</v>
      </c>
      <c r="H163" s="162">
        <v>0.63</v>
      </c>
      <c r="I163" s="163"/>
      <c r="J163" s="164">
        <f t="shared" si="15"/>
        <v>0</v>
      </c>
      <c r="K163" s="165"/>
      <c r="L163" s="32"/>
      <c r="M163" s="166" t="s">
        <v>1</v>
      </c>
      <c r="N163" s="127" t="s">
        <v>41</v>
      </c>
      <c r="P163" s="167">
        <f t="shared" si="16"/>
        <v>0</v>
      </c>
      <c r="Q163" s="167">
        <v>2.4814400000000001</v>
      </c>
      <c r="R163" s="167">
        <f t="shared" si="17"/>
        <v>1.5633072000000001</v>
      </c>
      <c r="S163" s="167">
        <v>0</v>
      </c>
      <c r="T163" s="168">
        <f t="shared" si="18"/>
        <v>0</v>
      </c>
      <c r="AR163" s="169" t="s">
        <v>340</v>
      </c>
      <c r="AT163" s="169" t="s">
        <v>336</v>
      </c>
      <c r="AU163" s="169" t="s">
        <v>87</v>
      </c>
      <c r="AY163" s="17" t="s">
        <v>334</v>
      </c>
      <c r="BE163" s="170">
        <f t="shared" si="19"/>
        <v>0</v>
      </c>
      <c r="BF163" s="170">
        <f t="shared" si="20"/>
        <v>0</v>
      </c>
      <c r="BG163" s="170">
        <f t="shared" si="21"/>
        <v>0</v>
      </c>
      <c r="BH163" s="170">
        <f t="shared" si="22"/>
        <v>0</v>
      </c>
      <c r="BI163" s="170">
        <f t="shared" si="23"/>
        <v>0</v>
      </c>
      <c r="BJ163" s="17" t="s">
        <v>87</v>
      </c>
      <c r="BK163" s="170">
        <f t="shared" si="24"/>
        <v>0</v>
      </c>
      <c r="BL163" s="17" t="s">
        <v>340</v>
      </c>
      <c r="BM163" s="169" t="s">
        <v>4723</v>
      </c>
    </row>
    <row r="164" spans="2:65" s="1" customFormat="1" ht="16.5" customHeight="1">
      <c r="B164" s="128"/>
      <c r="C164" s="158" t="s">
        <v>498</v>
      </c>
      <c r="D164" s="158" t="s">
        <v>336</v>
      </c>
      <c r="E164" s="159" t="s">
        <v>4385</v>
      </c>
      <c r="F164" s="160" t="s">
        <v>4724</v>
      </c>
      <c r="G164" s="161" t="s">
        <v>349</v>
      </c>
      <c r="H164" s="162">
        <v>0.63</v>
      </c>
      <c r="I164" s="163"/>
      <c r="J164" s="164">
        <f t="shared" si="15"/>
        <v>0</v>
      </c>
      <c r="K164" s="165"/>
      <c r="L164" s="32"/>
      <c r="M164" s="166" t="s">
        <v>1</v>
      </c>
      <c r="N164" s="127" t="s">
        <v>41</v>
      </c>
      <c r="P164" s="167">
        <f t="shared" si="16"/>
        <v>0</v>
      </c>
      <c r="Q164" s="167">
        <v>0</v>
      </c>
      <c r="R164" s="167">
        <f t="shared" si="17"/>
        <v>0</v>
      </c>
      <c r="S164" s="167">
        <v>0</v>
      </c>
      <c r="T164" s="168">
        <f t="shared" si="18"/>
        <v>0</v>
      </c>
      <c r="AR164" s="169" t="s">
        <v>340</v>
      </c>
      <c r="AT164" s="169" t="s">
        <v>336</v>
      </c>
      <c r="AU164" s="169" t="s">
        <v>87</v>
      </c>
      <c r="AY164" s="17" t="s">
        <v>334</v>
      </c>
      <c r="BE164" s="170">
        <f t="shared" si="19"/>
        <v>0</v>
      </c>
      <c r="BF164" s="170">
        <f t="shared" si="20"/>
        <v>0</v>
      </c>
      <c r="BG164" s="170">
        <f t="shared" si="21"/>
        <v>0</v>
      </c>
      <c r="BH164" s="170">
        <f t="shared" si="22"/>
        <v>0</v>
      </c>
      <c r="BI164" s="170">
        <f t="shared" si="23"/>
        <v>0</v>
      </c>
      <c r="BJ164" s="17" t="s">
        <v>87</v>
      </c>
      <c r="BK164" s="170">
        <f t="shared" si="24"/>
        <v>0</v>
      </c>
      <c r="BL164" s="17" t="s">
        <v>340</v>
      </c>
      <c r="BM164" s="169" t="s">
        <v>4725</v>
      </c>
    </row>
    <row r="165" spans="2:65" s="1" customFormat="1" ht="16.5" customHeight="1">
      <c r="B165" s="128"/>
      <c r="C165" s="158" t="s">
        <v>503</v>
      </c>
      <c r="D165" s="158" t="s">
        <v>336</v>
      </c>
      <c r="E165" s="159" t="s">
        <v>4726</v>
      </c>
      <c r="F165" s="160" t="s">
        <v>4727</v>
      </c>
      <c r="G165" s="161" t="s">
        <v>4266</v>
      </c>
      <c r="H165" s="162">
        <v>3</v>
      </c>
      <c r="I165" s="163"/>
      <c r="J165" s="164">
        <f t="shared" si="15"/>
        <v>0</v>
      </c>
      <c r="K165" s="165"/>
      <c r="L165" s="32"/>
      <c r="M165" s="166" t="s">
        <v>1</v>
      </c>
      <c r="N165" s="127" t="s">
        <v>41</v>
      </c>
      <c r="P165" s="167">
        <f t="shared" si="16"/>
        <v>0</v>
      </c>
      <c r="Q165" s="167">
        <v>2.1420000000000002E-2</v>
      </c>
      <c r="R165" s="167">
        <f t="shared" si="17"/>
        <v>6.4260000000000012E-2</v>
      </c>
      <c r="S165" s="167">
        <v>0</v>
      </c>
      <c r="T165" s="168">
        <f t="shared" si="18"/>
        <v>0</v>
      </c>
      <c r="AR165" s="169" t="s">
        <v>340</v>
      </c>
      <c r="AT165" s="169" t="s">
        <v>336</v>
      </c>
      <c r="AU165" s="169" t="s">
        <v>87</v>
      </c>
      <c r="AY165" s="17" t="s">
        <v>334</v>
      </c>
      <c r="BE165" s="170">
        <f t="shared" si="19"/>
        <v>0</v>
      </c>
      <c r="BF165" s="170">
        <f t="shared" si="20"/>
        <v>0</v>
      </c>
      <c r="BG165" s="170">
        <f t="shared" si="21"/>
        <v>0</v>
      </c>
      <c r="BH165" s="170">
        <f t="shared" si="22"/>
        <v>0</v>
      </c>
      <c r="BI165" s="170">
        <f t="shared" si="23"/>
        <v>0</v>
      </c>
      <c r="BJ165" s="17" t="s">
        <v>87</v>
      </c>
      <c r="BK165" s="170">
        <f t="shared" si="24"/>
        <v>0</v>
      </c>
      <c r="BL165" s="17" t="s">
        <v>340</v>
      </c>
      <c r="BM165" s="169" t="s">
        <v>4728</v>
      </c>
    </row>
    <row r="166" spans="2:65" s="1" customFormat="1" ht="16.5" customHeight="1">
      <c r="B166" s="128"/>
      <c r="C166" s="158" t="s">
        <v>508</v>
      </c>
      <c r="D166" s="158" t="s">
        <v>336</v>
      </c>
      <c r="E166" s="159" t="s">
        <v>4729</v>
      </c>
      <c r="F166" s="160" t="s">
        <v>4730</v>
      </c>
      <c r="G166" s="161" t="s">
        <v>4266</v>
      </c>
      <c r="H166" s="162">
        <v>1</v>
      </c>
      <c r="I166" s="163"/>
      <c r="J166" s="164">
        <f t="shared" si="15"/>
        <v>0</v>
      </c>
      <c r="K166" s="165"/>
      <c r="L166" s="32"/>
      <c r="M166" s="166" t="s">
        <v>1</v>
      </c>
      <c r="N166" s="127" t="s">
        <v>41</v>
      </c>
      <c r="P166" s="167">
        <f t="shared" si="16"/>
        <v>0</v>
      </c>
      <c r="Q166" s="167">
        <v>2.1420000000000002E-2</v>
      </c>
      <c r="R166" s="167">
        <f t="shared" si="17"/>
        <v>2.1420000000000002E-2</v>
      </c>
      <c r="S166" s="167">
        <v>0</v>
      </c>
      <c r="T166" s="168">
        <f t="shared" si="18"/>
        <v>0</v>
      </c>
      <c r="AR166" s="169" t="s">
        <v>340</v>
      </c>
      <c r="AT166" s="169" t="s">
        <v>336</v>
      </c>
      <c r="AU166" s="169" t="s">
        <v>87</v>
      </c>
      <c r="AY166" s="17" t="s">
        <v>334</v>
      </c>
      <c r="BE166" s="170">
        <f t="shared" si="19"/>
        <v>0</v>
      </c>
      <c r="BF166" s="170">
        <f t="shared" si="20"/>
        <v>0</v>
      </c>
      <c r="BG166" s="170">
        <f t="shared" si="21"/>
        <v>0</v>
      </c>
      <c r="BH166" s="170">
        <f t="shared" si="22"/>
        <v>0</v>
      </c>
      <c r="BI166" s="170">
        <f t="shared" si="23"/>
        <v>0</v>
      </c>
      <c r="BJ166" s="17" t="s">
        <v>87</v>
      </c>
      <c r="BK166" s="170">
        <f t="shared" si="24"/>
        <v>0</v>
      </c>
      <c r="BL166" s="17" t="s">
        <v>340</v>
      </c>
      <c r="BM166" s="169" t="s">
        <v>4731</v>
      </c>
    </row>
    <row r="167" spans="2:65" s="1" customFormat="1" ht="24.15" customHeight="1">
      <c r="B167" s="128"/>
      <c r="C167" s="158" t="s">
        <v>514</v>
      </c>
      <c r="D167" s="158" t="s">
        <v>336</v>
      </c>
      <c r="E167" s="159" t="s">
        <v>4732</v>
      </c>
      <c r="F167" s="160" t="s">
        <v>4733</v>
      </c>
      <c r="G167" s="161" t="s">
        <v>4266</v>
      </c>
      <c r="H167" s="162">
        <v>1</v>
      </c>
      <c r="I167" s="163"/>
      <c r="J167" s="164">
        <f t="shared" si="15"/>
        <v>0</v>
      </c>
      <c r="K167" s="165"/>
      <c r="L167" s="32"/>
      <c r="M167" s="166" t="s">
        <v>1</v>
      </c>
      <c r="N167" s="127" t="s">
        <v>41</v>
      </c>
      <c r="P167" s="167">
        <f t="shared" si="16"/>
        <v>0</v>
      </c>
      <c r="Q167" s="167">
        <v>1.909</v>
      </c>
      <c r="R167" s="167">
        <f t="shared" si="17"/>
        <v>1.909</v>
      </c>
      <c r="S167" s="167">
        <v>0</v>
      </c>
      <c r="T167" s="168">
        <f t="shared" si="18"/>
        <v>0</v>
      </c>
      <c r="AR167" s="169" t="s">
        <v>340</v>
      </c>
      <c r="AT167" s="169" t="s">
        <v>336</v>
      </c>
      <c r="AU167" s="169" t="s">
        <v>87</v>
      </c>
      <c r="AY167" s="17" t="s">
        <v>334</v>
      </c>
      <c r="BE167" s="170">
        <f t="shared" si="19"/>
        <v>0</v>
      </c>
      <c r="BF167" s="170">
        <f t="shared" si="20"/>
        <v>0</v>
      </c>
      <c r="BG167" s="170">
        <f t="shared" si="21"/>
        <v>0</v>
      </c>
      <c r="BH167" s="170">
        <f t="shared" si="22"/>
        <v>0</v>
      </c>
      <c r="BI167" s="170">
        <f t="shared" si="23"/>
        <v>0</v>
      </c>
      <c r="BJ167" s="17" t="s">
        <v>87</v>
      </c>
      <c r="BK167" s="170">
        <f t="shared" si="24"/>
        <v>0</v>
      </c>
      <c r="BL167" s="17" t="s">
        <v>340</v>
      </c>
      <c r="BM167" s="169" t="s">
        <v>4734</v>
      </c>
    </row>
    <row r="168" spans="2:65" s="1" customFormat="1" ht="24.15" customHeight="1">
      <c r="B168" s="128"/>
      <c r="C168" s="158" t="s">
        <v>519</v>
      </c>
      <c r="D168" s="158" t="s">
        <v>336</v>
      </c>
      <c r="E168" s="159" t="s">
        <v>4735</v>
      </c>
      <c r="F168" s="160" t="s">
        <v>4736</v>
      </c>
      <c r="G168" s="161" t="s">
        <v>4266</v>
      </c>
      <c r="H168" s="162">
        <v>2</v>
      </c>
      <c r="I168" s="163"/>
      <c r="J168" s="164">
        <f t="shared" si="15"/>
        <v>0</v>
      </c>
      <c r="K168" s="165"/>
      <c r="L168" s="32"/>
      <c r="M168" s="166" t="s">
        <v>1</v>
      </c>
      <c r="N168" s="127" t="s">
        <v>41</v>
      </c>
      <c r="P168" s="167">
        <f t="shared" si="16"/>
        <v>0</v>
      </c>
      <c r="Q168" s="167">
        <v>3.0000000000000001E-5</v>
      </c>
      <c r="R168" s="167">
        <f t="shared" si="17"/>
        <v>6.0000000000000002E-5</v>
      </c>
      <c r="S168" s="167">
        <v>0</v>
      </c>
      <c r="T168" s="168">
        <f t="shared" si="18"/>
        <v>0</v>
      </c>
      <c r="AR168" s="169" t="s">
        <v>340</v>
      </c>
      <c r="AT168" s="169" t="s">
        <v>336</v>
      </c>
      <c r="AU168" s="169" t="s">
        <v>87</v>
      </c>
      <c r="AY168" s="17" t="s">
        <v>334</v>
      </c>
      <c r="BE168" s="170">
        <f t="shared" si="19"/>
        <v>0</v>
      </c>
      <c r="BF168" s="170">
        <f t="shared" si="20"/>
        <v>0</v>
      </c>
      <c r="BG168" s="170">
        <f t="shared" si="21"/>
        <v>0</v>
      </c>
      <c r="BH168" s="170">
        <f t="shared" si="22"/>
        <v>0</v>
      </c>
      <c r="BI168" s="170">
        <f t="shared" si="23"/>
        <v>0</v>
      </c>
      <c r="BJ168" s="17" t="s">
        <v>87</v>
      </c>
      <c r="BK168" s="170">
        <f t="shared" si="24"/>
        <v>0</v>
      </c>
      <c r="BL168" s="17" t="s">
        <v>340</v>
      </c>
      <c r="BM168" s="169" t="s">
        <v>4737</v>
      </c>
    </row>
    <row r="169" spans="2:65" s="1" customFormat="1" ht="24.15" customHeight="1">
      <c r="B169" s="128"/>
      <c r="C169" s="158" t="s">
        <v>524</v>
      </c>
      <c r="D169" s="158" t="s">
        <v>336</v>
      </c>
      <c r="E169" s="159" t="s">
        <v>4738</v>
      </c>
      <c r="F169" s="160" t="s">
        <v>4739</v>
      </c>
      <c r="G169" s="161" t="s">
        <v>4266</v>
      </c>
      <c r="H169" s="162">
        <v>2</v>
      </c>
      <c r="I169" s="163"/>
      <c r="J169" s="164">
        <f t="shared" si="15"/>
        <v>0</v>
      </c>
      <c r="K169" s="165"/>
      <c r="L169" s="32"/>
      <c r="M169" s="166" t="s">
        <v>1</v>
      </c>
      <c r="N169" s="127" t="s">
        <v>41</v>
      </c>
      <c r="P169" s="167">
        <f t="shared" si="16"/>
        <v>0</v>
      </c>
      <c r="Q169" s="167">
        <v>3.0000000000000001E-5</v>
      </c>
      <c r="R169" s="167">
        <f t="shared" si="17"/>
        <v>6.0000000000000002E-5</v>
      </c>
      <c r="S169" s="167">
        <v>0</v>
      </c>
      <c r="T169" s="168">
        <f t="shared" si="18"/>
        <v>0</v>
      </c>
      <c r="AR169" s="169" t="s">
        <v>340</v>
      </c>
      <c r="AT169" s="169" t="s">
        <v>336</v>
      </c>
      <c r="AU169" s="169" t="s">
        <v>87</v>
      </c>
      <c r="AY169" s="17" t="s">
        <v>334</v>
      </c>
      <c r="BE169" s="170">
        <f t="shared" si="19"/>
        <v>0</v>
      </c>
      <c r="BF169" s="170">
        <f t="shared" si="20"/>
        <v>0</v>
      </c>
      <c r="BG169" s="170">
        <f t="shared" si="21"/>
        <v>0</v>
      </c>
      <c r="BH169" s="170">
        <f t="shared" si="22"/>
        <v>0</v>
      </c>
      <c r="BI169" s="170">
        <f t="shared" si="23"/>
        <v>0</v>
      </c>
      <c r="BJ169" s="17" t="s">
        <v>87</v>
      </c>
      <c r="BK169" s="170">
        <f t="shared" si="24"/>
        <v>0</v>
      </c>
      <c r="BL169" s="17" t="s">
        <v>340</v>
      </c>
      <c r="BM169" s="169" t="s">
        <v>4740</v>
      </c>
    </row>
    <row r="170" spans="2:65" s="1" customFormat="1" ht="24.15" customHeight="1">
      <c r="B170" s="128"/>
      <c r="C170" s="158" t="s">
        <v>530</v>
      </c>
      <c r="D170" s="158" t="s">
        <v>336</v>
      </c>
      <c r="E170" s="159" t="s">
        <v>4741</v>
      </c>
      <c r="F170" s="160" t="s">
        <v>4742</v>
      </c>
      <c r="G170" s="161" t="s">
        <v>4266</v>
      </c>
      <c r="H170" s="162">
        <v>5</v>
      </c>
      <c r="I170" s="163"/>
      <c r="J170" s="164">
        <f t="shared" si="15"/>
        <v>0</v>
      </c>
      <c r="K170" s="165"/>
      <c r="L170" s="32"/>
      <c r="M170" s="166" t="s">
        <v>1</v>
      </c>
      <c r="N170" s="127" t="s">
        <v>41</v>
      </c>
      <c r="P170" s="167">
        <f t="shared" si="16"/>
        <v>0</v>
      </c>
      <c r="Q170" s="167">
        <v>7.0200000000000002E-3</v>
      </c>
      <c r="R170" s="167">
        <f t="shared" si="17"/>
        <v>3.5099999999999999E-2</v>
      </c>
      <c r="S170" s="167">
        <v>0</v>
      </c>
      <c r="T170" s="168">
        <f t="shared" si="18"/>
        <v>0</v>
      </c>
      <c r="AR170" s="169" t="s">
        <v>340</v>
      </c>
      <c r="AT170" s="169" t="s">
        <v>336</v>
      </c>
      <c r="AU170" s="169" t="s">
        <v>87</v>
      </c>
      <c r="AY170" s="17" t="s">
        <v>334</v>
      </c>
      <c r="BE170" s="170">
        <f t="shared" si="19"/>
        <v>0</v>
      </c>
      <c r="BF170" s="170">
        <f t="shared" si="20"/>
        <v>0</v>
      </c>
      <c r="BG170" s="170">
        <f t="shared" si="21"/>
        <v>0</v>
      </c>
      <c r="BH170" s="170">
        <f t="shared" si="22"/>
        <v>0</v>
      </c>
      <c r="BI170" s="170">
        <f t="shared" si="23"/>
        <v>0</v>
      </c>
      <c r="BJ170" s="17" t="s">
        <v>87</v>
      </c>
      <c r="BK170" s="170">
        <f t="shared" si="24"/>
        <v>0</v>
      </c>
      <c r="BL170" s="17" t="s">
        <v>340</v>
      </c>
      <c r="BM170" s="169" t="s">
        <v>4743</v>
      </c>
    </row>
    <row r="171" spans="2:65" s="11" customFormat="1" ht="25.95" customHeight="1">
      <c r="B171" s="146"/>
      <c r="D171" s="147" t="s">
        <v>74</v>
      </c>
      <c r="E171" s="148" t="s">
        <v>332</v>
      </c>
      <c r="F171" s="148" t="s">
        <v>333</v>
      </c>
      <c r="I171" s="149"/>
      <c r="J171" s="150">
        <f>BK171</f>
        <v>0</v>
      </c>
      <c r="L171" s="146"/>
      <c r="M171" s="151"/>
      <c r="P171" s="152">
        <f>P172+P211</f>
        <v>0</v>
      </c>
      <c r="R171" s="152">
        <f>R172+R211</f>
        <v>29.182592289999999</v>
      </c>
      <c r="T171" s="153">
        <f>T172+T211</f>
        <v>1.7010000000000001</v>
      </c>
      <c r="AR171" s="147" t="s">
        <v>82</v>
      </c>
      <c r="AT171" s="154" t="s">
        <v>74</v>
      </c>
      <c r="AU171" s="154" t="s">
        <v>75</v>
      </c>
      <c r="AY171" s="147" t="s">
        <v>334</v>
      </c>
      <c r="BK171" s="155">
        <f>BK172+BK211</f>
        <v>0</v>
      </c>
    </row>
    <row r="172" spans="2:65" s="11" customFormat="1" ht="22.8" customHeight="1">
      <c r="B172" s="146"/>
      <c r="D172" s="147" t="s">
        <v>74</v>
      </c>
      <c r="E172" s="156" t="s">
        <v>82</v>
      </c>
      <c r="F172" s="156" t="s">
        <v>4744</v>
      </c>
      <c r="I172" s="149"/>
      <c r="J172" s="157">
        <f>BK172</f>
        <v>0</v>
      </c>
      <c r="L172" s="146"/>
      <c r="M172" s="151"/>
      <c r="P172" s="152">
        <f>SUM(P173:P210)</f>
        <v>0</v>
      </c>
      <c r="R172" s="152">
        <f>SUM(R173:R210)</f>
        <v>29.166392289999997</v>
      </c>
      <c r="T172" s="153">
        <f>SUM(T173:T210)</f>
        <v>0</v>
      </c>
      <c r="AR172" s="147" t="s">
        <v>82</v>
      </c>
      <c r="AT172" s="154" t="s">
        <v>74</v>
      </c>
      <c r="AU172" s="154" t="s">
        <v>82</v>
      </c>
      <c r="AY172" s="147" t="s">
        <v>334</v>
      </c>
      <c r="BK172" s="155">
        <f>SUM(BK173:BK210)</f>
        <v>0</v>
      </c>
    </row>
    <row r="173" spans="2:65" s="1" customFormat="1" ht="16.5" customHeight="1">
      <c r="B173" s="128"/>
      <c r="C173" s="158" t="s">
        <v>536</v>
      </c>
      <c r="D173" s="158" t="s">
        <v>336</v>
      </c>
      <c r="E173" s="159" t="s">
        <v>4397</v>
      </c>
      <c r="F173" s="160" t="s">
        <v>4398</v>
      </c>
      <c r="G173" s="161" t="s">
        <v>4399</v>
      </c>
      <c r="H173" s="162">
        <v>3.7999999999999999E-2</v>
      </c>
      <c r="I173" s="163"/>
      <c r="J173" s="164">
        <f t="shared" ref="J173:J210" si="25">ROUND(I173*H173,2)</f>
        <v>0</v>
      </c>
      <c r="K173" s="165"/>
      <c r="L173" s="32"/>
      <c r="M173" s="166" t="s">
        <v>1</v>
      </c>
      <c r="N173" s="127" t="s">
        <v>41</v>
      </c>
      <c r="P173" s="167">
        <f t="shared" ref="P173:P210" si="26">O173*H173</f>
        <v>0</v>
      </c>
      <c r="Q173" s="167">
        <v>0.40872999999999998</v>
      </c>
      <c r="R173" s="167">
        <f t="shared" ref="R173:R210" si="27">Q173*H173</f>
        <v>1.5531739999999999E-2</v>
      </c>
      <c r="S173" s="167">
        <v>0</v>
      </c>
      <c r="T173" s="168">
        <f t="shared" ref="T173:T210" si="28">S173*H173</f>
        <v>0</v>
      </c>
      <c r="AR173" s="169" t="s">
        <v>340</v>
      </c>
      <c r="AT173" s="169" t="s">
        <v>336</v>
      </c>
      <c r="AU173" s="169" t="s">
        <v>87</v>
      </c>
      <c r="AY173" s="17" t="s">
        <v>334</v>
      </c>
      <c r="BE173" s="170">
        <f t="shared" ref="BE173:BE210" si="29">IF(N173="základná",J173,0)</f>
        <v>0</v>
      </c>
      <c r="BF173" s="170">
        <f t="shared" ref="BF173:BF210" si="30">IF(N173="znížená",J173,0)</f>
        <v>0</v>
      </c>
      <c r="BG173" s="170">
        <f t="shared" ref="BG173:BG210" si="31">IF(N173="zákl. prenesená",J173,0)</f>
        <v>0</v>
      </c>
      <c r="BH173" s="170">
        <f t="shared" ref="BH173:BH210" si="32">IF(N173="zníž. prenesená",J173,0)</f>
        <v>0</v>
      </c>
      <c r="BI173" s="170">
        <f t="shared" ref="BI173:BI210" si="33">IF(N173="nulová",J173,0)</f>
        <v>0</v>
      </c>
      <c r="BJ173" s="17" t="s">
        <v>87</v>
      </c>
      <c r="BK173" s="170">
        <f t="shared" ref="BK173:BK210" si="34">ROUND(I173*H173,2)</f>
        <v>0</v>
      </c>
      <c r="BL173" s="17" t="s">
        <v>340</v>
      </c>
      <c r="BM173" s="169" t="s">
        <v>4745</v>
      </c>
    </row>
    <row r="174" spans="2:65" s="1" customFormat="1" ht="24.15" customHeight="1">
      <c r="B174" s="128"/>
      <c r="C174" s="158" t="s">
        <v>542</v>
      </c>
      <c r="D174" s="158" t="s">
        <v>336</v>
      </c>
      <c r="E174" s="159" t="s">
        <v>4416</v>
      </c>
      <c r="F174" s="160" t="s">
        <v>4417</v>
      </c>
      <c r="G174" s="161" t="s">
        <v>2590</v>
      </c>
      <c r="H174" s="162">
        <v>168</v>
      </c>
      <c r="I174" s="163"/>
      <c r="J174" s="164">
        <f t="shared" si="25"/>
        <v>0</v>
      </c>
      <c r="K174" s="165"/>
      <c r="L174" s="32"/>
      <c r="M174" s="166" t="s">
        <v>1</v>
      </c>
      <c r="N174" s="127" t="s">
        <v>41</v>
      </c>
      <c r="P174" s="167">
        <f t="shared" si="26"/>
        <v>0</v>
      </c>
      <c r="Q174" s="167">
        <v>4.0000000000000003E-5</v>
      </c>
      <c r="R174" s="167">
        <f t="shared" si="27"/>
        <v>6.7200000000000003E-3</v>
      </c>
      <c r="S174" s="167">
        <v>0</v>
      </c>
      <c r="T174" s="168">
        <f t="shared" si="28"/>
        <v>0</v>
      </c>
      <c r="AR174" s="169" t="s">
        <v>340</v>
      </c>
      <c r="AT174" s="169" t="s">
        <v>336</v>
      </c>
      <c r="AU174" s="169" t="s">
        <v>87</v>
      </c>
      <c r="AY174" s="17" t="s">
        <v>334</v>
      </c>
      <c r="BE174" s="170">
        <f t="shared" si="29"/>
        <v>0</v>
      </c>
      <c r="BF174" s="170">
        <f t="shared" si="30"/>
        <v>0</v>
      </c>
      <c r="BG174" s="170">
        <f t="shared" si="31"/>
        <v>0</v>
      </c>
      <c r="BH174" s="170">
        <f t="shared" si="32"/>
        <v>0</v>
      </c>
      <c r="BI174" s="170">
        <f t="shared" si="33"/>
        <v>0</v>
      </c>
      <c r="BJ174" s="17" t="s">
        <v>87</v>
      </c>
      <c r="BK174" s="170">
        <f t="shared" si="34"/>
        <v>0</v>
      </c>
      <c r="BL174" s="17" t="s">
        <v>340</v>
      </c>
      <c r="BM174" s="169" t="s">
        <v>4746</v>
      </c>
    </row>
    <row r="175" spans="2:65" s="1" customFormat="1" ht="24.15" customHeight="1">
      <c r="B175" s="128"/>
      <c r="C175" s="158" t="s">
        <v>550</v>
      </c>
      <c r="D175" s="158" t="s">
        <v>336</v>
      </c>
      <c r="E175" s="159" t="s">
        <v>4419</v>
      </c>
      <c r="F175" s="160" t="s">
        <v>4420</v>
      </c>
      <c r="G175" s="161" t="s">
        <v>511</v>
      </c>
      <c r="H175" s="162">
        <v>1</v>
      </c>
      <c r="I175" s="163"/>
      <c r="J175" s="164">
        <f t="shared" si="25"/>
        <v>0</v>
      </c>
      <c r="K175" s="165"/>
      <c r="L175" s="32"/>
      <c r="M175" s="166" t="s">
        <v>1</v>
      </c>
      <c r="N175" s="127" t="s">
        <v>41</v>
      </c>
      <c r="P175" s="167">
        <f t="shared" si="26"/>
        <v>0</v>
      </c>
      <c r="Q175" s="167">
        <v>4.0400000000000002E-3</v>
      </c>
      <c r="R175" s="167">
        <f t="shared" si="27"/>
        <v>4.0400000000000002E-3</v>
      </c>
      <c r="S175" s="167">
        <v>0</v>
      </c>
      <c r="T175" s="168">
        <f t="shared" si="28"/>
        <v>0</v>
      </c>
      <c r="AR175" s="169" t="s">
        <v>340</v>
      </c>
      <c r="AT175" s="169" t="s">
        <v>336</v>
      </c>
      <c r="AU175" s="169" t="s">
        <v>87</v>
      </c>
      <c r="AY175" s="17" t="s">
        <v>334</v>
      </c>
      <c r="BE175" s="170">
        <f t="shared" si="29"/>
        <v>0</v>
      </c>
      <c r="BF175" s="170">
        <f t="shared" si="30"/>
        <v>0</v>
      </c>
      <c r="BG175" s="170">
        <f t="shared" si="31"/>
        <v>0</v>
      </c>
      <c r="BH175" s="170">
        <f t="shared" si="32"/>
        <v>0</v>
      </c>
      <c r="BI175" s="170">
        <f t="shared" si="33"/>
        <v>0</v>
      </c>
      <c r="BJ175" s="17" t="s">
        <v>87</v>
      </c>
      <c r="BK175" s="170">
        <f t="shared" si="34"/>
        <v>0</v>
      </c>
      <c r="BL175" s="17" t="s">
        <v>340</v>
      </c>
      <c r="BM175" s="169" t="s">
        <v>4747</v>
      </c>
    </row>
    <row r="176" spans="2:65" s="1" customFormat="1" ht="24.15" customHeight="1">
      <c r="B176" s="128"/>
      <c r="C176" s="158" t="s">
        <v>554</v>
      </c>
      <c r="D176" s="158" t="s">
        <v>336</v>
      </c>
      <c r="E176" s="159" t="s">
        <v>4428</v>
      </c>
      <c r="F176" s="160" t="s">
        <v>4429</v>
      </c>
      <c r="G176" s="161" t="s">
        <v>349</v>
      </c>
      <c r="H176" s="162">
        <v>2.1</v>
      </c>
      <c r="I176" s="163"/>
      <c r="J176" s="164">
        <f t="shared" si="25"/>
        <v>0</v>
      </c>
      <c r="K176" s="165"/>
      <c r="L176" s="32"/>
      <c r="M176" s="166" t="s">
        <v>1</v>
      </c>
      <c r="N176" s="127" t="s">
        <v>41</v>
      </c>
      <c r="P176" s="167">
        <f t="shared" si="26"/>
        <v>0</v>
      </c>
      <c r="Q176" s="167">
        <v>0</v>
      </c>
      <c r="R176" s="167">
        <f t="shared" si="27"/>
        <v>0</v>
      </c>
      <c r="S176" s="167">
        <v>0</v>
      </c>
      <c r="T176" s="168">
        <f t="shared" si="28"/>
        <v>0</v>
      </c>
      <c r="AR176" s="169" t="s">
        <v>340</v>
      </c>
      <c r="AT176" s="169" t="s">
        <v>336</v>
      </c>
      <c r="AU176" s="169" t="s">
        <v>87</v>
      </c>
      <c r="AY176" s="17" t="s">
        <v>334</v>
      </c>
      <c r="BE176" s="170">
        <f t="shared" si="29"/>
        <v>0</v>
      </c>
      <c r="BF176" s="170">
        <f t="shared" si="30"/>
        <v>0</v>
      </c>
      <c r="BG176" s="170">
        <f t="shared" si="31"/>
        <v>0</v>
      </c>
      <c r="BH176" s="170">
        <f t="shared" si="32"/>
        <v>0</v>
      </c>
      <c r="BI176" s="170">
        <f t="shared" si="33"/>
        <v>0</v>
      </c>
      <c r="BJ176" s="17" t="s">
        <v>87</v>
      </c>
      <c r="BK176" s="170">
        <f t="shared" si="34"/>
        <v>0</v>
      </c>
      <c r="BL176" s="17" t="s">
        <v>340</v>
      </c>
      <c r="BM176" s="169" t="s">
        <v>4748</v>
      </c>
    </row>
    <row r="177" spans="2:65" s="1" customFormat="1" ht="16.5" customHeight="1">
      <c r="B177" s="128"/>
      <c r="C177" s="158" t="s">
        <v>560</v>
      </c>
      <c r="D177" s="158" t="s">
        <v>336</v>
      </c>
      <c r="E177" s="159" t="s">
        <v>4431</v>
      </c>
      <c r="F177" s="160" t="s">
        <v>4432</v>
      </c>
      <c r="G177" s="161" t="s">
        <v>349</v>
      </c>
      <c r="H177" s="162">
        <v>16.706</v>
      </c>
      <c r="I177" s="163"/>
      <c r="J177" s="164">
        <f t="shared" si="25"/>
        <v>0</v>
      </c>
      <c r="K177" s="165"/>
      <c r="L177" s="32"/>
      <c r="M177" s="166" t="s">
        <v>1</v>
      </c>
      <c r="N177" s="127" t="s">
        <v>41</v>
      </c>
      <c r="P177" s="167">
        <f t="shared" si="26"/>
        <v>0</v>
      </c>
      <c r="Q177" s="167">
        <v>0</v>
      </c>
      <c r="R177" s="167">
        <f t="shared" si="27"/>
        <v>0</v>
      </c>
      <c r="S177" s="167">
        <v>0</v>
      </c>
      <c r="T177" s="168">
        <f t="shared" si="28"/>
        <v>0</v>
      </c>
      <c r="AR177" s="169" t="s">
        <v>340</v>
      </c>
      <c r="AT177" s="169" t="s">
        <v>336</v>
      </c>
      <c r="AU177" s="169" t="s">
        <v>87</v>
      </c>
      <c r="AY177" s="17" t="s">
        <v>334</v>
      </c>
      <c r="BE177" s="170">
        <f t="shared" si="29"/>
        <v>0</v>
      </c>
      <c r="BF177" s="170">
        <f t="shared" si="30"/>
        <v>0</v>
      </c>
      <c r="BG177" s="170">
        <f t="shared" si="31"/>
        <v>0</v>
      </c>
      <c r="BH177" s="170">
        <f t="shared" si="32"/>
        <v>0</v>
      </c>
      <c r="BI177" s="170">
        <f t="shared" si="33"/>
        <v>0</v>
      </c>
      <c r="BJ177" s="17" t="s">
        <v>87</v>
      </c>
      <c r="BK177" s="170">
        <f t="shared" si="34"/>
        <v>0</v>
      </c>
      <c r="BL177" s="17" t="s">
        <v>340</v>
      </c>
      <c r="BM177" s="169" t="s">
        <v>4749</v>
      </c>
    </row>
    <row r="178" spans="2:65" s="1" customFormat="1" ht="16.5" customHeight="1">
      <c r="B178" s="128"/>
      <c r="C178" s="158" t="s">
        <v>569</v>
      </c>
      <c r="D178" s="158" t="s">
        <v>336</v>
      </c>
      <c r="E178" s="159" t="s">
        <v>4434</v>
      </c>
      <c r="F178" s="160" t="s">
        <v>4435</v>
      </c>
      <c r="G178" s="161" t="s">
        <v>349</v>
      </c>
      <c r="H178" s="162">
        <v>16.706</v>
      </c>
      <c r="I178" s="163"/>
      <c r="J178" s="164">
        <f t="shared" si="25"/>
        <v>0</v>
      </c>
      <c r="K178" s="165"/>
      <c r="L178" s="32"/>
      <c r="M178" s="166" t="s">
        <v>1</v>
      </c>
      <c r="N178" s="127" t="s">
        <v>41</v>
      </c>
      <c r="P178" s="167">
        <f t="shared" si="26"/>
        <v>0</v>
      </c>
      <c r="Q178" s="167">
        <v>0</v>
      </c>
      <c r="R178" s="167">
        <f t="shared" si="27"/>
        <v>0</v>
      </c>
      <c r="S178" s="167">
        <v>0</v>
      </c>
      <c r="T178" s="168">
        <f t="shared" si="28"/>
        <v>0</v>
      </c>
      <c r="AR178" s="169" t="s">
        <v>340</v>
      </c>
      <c r="AT178" s="169" t="s">
        <v>336</v>
      </c>
      <c r="AU178" s="169" t="s">
        <v>87</v>
      </c>
      <c r="AY178" s="17" t="s">
        <v>334</v>
      </c>
      <c r="BE178" s="170">
        <f t="shared" si="29"/>
        <v>0</v>
      </c>
      <c r="BF178" s="170">
        <f t="shared" si="30"/>
        <v>0</v>
      </c>
      <c r="BG178" s="170">
        <f t="shared" si="31"/>
        <v>0</v>
      </c>
      <c r="BH178" s="170">
        <f t="shared" si="32"/>
        <v>0</v>
      </c>
      <c r="BI178" s="170">
        <f t="shared" si="33"/>
        <v>0</v>
      </c>
      <c r="BJ178" s="17" t="s">
        <v>87</v>
      </c>
      <c r="BK178" s="170">
        <f t="shared" si="34"/>
        <v>0</v>
      </c>
      <c r="BL178" s="17" t="s">
        <v>340</v>
      </c>
      <c r="BM178" s="169" t="s">
        <v>4750</v>
      </c>
    </row>
    <row r="179" spans="2:65" s="1" customFormat="1" ht="16.5" customHeight="1">
      <c r="B179" s="128"/>
      <c r="C179" s="158" t="s">
        <v>575</v>
      </c>
      <c r="D179" s="158" t="s">
        <v>336</v>
      </c>
      <c r="E179" s="159" t="s">
        <v>4437</v>
      </c>
      <c r="F179" s="160" t="s">
        <v>4438</v>
      </c>
      <c r="G179" s="161" t="s">
        <v>349</v>
      </c>
      <c r="H179" s="162">
        <v>16.706</v>
      </c>
      <c r="I179" s="163"/>
      <c r="J179" s="164">
        <f t="shared" si="25"/>
        <v>0</v>
      </c>
      <c r="K179" s="165"/>
      <c r="L179" s="32"/>
      <c r="M179" s="166" t="s">
        <v>1</v>
      </c>
      <c r="N179" s="127" t="s">
        <v>41</v>
      </c>
      <c r="P179" s="167">
        <f t="shared" si="26"/>
        <v>0</v>
      </c>
      <c r="Q179" s="167">
        <v>0</v>
      </c>
      <c r="R179" s="167">
        <f t="shared" si="27"/>
        <v>0</v>
      </c>
      <c r="S179" s="167">
        <v>0</v>
      </c>
      <c r="T179" s="168">
        <f t="shared" si="28"/>
        <v>0</v>
      </c>
      <c r="AR179" s="169" t="s">
        <v>340</v>
      </c>
      <c r="AT179" s="169" t="s">
        <v>336</v>
      </c>
      <c r="AU179" s="169" t="s">
        <v>87</v>
      </c>
      <c r="AY179" s="17" t="s">
        <v>334</v>
      </c>
      <c r="BE179" s="170">
        <f t="shared" si="29"/>
        <v>0</v>
      </c>
      <c r="BF179" s="170">
        <f t="shared" si="30"/>
        <v>0</v>
      </c>
      <c r="BG179" s="170">
        <f t="shared" si="31"/>
        <v>0</v>
      </c>
      <c r="BH179" s="170">
        <f t="shared" si="32"/>
        <v>0</v>
      </c>
      <c r="BI179" s="170">
        <f t="shared" si="33"/>
        <v>0</v>
      </c>
      <c r="BJ179" s="17" t="s">
        <v>87</v>
      </c>
      <c r="BK179" s="170">
        <f t="shared" si="34"/>
        <v>0</v>
      </c>
      <c r="BL179" s="17" t="s">
        <v>340</v>
      </c>
      <c r="BM179" s="169" t="s">
        <v>4751</v>
      </c>
    </row>
    <row r="180" spans="2:65" s="1" customFormat="1" ht="16.5" customHeight="1">
      <c r="B180" s="128"/>
      <c r="C180" s="158" t="s">
        <v>582</v>
      </c>
      <c r="D180" s="158" t="s">
        <v>336</v>
      </c>
      <c r="E180" s="159" t="s">
        <v>4440</v>
      </c>
      <c r="F180" s="160" t="s">
        <v>4441</v>
      </c>
      <c r="G180" s="161" t="s">
        <v>349</v>
      </c>
      <c r="H180" s="162">
        <v>16.706</v>
      </c>
      <c r="I180" s="163"/>
      <c r="J180" s="164">
        <f t="shared" si="25"/>
        <v>0</v>
      </c>
      <c r="K180" s="165"/>
      <c r="L180" s="32"/>
      <c r="M180" s="166" t="s">
        <v>1</v>
      </c>
      <c r="N180" s="127" t="s">
        <v>41</v>
      </c>
      <c r="P180" s="167">
        <f t="shared" si="26"/>
        <v>0</v>
      </c>
      <c r="Q180" s="167">
        <v>0</v>
      </c>
      <c r="R180" s="167">
        <f t="shared" si="27"/>
        <v>0</v>
      </c>
      <c r="S180" s="167">
        <v>0</v>
      </c>
      <c r="T180" s="168">
        <f t="shared" si="28"/>
        <v>0</v>
      </c>
      <c r="AR180" s="169" t="s">
        <v>340</v>
      </c>
      <c r="AT180" s="169" t="s">
        <v>336</v>
      </c>
      <c r="AU180" s="169" t="s">
        <v>87</v>
      </c>
      <c r="AY180" s="17" t="s">
        <v>334</v>
      </c>
      <c r="BE180" s="170">
        <f t="shared" si="29"/>
        <v>0</v>
      </c>
      <c r="BF180" s="170">
        <f t="shared" si="30"/>
        <v>0</v>
      </c>
      <c r="BG180" s="170">
        <f t="shared" si="31"/>
        <v>0</v>
      </c>
      <c r="BH180" s="170">
        <f t="shared" si="32"/>
        <v>0</v>
      </c>
      <c r="BI180" s="170">
        <f t="shared" si="33"/>
        <v>0</v>
      </c>
      <c r="BJ180" s="17" t="s">
        <v>87</v>
      </c>
      <c r="BK180" s="170">
        <f t="shared" si="34"/>
        <v>0</v>
      </c>
      <c r="BL180" s="17" t="s">
        <v>340</v>
      </c>
      <c r="BM180" s="169" t="s">
        <v>4752</v>
      </c>
    </row>
    <row r="181" spans="2:65" s="1" customFormat="1" ht="24.15" customHeight="1">
      <c r="B181" s="128"/>
      <c r="C181" s="158" t="s">
        <v>587</v>
      </c>
      <c r="D181" s="158" t="s">
        <v>336</v>
      </c>
      <c r="E181" s="159" t="s">
        <v>4443</v>
      </c>
      <c r="F181" s="160" t="s">
        <v>4753</v>
      </c>
      <c r="G181" s="161" t="s">
        <v>349</v>
      </c>
      <c r="H181" s="162">
        <v>54.893000000000001</v>
      </c>
      <c r="I181" s="163"/>
      <c r="J181" s="164">
        <f t="shared" si="25"/>
        <v>0</v>
      </c>
      <c r="K181" s="165"/>
      <c r="L181" s="32"/>
      <c r="M181" s="166" t="s">
        <v>1</v>
      </c>
      <c r="N181" s="127" t="s">
        <v>41</v>
      </c>
      <c r="P181" s="167">
        <f t="shared" si="26"/>
        <v>0</v>
      </c>
      <c r="Q181" s="167">
        <v>0</v>
      </c>
      <c r="R181" s="167">
        <f t="shared" si="27"/>
        <v>0</v>
      </c>
      <c r="S181" s="167">
        <v>0</v>
      </c>
      <c r="T181" s="168">
        <f t="shared" si="28"/>
        <v>0</v>
      </c>
      <c r="AR181" s="169" t="s">
        <v>340</v>
      </c>
      <c r="AT181" s="169" t="s">
        <v>336</v>
      </c>
      <c r="AU181" s="169" t="s">
        <v>87</v>
      </c>
      <c r="AY181" s="17" t="s">
        <v>334</v>
      </c>
      <c r="BE181" s="170">
        <f t="shared" si="29"/>
        <v>0</v>
      </c>
      <c r="BF181" s="170">
        <f t="shared" si="30"/>
        <v>0</v>
      </c>
      <c r="BG181" s="170">
        <f t="shared" si="31"/>
        <v>0</v>
      </c>
      <c r="BH181" s="170">
        <f t="shared" si="32"/>
        <v>0</v>
      </c>
      <c r="BI181" s="170">
        <f t="shared" si="33"/>
        <v>0</v>
      </c>
      <c r="BJ181" s="17" t="s">
        <v>87</v>
      </c>
      <c r="BK181" s="170">
        <f t="shared" si="34"/>
        <v>0</v>
      </c>
      <c r="BL181" s="17" t="s">
        <v>340</v>
      </c>
      <c r="BM181" s="169" t="s">
        <v>4754</v>
      </c>
    </row>
    <row r="182" spans="2:65" s="1" customFormat="1" ht="21.75" customHeight="1">
      <c r="B182" s="128"/>
      <c r="C182" s="158" t="s">
        <v>592</v>
      </c>
      <c r="D182" s="158" t="s">
        <v>336</v>
      </c>
      <c r="E182" s="159" t="s">
        <v>2637</v>
      </c>
      <c r="F182" s="160" t="s">
        <v>4446</v>
      </c>
      <c r="G182" s="161" t="s">
        <v>349</v>
      </c>
      <c r="H182" s="162">
        <v>54.893000000000001</v>
      </c>
      <c r="I182" s="163"/>
      <c r="J182" s="164">
        <f t="shared" si="25"/>
        <v>0</v>
      </c>
      <c r="K182" s="165"/>
      <c r="L182" s="32"/>
      <c r="M182" s="166" t="s">
        <v>1</v>
      </c>
      <c r="N182" s="127" t="s">
        <v>41</v>
      </c>
      <c r="P182" s="167">
        <f t="shared" si="26"/>
        <v>0</v>
      </c>
      <c r="Q182" s="167">
        <v>0</v>
      </c>
      <c r="R182" s="167">
        <f t="shared" si="27"/>
        <v>0</v>
      </c>
      <c r="S182" s="167">
        <v>0</v>
      </c>
      <c r="T182" s="168">
        <f t="shared" si="28"/>
        <v>0</v>
      </c>
      <c r="AR182" s="169" t="s">
        <v>340</v>
      </c>
      <c r="AT182" s="169" t="s">
        <v>336</v>
      </c>
      <c r="AU182" s="169" t="s">
        <v>87</v>
      </c>
      <c r="AY182" s="17" t="s">
        <v>334</v>
      </c>
      <c r="BE182" s="170">
        <f t="shared" si="29"/>
        <v>0</v>
      </c>
      <c r="BF182" s="170">
        <f t="shared" si="30"/>
        <v>0</v>
      </c>
      <c r="BG182" s="170">
        <f t="shared" si="31"/>
        <v>0</v>
      </c>
      <c r="BH182" s="170">
        <f t="shared" si="32"/>
        <v>0</v>
      </c>
      <c r="BI182" s="170">
        <f t="shared" si="33"/>
        <v>0</v>
      </c>
      <c r="BJ182" s="17" t="s">
        <v>87</v>
      </c>
      <c r="BK182" s="170">
        <f t="shared" si="34"/>
        <v>0</v>
      </c>
      <c r="BL182" s="17" t="s">
        <v>340</v>
      </c>
      <c r="BM182" s="169" t="s">
        <v>4755</v>
      </c>
    </row>
    <row r="183" spans="2:65" s="1" customFormat="1" ht="21.75" customHeight="1">
      <c r="B183" s="128"/>
      <c r="C183" s="158" t="s">
        <v>598</v>
      </c>
      <c r="D183" s="158" t="s">
        <v>336</v>
      </c>
      <c r="E183" s="159" t="s">
        <v>4448</v>
      </c>
      <c r="F183" s="160" t="s">
        <v>4449</v>
      </c>
      <c r="G183" s="161" t="s">
        <v>349</v>
      </c>
      <c r="H183" s="162">
        <v>54.893000000000001</v>
      </c>
      <c r="I183" s="163"/>
      <c r="J183" s="164">
        <f t="shared" si="25"/>
        <v>0</v>
      </c>
      <c r="K183" s="165"/>
      <c r="L183" s="32"/>
      <c r="M183" s="166" t="s">
        <v>1</v>
      </c>
      <c r="N183" s="127" t="s">
        <v>41</v>
      </c>
      <c r="P183" s="167">
        <f t="shared" si="26"/>
        <v>0</v>
      </c>
      <c r="Q183" s="167">
        <v>0</v>
      </c>
      <c r="R183" s="167">
        <f t="shared" si="27"/>
        <v>0</v>
      </c>
      <c r="S183" s="167">
        <v>0</v>
      </c>
      <c r="T183" s="168">
        <f t="shared" si="28"/>
        <v>0</v>
      </c>
      <c r="AR183" s="169" t="s">
        <v>340</v>
      </c>
      <c r="AT183" s="169" t="s">
        <v>336</v>
      </c>
      <c r="AU183" s="169" t="s">
        <v>87</v>
      </c>
      <c r="AY183" s="17" t="s">
        <v>334</v>
      </c>
      <c r="BE183" s="170">
        <f t="shared" si="29"/>
        <v>0</v>
      </c>
      <c r="BF183" s="170">
        <f t="shared" si="30"/>
        <v>0</v>
      </c>
      <c r="BG183" s="170">
        <f t="shared" si="31"/>
        <v>0</v>
      </c>
      <c r="BH183" s="170">
        <f t="shared" si="32"/>
        <v>0</v>
      </c>
      <c r="BI183" s="170">
        <f t="shared" si="33"/>
        <v>0</v>
      </c>
      <c r="BJ183" s="17" t="s">
        <v>87</v>
      </c>
      <c r="BK183" s="170">
        <f t="shared" si="34"/>
        <v>0</v>
      </c>
      <c r="BL183" s="17" t="s">
        <v>340</v>
      </c>
      <c r="BM183" s="169" t="s">
        <v>4756</v>
      </c>
    </row>
    <row r="184" spans="2:65" s="1" customFormat="1" ht="21.75" customHeight="1">
      <c r="B184" s="128"/>
      <c r="C184" s="158" t="s">
        <v>603</v>
      </c>
      <c r="D184" s="158" t="s">
        <v>336</v>
      </c>
      <c r="E184" s="159" t="s">
        <v>4451</v>
      </c>
      <c r="F184" s="160" t="s">
        <v>4452</v>
      </c>
      <c r="G184" s="161" t="s">
        <v>349</v>
      </c>
      <c r="H184" s="162">
        <v>54.893000000000001</v>
      </c>
      <c r="I184" s="163"/>
      <c r="J184" s="164">
        <f t="shared" si="25"/>
        <v>0</v>
      </c>
      <c r="K184" s="165"/>
      <c r="L184" s="32"/>
      <c r="M184" s="166" t="s">
        <v>1</v>
      </c>
      <c r="N184" s="127" t="s">
        <v>41</v>
      </c>
      <c r="P184" s="167">
        <f t="shared" si="26"/>
        <v>0</v>
      </c>
      <c r="Q184" s="167">
        <v>0</v>
      </c>
      <c r="R184" s="167">
        <f t="shared" si="27"/>
        <v>0</v>
      </c>
      <c r="S184" s="167">
        <v>0</v>
      </c>
      <c r="T184" s="168">
        <f t="shared" si="28"/>
        <v>0</v>
      </c>
      <c r="AR184" s="169" t="s">
        <v>340</v>
      </c>
      <c r="AT184" s="169" t="s">
        <v>336</v>
      </c>
      <c r="AU184" s="169" t="s">
        <v>87</v>
      </c>
      <c r="AY184" s="17" t="s">
        <v>334</v>
      </c>
      <c r="BE184" s="170">
        <f t="shared" si="29"/>
        <v>0</v>
      </c>
      <c r="BF184" s="170">
        <f t="shared" si="30"/>
        <v>0</v>
      </c>
      <c r="BG184" s="170">
        <f t="shared" si="31"/>
        <v>0</v>
      </c>
      <c r="BH184" s="170">
        <f t="shared" si="32"/>
        <v>0</v>
      </c>
      <c r="BI184" s="170">
        <f t="shared" si="33"/>
        <v>0</v>
      </c>
      <c r="BJ184" s="17" t="s">
        <v>87</v>
      </c>
      <c r="BK184" s="170">
        <f t="shared" si="34"/>
        <v>0</v>
      </c>
      <c r="BL184" s="17" t="s">
        <v>340</v>
      </c>
      <c r="BM184" s="169" t="s">
        <v>4757</v>
      </c>
    </row>
    <row r="185" spans="2:65" s="1" customFormat="1" ht="16.5" customHeight="1">
      <c r="B185" s="128"/>
      <c r="C185" s="158" t="s">
        <v>608</v>
      </c>
      <c r="D185" s="158" t="s">
        <v>336</v>
      </c>
      <c r="E185" s="159" t="s">
        <v>4758</v>
      </c>
      <c r="F185" s="160" t="s">
        <v>4759</v>
      </c>
      <c r="G185" s="161" t="s">
        <v>349</v>
      </c>
      <c r="H185" s="162">
        <v>18.927</v>
      </c>
      <c r="I185" s="163"/>
      <c r="J185" s="164">
        <f t="shared" si="25"/>
        <v>0</v>
      </c>
      <c r="K185" s="165"/>
      <c r="L185" s="32"/>
      <c r="M185" s="166" t="s">
        <v>1</v>
      </c>
      <c r="N185" s="127" t="s">
        <v>41</v>
      </c>
      <c r="P185" s="167">
        <f t="shared" si="26"/>
        <v>0</v>
      </c>
      <c r="Q185" s="167">
        <v>0</v>
      </c>
      <c r="R185" s="167">
        <f t="shared" si="27"/>
        <v>0</v>
      </c>
      <c r="S185" s="167">
        <v>0</v>
      </c>
      <c r="T185" s="168">
        <f t="shared" si="28"/>
        <v>0</v>
      </c>
      <c r="AR185" s="169" t="s">
        <v>340</v>
      </c>
      <c r="AT185" s="169" t="s">
        <v>336</v>
      </c>
      <c r="AU185" s="169" t="s">
        <v>87</v>
      </c>
      <c r="AY185" s="17" t="s">
        <v>334</v>
      </c>
      <c r="BE185" s="170">
        <f t="shared" si="29"/>
        <v>0</v>
      </c>
      <c r="BF185" s="170">
        <f t="shared" si="30"/>
        <v>0</v>
      </c>
      <c r="BG185" s="170">
        <f t="shared" si="31"/>
        <v>0</v>
      </c>
      <c r="BH185" s="170">
        <f t="shared" si="32"/>
        <v>0</v>
      </c>
      <c r="BI185" s="170">
        <f t="shared" si="33"/>
        <v>0</v>
      </c>
      <c r="BJ185" s="17" t="s">
        <v>87</v>
      </c>
      <c r="BK185" s="170">
        <f t="shared" si="34"/>
        <v>0</v>
      </c>
      <c r="BL185" s="17" t="s">
        <v>340</v>
      </c>
      <c r="BM185" s="169" t="s">
        <v>4760</v>
      </c>
    </row>
    <row r="186" spans="2:65" s="1" customFormat="1" ht="16.5" customHeight="1">
      <c r="B186" s="128"/>
      <c r="C186" s="158" t="s">
        <v>614</v>
      </c>
      <c r="D186" s="158" t="s">
        <v>336</v>
      </c>
      <c r="E186" s="159" t="s">
        <v>4761</v>
      </c>
      <c r="F186" s="160" t="s">
        <v>4762</v>
      </c>
      <c r="G186" s="161" t="s">
        <v>349</v>
      </c>
      <c r="H186" s="162">
        <v>18.927</v>
      </c>
      <c r="I186" s="163"/>
      <c r="J186" s="164">
        <f t="shared" si="25"/>
        <v>0</v>
      </c>
      <c r="K186" s="165"/>
      <c r="L186" s="32"/>
      <c r="M186" s="166" t="s">
        <v>1</v>
      </c>
      <c r="N186" s="127" t="s">
        <v>41</v>
      </c>
      <c r="P186" s="167">
        <f t="shared" si="26"/>
        <v>0</v>
      </c>
      <c r="Q186" s="167">
        <v>0</v>
      </c>
      <c r="R186" s="167">
        <f t="shared" si="27"/>
        <v>0</v>
      </c>
      <c r="S186" s="167">
        <v>0</v>
      </c>
      <c r="T186" s="168">
        <f t="shared" si="28"/>
        <v>0</v>
      </c>
      <c r="AR186" s="169" t="s">
        <v>340</v>
      </c>
      <c r="AT186" s="169" t="s">
        <v>336</v>
      </c>
      <c r="AU186" s="169" t="s">
        <v>87</v>
      </c>
      <c r="AY186" s="17" t="s">
        <v>334</v>
      </c>
      <c r="BE186" s="170">
        <f t="shared" si="29"/>
        <v>0</v>
      </c>
      <c r="BF186" s="170">
        <f t="shared" si="30"/>
        <v>0</v>
      </c>
      <c r="BG186" s="170">
        <f t="shared" si="31"/>
        <v>0</v>
      </c>
      <c r="BH186" s="170">
        <f t="shared" si="32"/>
        <v>0</v>
      </c>
      <c r="BI186" s="170">
        <f t="shared" si="33"/>
        <v>0</v>
      </c>
      <c r="BJ186" s="17" t="s">
        <v>87</v>
      </c>
      <c r="BK186" s="170">
        <f t="shared" si="34"/>
        <v>0</v>
      </c>
      <c r="BL186" s="17" t="s">
        <v>340</v>
      </c>
      <c r="BM186" s="169" t="s">
        <v>4763</v>
      </c>
    </row>
    <row r="187" spans="2:65" s="1" customFormat="1" ht="16.5" customHeight="1">
      <c r="B187" s="128"/>
      <c r="C187" s="158" t="s">
        <v>622</v>
      </c>
      <c r="D187" s="158" t="s">
        <v>336</v>
      </c>
      <c r="E187" s="159" t="s">
        <v>4764</v>
      </c>
      <c r="F187" s="160" t="s">
        <v>4765</v>
      </c>
      <c r="G187" s="161" t="s">
        <v>349</v>
      </c>
      <c r="H187" s="162">
        <v>18.927</v>
      </c>
      <c r="I187" s="163"/>
      <c r="J187" s="164">
        <f t="shared" si="25"/>
        <v>0</v>
      </c>
      <c r="K187" s="165"/>
      <c r="L187" s="32"/>
      <c r="M187" s="166" t="s">
        <v>1</v>
      </c>
      <c r="N187" s="127" t="s">
        <v>41</v>
      </c>
      <c r="P187" s="167">
        <f t="shared" si="26"/>
        <v>0</v>
      </c>
      <c r="Q187" s="167">
        <v>0</v>
      </c>
      <c r="R187" s="167">
        <f t="shared" si="27"/>
        <v>0</v>
      </c>
      <c r="S187" s="167">
        <v>0</v>
      </c>
      <c r="T187" s="168">
        <f t="shared" si="28"/>
        <v>0</v>
      </c>
      <c r="AR187" s="169" t="s">
        <v>340</v>
      </c>
      <c r="AT187" s="169" t="s">
        <v>336</v>
      </c>
      <c r="AU187" s="169" t="s">
        <v>87</v>
      </c>
      <c r="AY187" s="17" t="s">
        <v>334</v>
      </c>
      <c r="BE187" s="170">
        <f t="shared" si="29"/>
        <v>0</v>
      </c>
      <c r="BF187" s="170">
        <f t="shared" si="30"/>
        <v>0</v>
      </c>
      <c r="BG187" s="170">
        <f t="shared" si="31"/>
        <v>0</v>
      </c>
      <c r="BH187" s="170">
        <f t="shared" si="32"/>
        <v>0</v>
      </c>
      <c r="BI187" s="170">
        <f t="shared" si="33"/>
        <v>0</v>
      </c>
      <c r="BJ187" s="17" t="s">
        <v>87</v>
      </c>
      <c r="BK187" s="170">
        <f t="shared" si="34"/>
        <v>0</v>
      </c>
      <c r="BL187" s="17" t="s">
        <v>340</v>
      </c>
      <c r="BM187" s="169" t="s">
        <v>4766</v>
      </c>
    </row>
    <row r="188" spans="2:65" s="1" customFormat="1" ht="16.5" customHeight="1">
      <c r="B188" s="128"/>
      <c r="C188" s="158" t="s">
        <v>628</v>
      </c>
      <c r="D188" s="158" t="s">
        <v>336</v>
      </c>
      <c r="E188" s="159" t="s">
        <v>4767</v>
      </c>
      <c r="F188" s="160" t="s">
        <v>4768</v>
      </c>
      <c r="G188" s="161" t="s">
        <v>349</v>
      </c>
      <c r="H188" s="162">
        <v>18.927</v>
      </c>
      <c r="I188" s="163"/>
      <c r="J188" s="164">
        <f t="shared" si="25"/>
        <v>0</v>
      </c>
      <c r="K188" s="165"/>
      <c r="L188" s="32"/>
      <c r="M188" s="166" t="s">
        <v>1</v>
      </c>
      <c r="N188" s="127" t="s">
        <v>41</v>
      </c>
      <c r="P188" s="167">
        <f t="shared" si="26"/>
        <v>0</v>
      </c>
      <c r="Q188" s="167">
        <v>0</v>
      </c>
      <c r="R188" s="167">
        <f t="shared" si="27"/>
        <v>0</v>
      </c>
      <c r="S188" s="167">
        <v>0</v>
      </c>
      <c r="T188" s="168">
        <f t="shared" si="28"/>
        <v>0</v>
      </c>
      <c r="AR188" s="169" t="s">
        <v>340</v>
      </c>
      <c r="AT188" s="169" t="s">
        <v>336</v>
      </c>
      <c r="AU188" s="169" t="s">
        <v>87</v>
      </c>
      <c r="AY188" s="17" t="s">
        <v>334</v>
      </c>
      <c r="BE188" s="170">
        <f t="shared" si="29"/>
        <v>0</v>
      </c>
      <c r="BF188" s="170">
        <f t="shared" si="30"/>
        <v>0</v>
      </c>
      <c r="BG188" s="170">
        <f t="shared" si="31"/>
        <v>0</v>
      </c>
      <c r="BH188" s="170">
        <f t="shared" si="32"/>
        <v>0</v>
      </c>
      <c r="BI188" s="170">
        <f t="shared" si="33"/>
        <v>0</v>
      </c>
      <c r="BJ188" s="17" t="s">
        <v>87</v>
      </c>
      <c r="BK188" s="170">
        <f t="shared" si="34"/>
        <v>0</v>
      </c>
      <c r="BL188" s="17" t="s">
        <v>340</v>
      </c>
      <c r="BM188" s="169" t="s">
        <v>4769</v>
      </c>
    </row>
    <row r="189" spans="2:65" s="1" customFormat="1" ht="24.15" customHeight="1">
      <c r="B189" s="128"/>
      <c r="C189" s="158" t="s">
        <v>655</v>
      </c>
      <c r="D189" s="158" t="s">
        <v>336</v>
      </c>
      <c r="E189" s="159" t="s">
        <v>2622</v>
      </c>
      <c r="F189" s="160" t="s">
        <v>4454</v>
      </c>
      <c r="G189" s="161" t="s">
        <v>339</v>
      </c>
      <c r="H189" s="162">
        <v>191.65</v>
      </c>
      <c r="I189" s="163"/>
      <c r="J189" s="164">
        <f t="shared" si="25"/>
        <v>0</v>
      </c>
      <c r="K189" s="165"/>
      <c r="L189" s="32"/>
      <c r="M189" s="166" t="s">
        <v>1</v>
      </c>
      <c r="N189" s="127" t="s">
        <v>41</v>
      </c>
      <c r="P189" s="167">
        <f t="shared" si="26"/>
        <v>0</v>
      </c>
      <c r="Q189" s="167">
        <v>2.1000000000000001E-4</v>
      </c>
      <c r="R189" s="167">
        <f t="shared" si="27"/>
        <v>4.0246500000000004E-2</v>
      </c>
      <c r="S189" s="167">
        <v>0</v>
      </c>
      <c r="T189" s="168">
        <f t="shared" si="28"/>
        <v>0</v>
      </c>
      <c r="AR189" s="169" t="s">
        <v>340</v>
      </c>
      <c r="AT189" s="169" t="s">
        <v>336</v>
      </c>
      <c r="AU189" s="169" t="s">
        <v>87</v>
      </c>
      <c r="AY189" s="17" t="s">
        <v>334</v>
      </c>
      <c r="BE189" s="170">
        <f t="shared" si="29"/>
        <v>0</v>
      </c>
      <c r="BF189" s="170">
        <f t="shared" si="30"/>
        <v>0</v>
      </c>
      <c r="BG189" s="170">
        <f t="shared" si="31"/>
        <v>0</v>
      </c>
      <c r="BH189" s="170">
        <f t="shared" si="32"/>
        <v>0</v>
      </c>
      <c r="BI189" s="170">
        <f t="shared" si="33"/>
        <v>0</v>
      </c>
      <c r="BJ189" s="17" t="s">
        <v>87</v>
      </c>
      <c r="BK189" s="170">
        <f t="shared" si="34"/>
        <v>0</v>
      </c>
      <c r="BL189" s="17" t="s">
        <v>340</v>
      </c>
      <c r="BM189" s="169" t="s">
        <v>4770</v>
      </c>
    </row>
    <row r="190" spans="2:65" s="1" customFormat="1" ht="24.15" customHeight="1">
      <c r="B190" s="128"/>
      <c r="C190" s="158" t="s">
        <v>659</v>
      </c>
      <c r="D190" s="158" t="s">
        <v>336</v>
      </c>
      <c r="E190" s="159" t="s">
        <v>2625</v>
      </c>
      <c r="F190" s="160" t="s">
        <v>4456</v>
      </c>
      <c r="G190" s="161" t="s">
        <v>339</v>
      </c>
      <c r="H190" s="162">
        <v>191.65</v>
      </c>
      <c r="I190" s="163"/>
      <c r="J190" s="164">
        <f t="shared" si="25"/>
        <v>0</v>
      </c>
      <c r="K190" s="165"/>
      <c r="L190" s="32"/>
      <c r="M190" s="166" t="s">
        <v>1</v>
      </c>
      <c r="N190" s="127" t="s">
        <v>41</v>
      </c>
      <c r="P190" s="167">
        <f t="shared" si="26"/>
        <v>0</v>
      </c>
      <c r="Q190" s="167">
        <v>0</v>
      </c>
      <c r="R190" s="167">
        <f t="shared" si="27"/>
        <v>0</v>
      </c>
      <c r="S190" s="167">
        <v>0</v>
      </c>
      <c r="T190" s="168">
        <f t="shared" si="28"/>
        <v>0</v>
      </c>
      <c r="AR190" s="169" t="s">
        <v>340</v>
      </c>
      <c r="AT190" s="169" t="s">
        <v>336</v>
      </c>
      <c r="AU190" s="169" t="s">
        <v>87</v>
      </c>
      <c r="AY190" s="17" t="s">
        <v>334</v>
      </c>
      <c r="BE190" s="170">
        <f t="shared" si="29"/>
        <v>0</v>
      </c>
      <c r="BF190" s="170">
        <f t="shared" si="30"/>
        <v>0</v>
      </c>
      <c r="BG190" s="170">
        <f t="shared" si="31"/>
        <v>0</v>
      </c>
      <c r="BH190" s="170">
        <f t="shared" si="32"/>
        <v>0</v>
      </c>
      <c r="BI190" s="170">
        <f t="shared" si="33"/>
        <v>0</v>
      </c>
      <c r="BJ190" s="17" t="s">
        <v>87</v>
      </c>
      <c r="BK190" s="170">
        <f t="shared" si="34"/>
        <v>0</v>
      </c>
      <c r="BL190" s="17" t="s">
        <v>340</v>
      </c>
      <c r="BM190" s="169" t="s">
        <v>4771</v>
      </c>
    </row>
    <row r="191" spans="2:65" s="1" customFormat="1" ht="24.15" customHeight="1">
      <c r="B191" s="128"/>
      <c r="C191" s="158" t="s">
        <v>668</v>
      </c>
      <c r="D191" s="158" t="s">
        <v>336</v>
      </c>
      <c r="E191" s="159" t="s">
        <v>4458</v>
      </c>
      <c r="F191" s="160" t="s">
        <v>4459</v>
      </c>
      <c r="G191" s="161" t="s">
        <v>349</v>
      </c>
      <c r="H191" s="162">
        <v>47.225000000000001</v>
      </c>
      <c r="I191" s="163"/>
      <c r="J191" s="164">
        <f t="shared" si="25"/>
        <v>0</v>
      </c>
      <c r="K191" s="165"/>
      <c r="L191" s="32"/>
      <c r="M191" s="166" t="s">
        <v>1</v>
      </c>
      <c r="N191" s="127" t="s">
        <v>41</v>
      </c>
      <c r="P191" s="167">
        <f t="shared" si="26"/>
        <v>0</v>
      </c>
      <c r="Q191" s="167">
        <v>4.4999999999999999E-4</v>
      </c>
      <c r="R191" s="167">
        <f t="shared" si="27"/>
        <v>2.1251249999999999E-2</v>
      </c>
      <c r="S191" s="167">
        <v>0</v>
      </c>
      <c r="T191" s="168">
        <f t="shared" si="28"/>
        <v>0</v>
      </c>
      <c r="AR191" s="169" t="s">
        <v>340</v>
      </c>
      <c r="AT191" s="169" t="s">
        <v>336</v>
      </c>
      <c r="AU191" s="169" t="s">
        <v>87</v>
      </c>
      <c r="AY191" s="17" t="s">
        <v>334</v>
      </c>
      <c r="BE191" s="170">
        <f t="shared" si="29"/>
        <v>0</v>
      </c>
      <c r="BF191" s="170">
        <f t="shared" si="30"/>
        <v>0</v>
      </c>
      <c r="BG191" s="170">
        <f t="shared" si="31"/>
        <v>0</v>
      </c>
      <c r="BH191" s="170">
        <f t="shared" si="32"/>
        <v>0</v>
      </c>
      <c r="BI191" s="170">
        <f t="shared" si="33"/>
        <v>0</v>
      </c>
      <c r="BJ191" s="17" t="s">
        <v>87</v>
      </c>
      <c r="BK191" s="170">
        <f t="shared" si="34"/>
        <v>0</v>
      </c>
      <c r="BL191" s="17" t="s">
        <v>340</v>
      </c>
      <c r="BM191" s="169" t="s">
        <v>4772</v>
      </c>
    </row>
    <row r="192" spans="2:65" s="1" customFormat="1" ht="24.15" customHeight="1">
      <c r="B192" s="128"/>
      <c r="C192" s="158" t="s">
        <v>672</v>
      </c>
      <c r="D192" s="158" t="s">
        <v>336</v>
      </c>
      <c r="E192" s="159" t="s">
        <v>4461</v>
      </c>
      <c r="F192" s="160" t="s">
        <v>4462</v>
      </c>
      <c r="G192" s="161" t="s">
        <v>349</v>
      </c>
      <c r="H192" s="162">
        <v>47.225000000000001</v>
      </c>
      <c r="I192" s="163"/>
      <c r="J192" s="164">
        <f t="shared" si="25"/>
        <v>0</v>
      </c>
      <c r="K192" s="165"/>
      <c r="L192" s="32"/>
      <c r="M192" s="166" t="s">
        <v>1</v>
      </c>
      <c r="N192" s="127" t="s">
        <v>41</v>
      </c>
      <c r="P192" s="167">
        <f t="shared" si="26"/>
        <v>0</v>
      </c>
      <c r="Q192" s="167">
        <v>0</v>
      </c>
      <c r="R192" s="167">
        <f t="shared" si="27"/>
        <v>0</v>
      </c>
      <c r="S192" s="167">
        <v>0</v>
      </c>
      <c r="T192" s="168">
        <f t="shared" si="28"/>
        <v>0</v>
      </c>
      <c r="AR192" s="169" t="s">
        <v>340</v>
      </c>
      <c r="AT192" s="169" t="s">
        <v>336</v>
      </c>
      <c r="AU192" s="169" t="s">
        <v>87</v>
      </c>
      <c r="AY192" s="17" t="s">
        <v>334</v>
      </c>
      <c r="BE192" s="170">
        <f t="shared" si="29"/>
        <v>0</v>
      </c>
      <c r="BF192" s="170">
        <f t="shared" si="30"/>
        <v>0</v>
      </c>
      <c r="BG192" s="170">
        <f t="shared" si="31"/>
        <v>0</v>
      </c>
      <c r="BH192" s="170">
        <f t="shared" si="32"/>
        <v>0</v>
      </c>
      <c r="BI192" s="170">
        <f t="shared" si="33"/>
        <v>0</v>
      </c>
      <c r="BJ192" s="17" t="s">
        <v>87</v>
      </c>
      <c r="BK192" s="170">
        <f t="shared" si="34"/>
        <v>0</v>
      </c>
      <c r="BL192" s="17" t="s">
        <v>340</v>
      </c>
      <c r="BM192" s="169" t="s">
        <v>4773</v>
      </c>
    </row>
    <row r="193" spans="2:65" s="1" customFormat="1" ht="24.15" customHeight="1">
      <c r="B193" s="128"/>
      <c r="C193" s="158" t="s">
        <v>676</v>
      </c>
      <c r="D193" s="158" t="s">
        <v>336</v>
      </c>
      <c r="E193" s="159" t="s">
        <v>4774</v>
      </c>
      <c r="F193" s="160" t="s">
        <v>4775</v>
      </c>
      <c r="G193" s="161" t="s">
        <v>339</v>
      </c>
      <c r="H193" s="162">
        <v>43.24</v>
      </c>
      <c r="I193" s="163"/>
      <c r="J193" s="164">
        <f t="shared" si="25"/>
        <v>0</v>
      </c>
      <c r="K193" s="165"/>
      <c r="L193" s="32"/>
      <c r="M193" s="166" t="s">
        <v>1</v>
      </c>
      <c r="N193" s="127" t="s">
        <v>41</v>
      </c>
      <c r="P193" s="167">
        <f t="shared" si="26"/>
        <v>0</v>
      </c>
      <c r="Q193" s="167">
        <v>1.6900000000000001E-3</v>
      </c>
      <c r="R193" s="167">
        <f t="shared" si="27"/>
        <v>7.3075600000000004E-2</v>
      </c>
      <c r="S193" s="167">
        <v>0</v>
      </c>
      <c r="T193" s="168">
        <f t="shared" si="28"/>
        <v>0</v>
      </c>
      <c r="AR193" s="169" t="s">
        <v>340</v>
      </c>
      <c r="AT193" s="169" t="s">
        <v>336</v>
      </c>
      <c r="AU193" s="169" t="s">
        <v>87</v>
      </c>
      <c r="AY193" s="17" t="s">
        <v>334</v>
      </c>
      <c r="BE193" s="170">
        <f t="shared" si="29"/>
        <v>0</v>
      </c>
      <c r="BF193" s="170">
        <f t="shared" si="30"/>
        <v>0</v>
      </c>
      <c r="BG193" s="170">
        <f t="shared" si="31"/>
        <v>0</v>
      </c>
      <c r="BH193" s="170">
        <f t="shared" si="32"/>
        <v>0</v>
      </c>
      <c r="BI193" s="170">
        <f t="shared" si="33"/>
        <v>0</v>
      </c>
      <c r="BJ193" s="17" t="s">
        <v>87</v>
      </c>
      <c r="BK193" s="170">
        <f t="shared" si="34"/>
        <v>0</v>
      </c>
      <c r="BL193" s="17" t="s">
        <v>340</v>
      </c>
      <c r="BM193" s="169" t="s">
        <v>4776</v>
      </c>
    </row>
    <row r="194" spans="2:65" s="1" customFormat="1" ht="24.15" customHeight="1">
      <c r="B194" s="128"/>
      <c r="C194" s="158" t="s">
        <v>683</v>
      </c>
      <c r="D194" s="158" t="s">
        <v>336</v>
      </c>
      <c r="E194" s="159" t="s">
        <v>4777</v>
      </c>
      <c r="F194" s="160" t="s">
        <v>4778</v>
      </c>
      <c r="G194" s="161" t="s">
        <v>339</v>
      </c>
      <c r="H194" s="162">
        <v>43.24</v>
      </c>
      <c r="I194" s="163"/>
      <c r="J194" s="164">
        <f t="shared" si="25"/>
        <v>0</v>
      </c>
      <c r="K194" s="165"/>
      <c r="L194" s="32"/>
      <c r="M194" s="166" t="s">
        <v>1</v>
      </c>
      <c r="N194" s="127" t="s">
        <v>41</v>
      </c>
      <c r="P194" s="167">
        <f t="shared" si="26"/>
        <v>0</v>
      </c>
      <c r="Q194" s="167">
        <v>0</v>
      </c>
      <c r="R194" s="167">
        <f t="shared" si="27"/>
        <v>0</v>
      </c>
      <c r="S194" s="167">
        <v>0</v>
      </c>
      <c r="T194" s="168">
        <f t="shared" si="28"/>
        <v>0</v>
      </c>
      <c r="AR194" s="169" t="s">
        <v>340</v>
      </c>
      <c r="AT194" s="169" t="s">
        <v>336</v>
      </c>
      <c r="AU194" s="169" t="s">
        <v>87</v>
      </c>
      <c r="AY194" s="17" t="s">
        <v>334</v>
      </c>
      <c r="BE194" s="170">
        <f t="shared" si="29"/>
        <v>0</v>
      </c>
      <c r="BF194" s="170">
        <f t="shared" si="30"/>
        <v>0</v>
      </c>
      <c r="BG194" s="170">
        <f t="shared" si="31"/>
        <v>0</v>
      </c>
      <c r="BH194" s="170">
        <f t="shared" si="32"/>
        <v>0</v>
      </c>
      <c r="BI194" s="170">
        <f t="shared" si="33"/>
        <v>0</v>
      </c>
      <c r="BJ194" s="17" t="s">
        <v>87</v>
      </c>
      <c r="BK194" s="170">
        <f t="shared" si="34"/>
        <v>0</v>
      </c>
      <c r="BL194" s="17" t="s">
        <v>340</v>
      </c>
      <c r="BM194" s="169" t="s">
        <v>4779</v>
      </c>
    </row>
    <row r="195" spans="2:65" s="1" customFormat="1" ht="21.75" customHeight="1">
      <c r="B195" s="128"/>
      <c r="C195" s="158" t="s">
        <v>693</v>
      </c>
      <c r="D195" s="158" t="s">
        <v>336</v>
      </c>
      <c r="E195" s="159" t="s">
        <v>4464</v>
      </c>
      <c r="F195" s="160" t="s">
        <v>4465</v>
      </c>
      <c r="G195" s="161" t="s">
        <v>339</v>
      </c>
      <c r="H195" s="162">
        <v>41.21</v>
      </c>
      <c r="I195" s="163"/>
      <c r="J195" s="164">
        <f t="shared" si="25"/>
        <v>0</v>
      </c>
      <c r="K195" s="165"/>
      <c r="L195" s="32"/>
      <c r="M195" s="166" t="s">
        <v>1</v>
      </c>
      <c r="N195" s="127" t="s">
        <v>41</v>
      </c>
      <c r="P195" s="167">
        <f t="shared" si="26"/>
        <v>0</v>
      </c>
      <c r="Q195" s="167">
        <v>6.8999999999999997E-4</v>
      </c>
      <c r="R195" s="167">
        <f t="shared" si="27"/>
        <v>2.8434899999999999E-2</v>
      </c>
      <c r="S195" s="167">
        <v>0</v>
      </c>
      <c r="T195" s="168">
        <f t="shared" si="28"/>
        <v>0</v>
      </c>
      <c r="AR195" s="169" t="s">
        <v>340</v>
      </c>
      <c r="AT195" s="169" t="s">
        <v>336</v>
      </c>
      <c r="AU195" s="169" t="s">
        <v>87</v>
      </c>
      <c r="AY195" s="17" t="s">
        <v>334</v>
      </c>
      <c r="BE195" s="170">
        <f t="shared" si="29"/>
        <v>0</v>
      </c>
      <c r="BF195" s="170">
        <f t="shared" si="30"/>
        <v>0</v>
      </c>
      <c r="BG195" s="170">
        <f t="shared" si="31"/>
        <v>0</v>
      </c>
      <c r="BH195" s="170">
        <f t="shared" si="32"/>
        <v>0</v>
      </c>
      <c r="BI195" s="170">
        <f t="shared" si="33"/>
        <v>0</v>
      </c>
      <c r="BJ195" s="17" t="s">
        <v>87</v>
      </c>
      <c r="BK195" s="170">
        <f t="shared" si="34"/>
        <v>0</v>
      </c>
      <c r="BL195" s="17" t="s">
        <v>340</v>
      </c>
      <c r="BM195" s="169" t="s">
        <v>4780</v>
      </c>
    </row>
    <row r="196" spans="2:65" s="1" customFormat="1" ht="21.75" customHeight="1">
      <c r="B196" s="128"/>
      <c r="C196" s="158" t="s">
        <v>698</v>
      </c>
      <c r="D196" s="158" t="s">
        <v>336</v>
      </c>
      <c r="E196" s="159" t="s">
        <v>4467</v>
      </c>
      <c r="F196" s="160" t="s">
        <v>4468</v>
      </c>
      <c r="G196" s="161" t="s">
        <v>339</v>
      </c>
      <c r="H196" s="162">
        <v>41.21</v>
      </c>
      <c r="I196" s="163"/>
      <c r="J196" s="164">
        <f t="shared" si="25"/>
        <v>0</v>
      </c>
      <c r="K196" s="165"/>
      <c r="L196" s="32"/>
      <c r="M196" s="166" t="s">
        <v>1</v>
      </c>
      <c r="N196" s="127" t="s">
        <v>41</v>
      </c>
      <c r="P196" s="167">
        <f t="shared" si="26"/>
        <v>0</v>
      </c>
      <c r="Q196" s="167">
        <v>0</v>
      </c>
      <c r="R196" s="167">
        <f t="shared" si="27"/>
        <v>0</v>
      </c>
      <c r="S196" s="167">
        <v>0</v>
      </c>
      <c r="T196" s="168">
        <f t="shared" si="28"/>
        <v>0</v>
      </c>
      <c r="AR196" s="169" t="s">
        <v>340</v>
      </c>
      <c r="AT196" s="169" t="s">
        <v>336</v>
      </c>
      <c r="AU196" s="169" t="s">
        <v>87</v>
      </c>
      <c r="AY196" s="17" t="s">
        <v>334</v>
      </c>
      <c r="BE196" s="170">
        <f t="shared" si="29"/>
        <v>0</v>
      </c>
      <c r="BF196" s="170">
        <f t="shared" si="30"/>
        <v>0</v>
      </c>
      <c r="BG196" s="170">
        <f t="shared" si="31"/>
        <v>0</v>
      </c>
      <c r="BH196" s="170">
        <f t="shared" si="32"/>
        <v>0</v>
      </c>
      <c r="BI196" s="170">
        <f t="shared" si="33"/>
        <v>0</v>
      </c>
      <c r="BJ196" s="17" t="s">
        <v>87</v>
      </c>
      <c r="BK196" s="170">
        <f t="shared" si="34"/>
        <v>0</v>
      </c>
      <c r="BL196" s="17" t="s">
        <v>340</v>
      </c>
      <c r="BM196" s="169" t="s">
        <v>4781</v>
      </c>
    </row>
    <row r="197" spans="2:65" s="1" customFormat="1" ht="24.15" customHeight="1">
      <c r="B197" s="128"/>
      <c r="C197" s="158" t="s">
        <v>702</v>
      </c>
      <c r="D197" s="158" t="s">
        <v>336</v>
      </c>
      <c r="E197" s="159" t="s">
        <v>4782</v>
      </c>
      <c r="F197" s="160" t="s">
        <v>4783</v>
      </c>
      <c r="G197" s="161" t="s">
        <v>349</v>
      </c>
      <c r="H197" s="162">
        <v>21.16</v>
      </c>
      <c r="I197" s="163"/>
      <c r="J197" s="164">
        <f t="shared" si="25"/>
        <v>0</v>
      </c>
      <c r="K197" s="165"/>
      <c r="L197" s="32"/>
      <c r="M197" s="166" t="s">
        <v>1</v>
      </c>
      <c r="N197" s="127" t="s">
        <v>41</v>
      </c>
      <c r="P197" s="167">
        <f t="shared" si="26"/>
        <v>0</v>
      </c>
      <c r="Q197" s="167">
        <v>1.3500000000000001E-3</v>
      </c>
      <c r="R197" s="167">
        <f t="shared" si="27"/>
        <v>2.8566000000000001E-2</v>
      </c>
      <c r="S197" s="167">
        <v>0</v>
      </c>
      <c r="T197" s="168">
        <f t="shared" si="28"/>
        <v>0</v>
      </c>
      <c r="AR197" s="169" t="s">
        <v>340</v>
      </c>
      <c r="AT197" s="169" t="s">
        <v>336</v>
      </c>
      <c r="AU197" s="169" t="s">
        <v>87</v>
      </c>
      <c r="AY197" s="17" t="s">
        <v>334</v>
      </c>
      <c r="BE197" s="170">
        <f t="shared" si="29"/>
        <v>0</v>
      </c>
      <c r="BF197" s="170">
        <f t="shared" si="30"/>
        <v>0</v>
      </c>
      <c r="BG197" s="170">
        <f t="shared" si="31"/>
        <v>0</v>
      </c>
      <c r="BH197" s="170">
        <f t="shared" si="32"/>
        <v>0</v>
      </c>
      <c r="BI197" s="170">
        <f t="shared" si="33"/>
        <v>0</v>
      </c>
      <c r="BJ197" s="17" t="s">
        <v>87</v>
      </c>
      <c r="BK197" s="170">
        <f t="shared" si="34"/>
        <v>0</v>
      </c>
      <c r="BL197" s="17" t="s">
        <v>340</v>
      </c>
      <c r="BM197" s="169" t="s">
        <v>4784</v>
      </c>
    </row>
    <row r="198" spans="2:65" s="1" customFormat="1" ht="24.15" customHeight="1">
      <c r="B198" s="128"/>
      <c r="C198" s="158" t="s">
        <v>706</v>
      </c>
      <c r="D198" s="158" t="s">
        <v>336</v>
      </c>
      <c r="E198" s="159" t="s">
        <v>4785</v>
      </c>
      <c r="F198" s="160" t="s">
        <v>4786</v>
      </c>
      <c r="G198" s="161" t="s">
        <v>349</v>
      </c>
      <c r="H198" s="162">
        <v>21.16</v>
      </c>
      <c r="I198" s="163"/>
      <c r="J198" s="164">
        <f t="shared" si="25"/>
        <v>0</v>
      </c>
      <c r="K198" s="165"/>
      <c r="L198" s="32"/>
      <c r="M198" s="166" t="s">
        <v>1</v>
      </c>
      <c r="N198" s="127" t="s">
        <v>41</v>
      </c>
      <c r="P198" s="167">
        <f t="shared" si="26"/>
        <v>0</v>
      </c>
      <c r="Q198" s="167">
        <v>0</v>
      </c>
      <c r="R198" s="167">
        <f t="shared" si="27"/>
        <v>0</v>
      </c>
      <c r="S198" s="167">
        <v>0</v>
      </c>
      <c r="T198" s="168">
        <f t="shared" si="28"/>
        <v>0</v>
      </c>
      <c r="AR198" s="169" t="s">
        <v>340</v>
      </c>
      <c r="AT198" s="169" t="s">
        <v>336</v>
      </c>
      <c r="AU198" s="169" t="s">
        <v>87</v>
      </c>
      <c r="AY198" s="17" t="s">
        <v>334</v>
      </c>
      <c r="BE198" s="170">
        <f t="shared" si="29"/>
        <v>0</v>
      </c>
      <c r="BF198" s="170">
        <f t="shared" si="30"/>
        <v>0</v>
      </c>
      <c r="BG198" s="170">
        <f t="shared" si="31"/>
        <v>0</v>
      </c>
      <c r="BH198" s="170">
        <f t="shared" si="32"/>
        <v>0</v>
      </c>
      <c r="BI198" s="170">
        <f t="shared" si="33"/>
        <v>0</v>
      </c>
      <c r="BJ198" s="17" t="s">
        <v>87</v>
      </c>
      <c r="BK198" s="170">
        <f t="shared" si="34"/>
        <v>0</v>
      </c>
      <c r="BL198" s="17" t="s">
        <v>340</v>
      </c>
      <c r="BM198" s="169" t="s">
        <v>4787</v>
      </c>
    </row>
    <row r="199" spans="2:65" s="1" customFormat="1" ht="24.15" customHeight="1">
      <c r="B199" s="128"/>
      <c r="C199" s="158" t="s">
        <v>711</v>
      </c>
      <c r="D199" s="158" t="s">
        <v>336</v>
      </c>
      <c r="E199" s="159" t="s">
        <v>4470</v>
      </c>
      <c r="F199" s="160" t="s">
        <v>4471</v>
      </c>
      <c r="G199" s="161" t="s">
        <v>339</v>
      </c>
      <c r="H199" s="162">
        <v>41.21</v>
      </c>
      <c r="I199" s="163"/>
      <c r="J199" s="164">
        <f t="shared" si="25"/>
        <v>0</v>
      </c>
      <c r="K199" s="165"/>
      <c r="L199" s="32"/>
      <c r="M199" s="166" t="s">
        <v>1</v>
      </c>
      <c r="N199" s="127" t="s">
        <v>41</v>
      </c>
      <c r="P199" s="167">
        <f t="shared" si="26"/>
        <v>0</v>
      </c>
      <c r="Q199" s="167">
        <v>4.0299999999999997E-3</v>
      </c>
      <c r="R199" s="167">
        <f t="shared" si="27"/>
        <v>0.16607629999999998</v>
      </c>
      <c r="S199" s="167">
        <v>0</v>
      </c>
      <c r="T199" s="168">
        <f t="shared" si="28"/>
        <v>0</v>
      </c>
      <c r="AR199" s="169" t="s">
        <v>340</v>
      </c>
      <c r="AT199" s="169" t="s">
        <v>336</v>
      </c>
      <c r="AU199" s="169" t="s">
        <v>87</v>
      </c>
      <c r="AY199" s="17" t="s">
        <v>334</v>
      </c>
      <c r="BE199" s="170">
        <f t="shared" si="29"/>
        <v>0</v>
      </c>
      <c r="BF199" s="170">
        <f t="shared" si="30"/>
        <v>0</v>
      </c>
      <c r="BG199" s="170">
        <f t="shared" si="31"/>
        <v>0</v>
      </c>
      <c r="BH199" s="170">
        <f t="shared" si="32"/>
        <v>0</v>
      </c>
      <c r="BI199" s="170">
        <f t="shared" si="33"/>
        <v>0</v>
      </c>
      <c r="BJ199" s="17" t="s">
        <v>87</v>
      </c>
      <c r="BK199" s="170">
        <f t="shared" si="34"/>
        <v>0</v>
      </c>
      <c r="BL199" s="17" t="s">
        <v>340</v>
      </c>
      <c r="BM199" s="169" t="s">
        <v>4788</v>
      </c>
    </row>
    <row r="200" spans="2:65" s="1" customFormat="1" ht="24.15" customHeight="1">
      <c r="B200" s="128"/>
      <c r="C200" s="158" t="s">
        <v>716</v>
      </c>
      <c r="D200" s="158" t="s">
        <v>336</v>
      </c>
      <c r="E200" s="159" t="s">
        <v>4473</v>
      </c>
      <c r="F200" s="160" t="s">
        <v>4474</v>
      </c>
      <c r="G200" s="161" t="s">
        <v>339</v>
      </c>
      <c r="H200" s="162">
        <v>41.21</v>
      </c>
      <c r="I200" s="163"/>
      <c r="J200" s="164">
        <f t="shared" si="25"/>
        <v>0</v>
      </c>
      <c r="K200" s="165"/>
      <c r="L200" s="32"/>
      <c r="M200" s="166" t="s">
        <v>1</v>
      </c>
      <c r="N200" s="127" t="s">
        <v>41</v>
      </c>
      <c r="P200" s="167">
        <f t="shared" si="26"/>
        <v>0</v>
      </c>
      <c r="Q200" s="167">
        <v>0</v>
      </c>
      <c r="R200" s="167">
        <f t="shared" si="27"/>
        <v>0</v>
      </c>
      <c r="S200" s="167">
        <v>0</v>
      </c>
      <c r="T200" s="168">
        <f t="shared" si="28"/>
        <v>0</v>
      </c>
      <c r="AR200" s="169" t="s">
        <v>340</v>
      </c>
      <c r="AT200" s="169" t="s">
        <v>336</v>
      </c>
      <c r="AU200" s="169" t="s">
        <v>87</v>
      </c>
      <c r="AY200" s="17" t="s">
        <v>334</v>
      </c>
      <c r="BE200" s="170">
        <f t="shared" si="29"/>
        <v>0</v>
      </c>
      <c r="BF200" s="170">
        <f t="shared" si="30"/>
        <v>0</v>
      </c>
      <c r="BG200" s="170">
        <f t="shared" si="31"/>
        <v>0</v>
      </c>
      <c r="BH200" s="170">
        <f t="shared" si="32"/>
        <v>0</v>
      </c>
      <c r="BI200" s="170">
        <f t="shared" si="33"/>
        <v>0</v>
      </c>
      <c r="BJ200" s="17" t="s">
        <v>87</v>
      </c>
      <c r="BK200" s="170">
        <f t="shared" si="34"/>
        <v>0</v>
      </c>
      <c r="BL200" s="17" t="s">
        <v>340</v>
      </c>
      <c r="BM200" s="169" t="s">
        <v>4789</v>
      </c>
    </row>
    <row r="201" spans="2:65" s="1" customFormat="1" ht="21.75" customHeight="1">
      <c r="B201" s="128"/>
      <c r="C201" s="158" t="s">
        <v>720</v>
      </c>
      <c r="D201" s="158" t="s">
        <v>336</v>
      </c>
      <c r="E201" s="159" t="s">
        <v>4476</v>
      </c>
      <c r="F201" s="160" t="s">
        <v>4477</v>
      </c>
      <c r="G201" s="161" t="s">
        <v>349</v>
      </c>
      <c r="H201" s="162">
        <v>181.05</v>
      </c>
      <c r="I201" s="163"/>
      <c r="J201" s="164">
        <f t="shared" si="25"/>
        <v>0</v>
      </c>
      <c r="K201" s="165"/>
      <c r="L201" s="32"/>
      <c r="M201" s="166" t="s">
        <v>1</v>
      </c>
      <c r="N201" s="127" t="s">
        <v>41</v>
      </c>
      <c r="P201" s="167">
        <f t="shared" si="26"/>
        <v>0</v>
      </c>
      <c r="Q201" s="167">
        <v>0</v>
      </c>
      <c r="R201" s="167">
        <f t="shared" si="27"/>
        <v>0</v>
      </c>
      <c r="S201" s="167">
        <v>0</v>
      </c>
      <c r="T201" s="168">
        <f t="shared" si="28"/>
        <v>0</v>
      </c>
      <c r="AR201" s="169" t="s">
        <v>340</v>
      </c>
      <c r="AT201" s="169" t="s">
        <v>336</v>
      </c>
      <c r="AU201" s="169" t="s">
        <v>87</v>
      </c>
      <c r="AY201" s="17" t="s">
        <v>334</v>
      </c>
      <c r="BE201" s="170">
        <f t="shared" si="29"/>
        <v>0</v>
      </c>
      <c r="BF201" s="170">
        <f t="shared" si="30"/>
        <v>0</v>
      </c>
      <c r="BG201" s="170">
        <f t="shared" si="31"/>
        <v>0</v>
      </c>
      <c r="BH201" s="170">
        <f t="shared" si="32"/>
        <v>0</v>
      </c>
      <c r="BI201" s="170">
        <f t="shared" si="33"/>
        <v>0</v>
      </c>
      <c r="BJ201" s="17" t="s">
        <v>87</v>
      </c>
      <c r="BK201" s="170">
        <f t="shared" si="34"/>
        <v>0</v>
      </c>
      <c r="BL201" s="17" t="s">
        <v>340</v>
      </c>
      <c r="BM201" s="169" t="s">
        <v>4790</v>
      </c>
    </row>
    <row r="202" spans="2:65" s="1" customFormat="1" ht="33" customHeight="1">
      <c r="B202" s="128"/>
      <c r="C202" s="158" t="s">
        <v>726</v>
      </c>
      <c r="D202" s="158" t="s">
        <v>336</v>
      </c>
      <c r="E202" s="159" t="s">
        <v>4791</v>
      </c>
      <c r="F202" s="160" t="s">
        <v>4792</v>
      </c>
      <c r="G202" s="161" t="s">
        <v>349</v>
      </c>
      <c r="H202" s="162">
        <v>175.78399999999999</v>
      </c>
      <c r="I202" s="163"/>
      <c r="J202" s="164">
        <f t="shared" si="25"/>
        <v>0</v>
      </c>
      <c r="K202" s="165"/>
      <c r="L202" s="32"/>
      <c r="M202" s="166" t="s">
        <v>1</v>
      </c>
      <c r="N202" s="127" t="s">
        <v>41</v>
      </c>
      <c r="P202" s="167">
        <f t="shared" si="26"/>
        <v>0</v>
      </c>
      <c r="Q202" s="167">
        <v>0</v>
      </c>
      <c r="R202" s="167">
        <f t="shared" si="27"/>
        <v>0</v>
      </c>
      <c r="S202" s="167">
        <v>0</v>
      </c>
      <c r="T202" s="168">
        <f t="shared" si="28"/>
        <v>0</v>
      </c>
      <c r="AR202" s="169" t="s">
        <v>340</v>
      </c>
      <c r="AT202" s="169" t="s">
        <v>336</v>
      </c>
      <c r="AU202" s="169" t="s">
        <v>87</v>
      </c>
      <c r="AY202" s="17" t="s">
        <v>334</v>
      </c>
      <c r="BE202" s="170">
        <f t="shared" si="29"/>
        <v>0</v>
      </c>
      <c r="BF202" s="170">
        <f t="shared" si="30"/>
        <v>0</v>
      </c>
      <c r="BG202" s="170">
        <f t="shared" si="31"/>
        <v>0</v>
      </c>
      <c r="BH202" s="170">
        <f t="shared" si="32"/>
        <v>0</v>
      </c>
      <c r="BI202" s="170">
        <f t="shared" si="33"/>
        <v>0</v>
      </c>
      <c r="BJ202" s="17" t="s">
        <v>87</v>
      </c>
      <c r="BK202" s="170">
        <f t="shared" si="34"/>
        <v>0</v>
      </c>
      <c r="BL202" s="17" t="s">
        <v>340</v>
      </c>
      <c r="BM202" s="169" t="s">
        <v>4793</v>
      </c>
    </row>
    <row r="203" spans="2:65" s="1" customFormat="1" ht="16.5" customHeight="1">
      <c r="B203" s="128"/>
      <c r="C203" s="158" t="s">
        <v>733</v>
      </c>
      <c r="D203" s="158" t="s">
        <v>336</v>
      </c>
      <c r="E203" s="159" t="s">
        <v>4482</v>
      </c>
      <c r="F203" s="160" t="s">
        <v>4483</v>
      </c>
      <c r="G203" s="161" t="s">
        <v>349</v>
      </c>
      <c r="H203" s="162">
        <v>175.78399999999999</v>
      </c>
      <c r="I203" s="163"/>
      <c r="J203" s="164">
        <f t="shared" si="25"/>
        <v>0</v>
      </c>
      <c r="K203" s="165"/>
      <c r="L203" s="32"/>
      <c r="M203" s="166" t="s">
        <v>1</v>
      </c>
      <c r="N203" s="127" t="s">
        <v>41</v>
      </c>
      <c r="P203" s="167">
        <f t="shared" si="26"/>
        <v>0</v>
      </c>
      <c r="Q203" s="167">
        <v>0</v>
      </c>
      <c r="R203" s="167">
        <f t="shared" si="27"/>
        <v>0</v>
      </c>
      <c r="S203" s="167">
        <v>0</v>
      </c>
      <c r="T203" s="168">
        <f t="shared" si="28"/>
        <v>0</v>
      </c>
      <c r="AR203" s="169" t="s">
        <v>340</v>
      </c>
      <c r="AT203" s="169" t="s">
        <v>336</v>
      </c>
      <c r="AU203" s="169" t="s">
        <v>87</v>
      </c>
      <c r="AY203" s="17" t="s">
        <v>334</v>
      </c>
      <c r="BE203" s="170">
        <f t="shared" si="29"/>
        <v>0</v>
      </c>
      <c r="BF203" s="170">
        <f t="shared" si="30"/>
        <v>0</v>
      </c>
      <c r="BG203" s="170">
        <f t="shared" si="31"/>
        <v>0</v>
      </c>
      <c r="BH203" s="170">
        <f t="shared" si="32"/>
        <v>0</v>
      </c>
      <c r="BI203" s="170">
        <f t="shared" si="33"/>
        <v>0</v>
      </c>
      <c r="BJ203" s="17" t="s">
        <v>87</v>
      </c>
      <c r="BK203" s="170">
        <f t="shared" si="34"/>
        <v>0</v>
      </c>
      <c r="BL203" s="17" t="s">
        <v>340</v>
      </c>
      <c r="BM203" s="169" t="s">
        <v>4794</v>
      </c>
    </row>
    <row r="204" spans="2:65" s="1" customFormat="1" ht="21.75" customHeight="1">
      <c r="B204" s="128"/>
      <c r="C204" s="158" t="s">
        <v>739</v>
      </c>
      <c r="D204" s="158" t="s">
        <v>336</v>
      </c>
      <c r="E204" s="159" t="s">
        <v>4485</v>
      </c>
      <c r="F204" s="160" t="s">
        <v>4486</v>
      </c>
      <c r="G204" s="161" t="s">
        <v>349</v>
      </c>
      <c r="H204" s="162">
        <v>175.78399999999999</v>
      </c>
      <c r="I204" s="163"/>
      <c r="J204" s="164">
        <f t="shared" si="25"/>
        <v>0</v>
      </c>
      <c r="K204" s="165"/>
      <c r="L204" s="32"/>
      <c r="M204" s="166" t="s">
        <v>1</v>
      </c>
      <c r="N204" s="127" t="s">
        <v>41</v>
      </c>
      <c r="P204" s="167">
        <f t="shared" si="26"/>
        <v>0</v>
      </c>
      <c r="Q204" s="167">
        <v>0</v>
      </c>
      <c r="R204" s="167">
        <f t="shared" si="27"/>
        <v>0</v>
      </c>
      <c r="S204" s="167">
        <v>0</v>
      </c>
      <c r="T204" s="168">
        <f t="shared" si="28"/>
        <v>0</v>
      </c>
      <c r="AR204" s="169" t="s">
        <v>340</v>
      </c>
      <c r="AT204" s="169" t="s">
        <v>336</v>
      </c>
      <c r="AU204" s="169" t="s">
        <v>87</v>
      </c>
      <c r="AY204" s="17" t="s">
        <v>334</v>
      </c>
      <c r="BE204" s="170">
        <f t="shared" si="29"/>
        <v>0</v>
      </c>
      <c r="BF204" s="170">
        <f t="shared" si="30"/>
        <v>0</v>
      </c>
      <c r="BG204" s="170">
        <f t="shared" si="31"/>
        <v>0</v>
      </c>
      <c r="BH204" s="170">
        <f t="shared" si="32"/>
        <v>0</v>
      </c>
      <c r="BI204" s="170">
        <f t="shared" si="33"/>
        <v>0</v>
      </c>
      <c r="BJ204" s="17" t="s">
        <v>87</v>
      </c>
      <c r="BK204" s="170">
        <f t="shared" si="34"/>
        <v>0</v>
      </c>
      <c r="BL204" s="17" t="s">
        <v>340</v>
      </c>
      <c r="BM204" s="169" t="s">
        <v>4795</v>
      </c>
    </row>
    <row r="205" spans="2:65" s="1" customFormat="1" ht="16.5" customHeight="1">
      <c r="B205" s="128"/>
      <c r="C205" s="158" t="s">
        <v>745</v>
      </c>
      <c r="D205" s="158" t="s">
        <v>336</v>
      </c>
      <c r="E205" s="159" t="s">
        <v>4488</v>
      </c>
      <c r="F205" s="160" t="s">
        <v>4489</v>
      </c>
      <c r="G205" s="161" t="s">
        <v>349</v>
      </c>
      <c r="H205" s="162">
        <v>175.78399999999999</v>
      </c>
      <c r="I205" s="163"/>
      <c r="J205" s="164">
        <f t="shared" si="25"/>
        <v>0</v>
      </c>
      <c r="K205" s="165"/>
      <c r="L205" s="32"/>
      <c r="M205" s="166" t="s">
        <v>1</v>
      </c>
      <c r="N205" s="127" t="s">
        <v>41</v>
      </c>
      <c r="P205" s="167">
        <f t="shared" si="26"/>
        <v>0</v>
      </c>
      <c r="Q205" s="167">
        <v>0</v>
      </c>
      <c r="R205" s="167">
        <f t="shared" si="27"/>
        <v>0</v>
      </c>
      <c r="S205" s="167">
        <v>0</v>
      </c>
      <c r="T205" s="168">
        <f t="shared" si="28"/>
        <v>0</v>
      </c>
      <c r="AR205" s="169" t="s">
        <v>340</v>
      </c>
      <c r="AT205" s="169" t="s">
        <v>336</v>
      </c>
      <c r="AU205" s="169" t="s">
        <v>87</v>
      </c>
      <c r="AY205" s="17" t="s">
        <v>334</v>
      </c>
      <c r="BE205" s="170">
        <f t="shared" si="29"/>
        <v>0</v>
      </c>
      <c r="BF205" s="170">
        <f t="shared" si="30"/>
        <v>0</v>
      </c>
      <c r="BG205" s="170">
        <f t="shared" si="31"/>
        <v>0</v>
      </c>
      <c r="BH205" s="170">
        <f t="shared" si="32"/>
        <v>0</v>
      </c>
      <c r="BI205" s="170">
        <f t="shared" si="33"/>
        <v>0</v>
      </c>
      <c r="BJ205" s="17" t="s">
        <v>87</v>
      </c>
      <c r="BK205" s="170">
        <f t="shared" si="34"/>
        <v>0</v>
      </c>
      <c r="BL205" s="17" t="s">
        <v>340</v>
      </c>
      <c r="BM205" s="169" t="s">
        <v>4796</v>
      </c>
    </row>
    <row r="206" spans="2:65" s="1" customFormat="1" ht="16.5" customHeight="1">
      <c r="B206" s="128"/>
      <c r="C206" s="158" t="s">
        <v>753</v>
      </c>
      <c r="D206" s="158" t="s">
        <v>336</v>
      </c>
      <c r="E206" s="159" t="s">
        <v>4491</v>
      </c>
      <c r="F206" s="160" t="s">
        <v>4492</v>
      </c>
      <c r="G206" s="161" t="s">
        <v>349</v>
      </c>
      <c r="H206" s="162">
        <v>175.78399999999999</v>
      </c>
      <c r="I206" s="163"/>
      <c r="J206" s="164">
        <f t="shared" si="25"/>
        <v>0</v>
      </c>
      <c r="K206" s="165"/>
      <c r="L206" s="32"/>
      <c r="M206" s="166" t="s">
        <v>1</v>
      </c>
      <c r="N206" s="127" t="s">
        <v>41</v>
      </c>
      <c r="P206" s="167">
        <f t="shared" si="26"/>
        <v>0</v>
      </c>
      <c r="Q206" s="167">
        <v>0</v>
      </c>
      <c r="R206" s="167">
        <f t="shared" si="27"/>
        <v>0</v>
      </c>
      <c r="S206" s="167">
        <v>0</v>
      </c>
      <c r="T206" s="168">
        <f t="shared" si="28"/>
        <v>0</v>
      </c>
      <c r="AR206" s="169" t="s">
        <v>340</v>
      </c>
      <c r="AT206" s="169" t="s">
        <v>336</v>
      </c>
      <c r="AU206" s="169" t="s">
        <v>87</v>
      </c>
      <c r="AY206" s="17" t="s">
        <v>334</v>
      </c>
      <c r="BE206" s="170">
        <f t="shared" si="29"/>
        <v>0</v>
      </c>
      <c r="BF206" s="170">
        <f t="shared" si="30"/>
        <v>0</v>
      </c>
      <c r="BG206" s="170">
        <f t="shared" si="31"/>
        <v>0</v>
      </c>
      <c r="BH206" s="170">
        <f t="shared" si="32"/>
        <v>0</v>
      </c>
      <c r="BI206" s="170">
        <f t="shared" si="33"/>
        <v>0</v>
      </c>
      <c r="BJ206" s="17" t="s">
        <v>87</v>
      </c>
      <c r="BK206" s="170">
        <f t="shared" si="34"/>
        <v>0</v>
      </c>
      <c r="BL206" s="17" t="s">
        <v>340</v>
      </c>
      <c r="BM206" s="169" t="s">
        <v>4797</v>
      </c>
    </row>
    <row r="207" spans="2:65" s="1" customFormat="1" ht="21.75" customHeight="1">
      <c r="B207" s="128"/>
      <c r="C207" s="158" t="s">
        <v>758</v>
      </c>
      <c r="D207" s="158" t="s">
        <v>336</v>
      </c>
      <c r="E207" s="159" t="s">
        <v>4494</v>
      </c>
      <c r="F207" s="160" t="s">
        <v>4798</v>
      </c>
      <c r="G207" s="161" t="s">
        <v>349</v>
      </c>
      <c r="H207" s="162">
        <v>5.266</v>
      </c>
      <c r="I207" s="163"/>
      <c r="J207" s="164">
        <f t="shared" si="25"/>
        <v>0</v>
      </c>
      <c r="K207" s="165"/>
      <c r="L207" s="32"/>
      <c r="M207" s="166" t="s">
        <v>1</v>
      </c>
      <c r="N207" s="127" t="s">
        <v>41</v>
      </c>
      <c r="P207" s="167">
        <f t="shared" si="26"/>
        <v>0</v>
      </c>
      <c r="Q207" s="167">
        <v>0</v>
      </c>
      <c r="R207" s="167">
        <f t="shared" si="27"/>
        <v>0</v>
      </c>
      <c r="S207" s="167">
        <v>0</v>
      </c>
      <c r="T207" s="168">
        <f t="shared" si="28"/>
        <v>0</v>
      </c>
      <c r="AR207" s="169" t="s">
        <v>340</v>
      </c>
      <c r="AT207" s="169" t="s">
        <v>336</v>
      </c>
      <c r="AU207" s="169" t="s">
        <v>87</v>
      </c>
      <c r="AY207" s="17" t="s">
        <v>334</v>
      </c>
      <c r="BE207" s="170">
        <f t="shared" si="29"/>
        <v>0</v>
      </c>
      <c r="BF207" s="170">
        <f t="shared" si="30"/>
        <v>0</v>
      </c>
      <c r="BG207" s="170">
        <f t="shared" si="31"/>
        <v>0</v>
      </c>
      <c r="BH207" s="170">
        <f t="shared" si="32"/>
        <v>0</v>
      </c>
      <c r="BI207" s="170">
        <f t="shared" si="33"/>
        <v>0</v>
      </c>
      <c r="BJ207" s="17" t="s">
        <v>87</v>
      </c>
      <c r="BK207" s="170">
        <f t="shared" si="34"/>
        <v>0</v>
      </c>
      <c r="BL207" s="17" t="s">
        <v>340</v>
      </c>
      <c r="BM207" s="169" t="s">
        <v>4799</v>
      </c>
    </row>
    <row r="208" spans="2:65" s="1" customFormat="1" ht="16.5" customHeight="1">
      <c r="B208" s="128"/>
      <c r="C208" s="158" t="s">
        <v>762</v>
      </c>
      <c r="D208" s="158" t="s">
        <v>336</v>
      </c>
      <c r="E208" s="159" t="s">
        <v>2649</v>
      </c>
      <c r="F208" s="160" t="s">
        <v>4497</v>
      </c>
      <c r="G208" s="161" t="s">
        <v>349</v>
      </c>
      <c r="H208" s="162">
        <v>17.234999999999999</v>
      </c>
      <c r="I208" s="163"/>
      <c r="J208" s="164">
        <f t="shared" si="25"/>
        <v>0</v>
      </c>
      <c r="K208" s="165"/>
      <c r="L208" s="32"/>
      <c r="M208" s="166" t="s">
        <v>1</v>
      </c>
      <c r="N208" s="127" t="s">
        <v>41</v>
      </c>
      <c r="P208" s="167">
        <f t="shared" si="26"/>
        <v>0</v>
      </c>
      <c r="Q208" s="167">
        <v>0</v>
      </c>
      <c r="R208" s="167">
        <f t="shared" si="27"/>
        <v>0</v>
      </c>
      <c r="S208" s="167">
        <v>0</v>
      </c>
      <c r="T208" s="168">
        <f t="shared" si="28"/>
        <v>0</v>
      </c>
      <c r="AR208" s="169" t="s">
        <v>340</v>
      </c>
      <c r="AT208" s="169" t="s">
        <v>336</v>
      </c>
      <c r="AU208" s="169" t="s">
        <v>87</v>
      </c>
      <c r="AY208" s="17" t="s">
        <v>334</v>
      </c>
      <c r="BE208" s="170">
        <f t="shared" si="29"/>
        <v>0</v>
      </c>
      <c r="BF208" s="170">
        <f t="shared" si="30"/>
        <v>0</v>
      </c>
      <c r="BG208" s="170">
        <f t="shared" si="31"/>
        <v>0</v>
      </c>
      <c r="BH208" s="170">
        <f t="shared" si="32"/>
        <v>0</v>
      </c>
      <c r="BI208" s="170">
        <f t="shared" si="33"/>
        <v>0</v>
      </c>
      <c r="BJ208" s="17" t="s">
        <v>87</v>
      </c>
      <c r="BK208" s="170">
        <f t="shared" si="34"/>
        <v>0</v>
      </c>
      <c r="BL208" s="17" t="s">
        <v>340</v>
      </c>
      <c r="BM208" s="169" t="s">
        <v>4800</v>
      </c>
    </row>
    <row r="209" spans="2:65" s="1" customFormat="1" ht="16.5" customHeight="1">
      <c r="B209" s="128"/>
      <c r="C209" s="158" t="s">
        <v>768</v>
      </c>
      <c r="D209" s="158" t="s">
        <v>336</v>
      </c>
      <c r="E209" s="159" t="s">
        <v>4499</v>
      </c>
      <c r="F209" s="160" t="s">
        <v>4500</v>
      </c>
      <c r="G209" s="161" t="s">
        <v>349</v>
      </c>
      <c r="H209" s="162">
        <v>17.234999999999999</v>
      </c>
      <c r="I209" s="163"/>
      <c r="J209" s="164">
        <f t="shared" si="25"/>
        <v>0</v>
      </c>
      <c r="K209" s="165"/>
      <c r="L209" s="32"/>
      <c r="M209" s="166" t="s">
        <v>1</v>
      </c>
      <c r="N209" s="127" t="s">
        <v>41</v>
      </c>
      <c r="P209" s="167">
        <f t="shared" si="26"/>
        <v>0</v>
      </c>
      <c r="Q209" s="167">
        <v>0</v>
      </c>
      <c r="R209" s="167">
        <f t="shared" si="27"/>
        <v>0</v>
      </c>
      <c r="S209" s="167">
        <v>0</v>
      </c>
      <c r="T209" s="168">
        <f t="shared" si="28"/>
        <v>0</v>
      </c>
      <c r="AR209" s="169" t="s">
        <v>340</v>
      </c>
      <c r="AT209" s="169" t="s">
        <v>336</v>
      </c>
      <c r="AU209" s="169" t="s">
        <v>87</v>
      </c>
      <c r="AY209" s="17" t="s">
        <v>334</v>
      </c>
      <c r="BE209" s="170">
        <f t="shared" si="29"/>
        <v>0</v>
      </c>
      <c r="BF209" s="170">
        <f t="shared" si="30"/>
        <v>0</v>
      </c>
      <c r="BG209" s="170">
        <f t="shared" si="31"/>
        <v>0</v>
      </c>
      <c r="BH209" s="170">
        <f t="shared" si="32"/>
        <v>0</v>
      </c>
      <c r="BI209" s="170">
        <f t="shared" si="33"/>
        <v>0</v>
      </c>
      <c r="BJ209" s="17" t="s">
        <v>87</v>
      </c>
      <c r="BK209" s="170">
        <f t="shared" si="34"/>
        <v>0</v>
      </c>
      <c r="BL209" s="17" t="s">
        <v>340</v>
      </c>
      <c r="BM209" s="169" t="s">
        <v>4801</v>
      </c>
    </row>
    <row r="210" spans="2:65" s="1" customFormat="1" ht="16.5" customHeight="1">
      <c r="B210" s="128"/>
      <c r="C210" s="158" t="s">
        <v>772</v>
      </c>
      <c r="D210" s="158" t="s">
        <v>336</v>
      </c>
      <c r="E210" s="159" t="s">
        <v>4502</v>
      </c>
      <c r="F210" s="160" t="s">
        <v>4503</v>
      </c>
      <c r="G210" s="161" t="s">
        <v>349</v>
      </c>
      <c r="H210" s="162">
        <v>17.234999999999999</v>
      </c>
      <c r="I210" s="163"/>
      <c r="J210" s="164">
        <f t="shared" si="25"/>
        <v>0</v>
      </c>
      <c r="K210" s="165"/>
      <c r="L210" s="32"/>
      <c r="M210" s="166" t="s">
        <v>1</v>
      </c>
      <c r="N210" s="127" t="s">
        <v>41</v>
      </c>
      <c r="P210" s="167">
        <f t="shared" si="26"/>
        <v>0</v>
      </c>
      <c r="Q210" s="167">
        <v>1.67</v>
      </c>
      <c r="R210" s="167">
        <f t="shared" si="27"/>
        <v>28.782449999999997</v>
      </c>
      <c r="S210" s="167">
        <v>0</v>
      </c>
      <c r="T210" s="168">
        <f t="shared" si="28"/>
        <v>0</v>
      </c>
      <c r="AR210" s="169" t="s">
        <v>340</v>
      </c>
      <c r="AT210" s="169" t="s">
        <v>336</v>
      </c>
      <c r="AU210" s="169" t="s">
        <v>87</v>
      </c>
      <c r="AY210" s="17" t="s">
        <v>334</v>
      </c>
      <c r="BE210" s="170">
        <f t="shared" si="29"/>
        <v>0</v>
      </c>
      <c r="BF210" s="170">
        <f t="shared" si="30"/>
        <v>0</v>
      </c>
      <c r="BG210" s="170">
        <f t="shared" si="31"/>
        <v>0</v>
      </c>
      <c r="BH210" s="170">
        <f t="shared" si="32"/>
        <v>0</v>
      </c>
      <c r="BI210" s="170">
        <f t="shared" si="33"/>
        <v>0</v>
      </c>
      <c r="BJ210" s="17" t="s">
        <v>87</v>
      </c>
      <c r="BK210" s="170">
        <f t="shared" si="34"/>
        <v>0</v>
      </c>
      <c r="BL210" s="17" t="s">
        <v>340</v>
      </c>
      <c r="BM210" s="169" t="s">
        <v>4802</v>
      </c>
    </row>
    <row r="211" spans="2:65" s="11" customFormat="1" ht="22.8" customHeight="1">
      <c r="B211" s="146"/>
      <c r="D211" s="147" t="s">
        <v>74</v>
      </c>
      <c r="E211" s="156" t="s">
        <v>396</v>
      </c>
      <c r="F211" s="156" t="s">
        <v>4541</v>
      </c>
      <c r="I211" s="149"/>
      <c r="J211" s="157">
        <f>BK211</f>
        <v>0</v>
      </c>
      <c r="L211" s="146"/>
      <c r="M211" s="151"/>
      <c r="P211" s="152">
        <f>SUM(P212:P218)</f>
        <v>0</v>
      </c>
      <c r="R211" s="152">
        <f>SUM(R212:R218)</f>
        <v>1.6199999999999999E-2</v>
      </c>
      <c r="T211" s="153">
        <f>SUM(T212:T218)</f>
        <v>1.7010000000000001</v>
      </c>
      <c r="AR211" s="147" t="s">
        <v>82</v>
      </c>
      <c r="AT211" s="154" t="s">
        <v>74</v>
      </c>
      <c r="AU211" s="154" t="s">
        <v>82</v>
      </c>
      <c r="AY211" s="147" t="s">
        <v>334</v>
      </c>
      <c r="BK211" s="155">
        <f>SUM(BK212:BK218)</f>
        <v>0</v>
      </c>
    </row>
    <row r="212" spans="2:65" s="1" customFormat="1" ht="21.75" customHeight="1">
      <c r="B212" s="128"/>
      <c r="C212" s="158" t="s">
        <v>778</v>
      </c>
      <c r="D212" s="158" t="s">
        <v>336</v>
      </c>
      <c r="E212" s="159" t="s">
        <v>4803</v>
      </c>
      <c r="F212" s="160" t="s">
        <v>4804</v>
      </c>
      <c r="G212" s="161" t="s">
        <v>511</v>
      </c>
      <c r="H212" s="162">
        <v>27</v>
      </c>
      <c r="I212" s="163"/>
      <c r="J212" s="164">
        <f t="shared" ref="J212:J218" si="35">ROUND(I212*H212,2)</f>
        <v>0</v>
      </c>
      <c r="K212" s="165"/>
      <c r="L212" s="32"/>
      <c r="M212" s="166" t="s">
        <v>1</v>
      </c>
      <c r="N212" s="127" t="s">
        <v>41</v>
      </c>
      <c r="P212" s="167">
        <f t="shared" ref="P212:P218" si="36">O212*H212</f>
        <v>0</v>
      </c>
      <c r="Q212" s="167">
        <v>5.9999999999999995E-4</v>
      </c>
      <c r="R212" s="167">
        <f t="shared" ref="R212:R218" si="37">Q212*H212</f>
        <v>1.6199999999999999E-2</v>
      </c>
      <c r="S212" s="167">
        <v>6.3E-2</v>
      </c>
      <c r="T212" s="168">
        <f t="shared" ref="T212:T218" si="38">S212*H212</f>
        <v>1.7010000000000001</v>
      </c>
      <c r="AR212" s="169" t="s">
        <v>340</v>
      </c>
      <c r="AT212" s="169" t="s">
        <v>336</v>
      </c>
      <c r="AU212" s="169" t="s">
        <v>87</v>
      </c>
      <c r="AY212" s="17" t="s">
        <v>334</v>
      </c>
      <c r="BE212" s="170">
        <f t="shared" ref="BE212:BE218" si="39">IF(N212="základná",J212,0)</f>
        <v>0</v>
      </c>
      <c r="BF212" s="170">
        <f t="shared" ref="BF212:BF218" si="40">IF(N212="znížená",J212,0)</f>
        <v>0</v>
      </c>
      <c r="BG212" s="170">
        <f t="shared" ref="BG212:BG218" si="41">IF(N212="zákl. prenesená",J212,0)</f>
        <v>0</v>
      </c>
      <c r="BH212" s="170">
        <f t="shared" ref="BH212:BH218" si="42">IF(N212="zníž. prenesená",J212,0)</f>
        <v>0</v>
      </c>
      <c r="BI212" s="170">
        <f t="shared" ref="BI212:BI218" si="43">IF(N212="nulová",J212,0)</f>
        <v>0</v>
      </c>
      <c r="BJ212" s="17" t="s">
        <v>87</v>
      </c>
      <c r="BK212" s="170">
        <f t="shared" ref="BK212:BK218" si="44">ROUND(I212*H212,2)</f>
        <v>0</v>
      </c>
      <c r="BL212" s="17" t="s">
        <v>340</v>
      </c>
      <c r="BM212" s="169" t="s">
        <v>4805</v>
      </c>
    </row>
    <row r="213" spans="2:65" s="1" customFormat="1" ht="21.75" customHeight="1">
      <c r="B213" s="128"/>
      <c r="C213" s="158" t="s">
        <v>786</v>
      </c>
      <c r="D213" s="158" t="s">
        <v>336</v>
      </c>
      <c r="E213" s="159" t="s">
        <v>4554</v>
      </c>
      <c r="F213" s="160" t="s">
        <v>4555</v>
      </c>
      <c r="G213" s="161" t="s">
        <v>428</v>
      </c>
      <c r="H213" s="162">
        <v>1.7010000000000001</v>
      </c>
      <c r="I213" s="163"/>
      <c r="J213" s="164">
        <f t="shared" si="35"/>
        <v>0</v>
      </c>
      <c r="K213" s="165"/>
      <c r="L213" s="32"/>
      <c r="M213" s="166" t="s">
        <v>1</v>
      </c>
      <c r="N213" s="127" t="s">
        <v>41</v>
      </c>
      <c r="P213" s="167">
        <f t="shared" si="36"/>
        <v>0</v>
      </c>
      <c r="Q213" s="167">
        <v>0</v>
      </c>
      <c r="R213" s="167">
        <f t="shared" si="37"/>
        <v>0</v>
      </c>
      <c r="S213" s="167">
        <v>0</v>
      </c>
      <c r="T213" s="168">
        <f t="shared" si="38"/>
        <v>0</v>
      </c>
      <c r="AR213" s="169" t="s">
        <v>340</v>
      </c>
      <c r="AT213" s="169" t="s">
        <v>336</v>
      </c>
      <c r="AU213" s="169" t="s">
        <v>87</v>
      </c>
      <c r="AY213" s="17" t="s">
        <v>334</v>
      </c>
      <c r="BE213" s="170">
        <f t="shared" si="39"/>
        <v>0</v>
      </c>
      <c r="BF213" s="170">
        <f t="shared" si="40"/>
        <v>0</v>
      </c>
      <c r="BG213" s="170">
        <f t="shared" si="41"/>
        <v>0</v>
      </c>
      <c r="BH213" s="170">
        <f t="shared" si="42"/>
        <v>0</v>
      </c>
      <c r="BI213" s="170">
        <f t="shared" si="43"/>
        <v>0</v>
      </c>
      <c r="BJ213" s="17" t="s">
        <v>87</v>
      </c>
      <c r="BK213" s="170">
        <f t="shared" si="44"/>
        <v>0</v>
      </c>
      <c r="BL213" s="17" t="s">
        <v>340</v>
      </c>
      <c r="BM213" s="169" t="s">
        <v>4806</v>
      </c>
    </row>
    <row r="214" spans="2:65" s="1" customFormat="1" ht="24.15" customHeight="1">
      <c r="B214" s="128"/>
      <c r="C214" s="158" t="s">
        <v>792</v>
      </c>
      <c r="D214" s="158" t="s">
        <v>336</v>
      </c>
      <c r="E214" s="159" t="s">
        <v>4557</v>
      </c>
      <c r="F214" s="160" t="s">
        <v>4558</v>
      </c>
      <c r="G214" s="161" t="s">
        <v>428</v>
      </c>
      <c r="H214" s="162">
        <v>23.814</v>
      </c>
      <c r="I214" s="163"/>
      <c r="J214" s="164">
        <f t="shared" si="35"/>
        <v>0</v>
      </c>
      <c r="K214" s="165"/>
      <c r="L214" s="32"/>
      <c r="M214" s="166" t="s">
        <v>1</v>
      </c>
      <c r="N214" s="127" t="s">
        <v>41</v>
      </c>
      <c r="P214" s="167">
        <f t="shared" si="36"/>
        <v>0</v>
      </c>
      <c r="Q214" s="167">
        <v>0</v>
      </c>
      <c r="R214" s="167">
        <f t="shared" si="37"/>
        <v>0</v>
      </c>
      <c r="S214" s="167">
        <v>0</v>
      </c>
      <c r="T214" s="168">
        <f t="shared" si="38"/>
        <v>0</v>
      </c>
      <c r="AR214" s="169" t="s">
        <v>340</v>
      </c>
      <c r="AT214" s="169" t="s">
        <v>336</v>
      </c>
      <c r="AU214" s="169" t="s">
        <v>87</v>
      </c>
      <c r="AY214" s="17" t="s">
        <v>334</v>
      </c>
      <c r="BE214" s="170">
        <f t="shared" si="39"/>
        <v>0</v>
      </c>
      <c r="BF214" s="170">
        <f t="shared" si="40"/>
        <v>0</v>
      </c>
      <c r="BG214" s="170">
        <f t="shared" si="41"/>
        <v>0</v>
      </c>
      <c r="BH214" s="170">
        <f t="shared" si="42"/>
        <v>0</v>
      </c>
      <c r="BI214" s="170">
        <f t="shared" si="43"/>
        <v>0</v>
      </c>
      <c r="BJ214" s="17" t="s">
        <v>87</v>
      </c>
      <c r="BK214" s="170">
        <f t="shared" si="44"/>
        <v>0</v>
      </c>
      <c r="BL214" s="17" t="s">
        <v>340</v>
      </c>
      <c r="BM214" s="169" t="s">
        <v>4807</v>
      </c>
    </row>
    <row r="215" spans="2:65" s="1" customFormat="1" ht="16.5" customHeight="1">
      <c r="B215" s="128"/>
      <c r="C215" s="158" t="s">
        <v>800</v>
      </c>
      <c r="D215" s="158" t="s">
        <v>336</v>
      </c>
      <c r="E215" s="159" t="s">
        <v>4560</v>
      </c>
      <c r="F215" s="160" t="s">
        <v>4561</v>
      </c>
      <c r="G215" s="161" t="s">
        <v>428</v>
      </c>
      <c r="H215" s="162">
        <v>1.7010000000000001</v>
      </c>
      <c r="I215" s="163"/>
      <c r="J215" s="164">
        <f t="shared" si="35"/>
        <v>0</v>
      </c>
      <c r="K215" s="165"/>
      <c r="L215" s="32"/>
      <c r="M215" s="166" t="s">
        <v>1</v>
      </c>
      <c r="N215" s="127" t="s">
        <v>41</v>
      </c>
      <c r="P215" s="167">
        <f t="shared" si="36"/>
        <v>0</v>
      </c>
      <c r="Q215" s="167">
        <v>0</v>
      </c>
      <c r="R215" s="167">
        <f t="shared" si="37"/>
        <v>0</v>
      </c>
      <c r="S215" s="167">
        <v>0</v>
      </c>
      <c r="T215" s="168">
        <f t="shared" si="38"/>
        <v>0</v>
      </c>
      <c r="AR215" s="169" t="s">
        <v>340</v>
      </c>
      <c r="AT215" s="169" t="s">
        <v>336</v>
      </c>
      <c r="AU215" s="169" t="s">
        <v>87</v>
      </c>
      <c r="AY215" s="17" t="s">
        <v>334</v>
      </c>
      <c r="BE215" s="170">
        <f t="shared" si="39"/>
        <v>0</v>
      </c>
      <c r="BF215" s="170">
        <f t="shared" si="40"/>
        <v>0</v>
      </c>
      <c r="BG215" s="170">
        <f t="shared" si="41"/>
        <v>0</v>
      </c>
      <c r="BH215" s="170">
        <f t="shared" si="42"/>
        <v>0</v>
      </c>
      <c r="BI215" s="170">
        <f t="shared" si="43"/>
        <v>0</v>
      </c>
      <c r="BJ215" s="17" t="s">
        <v>87</v>
      </c>
      <c r="BK215" s="170">
        <f t="shared" si="44"/>
        <v>0</v>
      </c>
      <c r="BL215" s="17" t="s">
        <v>340</v>
      </c>
      <c r="BM215" s="169" t="s">
        <v>4808</v>
      </c>
    </row>
    <row r="216" spans="2:65" s="1" customFormat="1" ht="24.15" customHeight="1">
      <c r="B216" s="128"/>
      <c r="C216" s="158" t="s">
        <v>806</v>
      </c>
      <c r="D216" s="158" t="s">
        <v>336</v>
      </c>
      <c r="E216" s="159" t="s">
        <v>4809</v>
      </c>
      <c r="F216" s="160" t="s">
        <v>4810</v>
      </c>
      <c r="G216" s="161" t="s">
        <v>428</v>
      </c>
      <c r="H216" s="162">
        <v>1.7010000000000001</v>
      </c>
      <c r="I216" s="163"/>
      <c r="J216" s="164">
        <f t="shared" si="35"/>
        <v>0</v>
      </c>
      <c r="K216" s="165"/>
      <c r="L216" s="32"/>
      <c r="M216" s="166" t="s">
        <v>1</v>
      </c>
      <c r="N216" s="127" t="s">
        <v>41</v>
      </c>
      <c r="P216" s="167">
        <f t="shared" si="36"/>
        <v>0</v>
      </c>
      <c r="Q216" s="167">
        <v>0</v>
      </c>
      <c r="R216" s="167">
        <f t="shared" si="37"/>
        <v>0</v>
      </c>
      <c r="S216" s="167">
        <v>0</v>
      </c>
      <c r="T216" s="168">
        <f t="shared" si="38"/>
        <v>0</v>
      </c>
      <c r="AR216" s="169" t="s">
        <v>340</v>
      </c>
      <c r="AT216" s="169" t="s">
        <v>336</v>
      </c>
      <c r="AU216" s="169" t="s">
        <v>87</v>
      </c>
      <c r="AY216" s="17" t="s">
        <v>334</v>
      </c>
      <c r="BE216" s="170">
        <f t="shared" si="39"/>
        <v>0</v>
      </c>
      <c r="BF216" s="170">
        <f t="shared" si="40"/>
        <v>0</v>
      </c>
      <c r="BG216" s="170">
        <f t="shared" si="41"/>
        <v>0</v>
      </c>
      <c r="BH216" s="170">
        <f t="shared" si="42"/>
        <v>0</v>
      </c>
      <c r="BI216" s="170">
        <f t="shared" si="43"/>
        <v>0</v>
      </c>
      <c r="BJ216" s="17" t="s">
        <v>87</v>
      </c>
      <c r="BK216" s="170">
        <f t="shared" si="44"/>
        <v>0</v>
      </c>
      <c r="BL216" s="17" t="s">
        <v>340</v>
      </c>
      <c r="BM216" s="169" t="s">
        <v>4811</v>
      </c>
    </row>
    <row r="217" spans="2:65" s="1" customFormat="1" ht="16.5" customHeight="1">
      <c r="B217" s="128"/>
      <c r="C217" s="158" t="s">
        <v>812</v>
      </c>
      <c r="D217" s="158" t="s">
        <v>336</v>
      </c>
      <c r="E217" s="159" t="s">
        <v>4566</v>
      </c>
      <c r="F217" s="160" t="s">
        <v>4567</v>
      </c>
      <c r="G217" s="161" t="s">
        <v>349</v>
      </c>
      <c r="H217" s="162">
        <v>175.78399999999999</v>
      </c>
      <c r="I217" s="163"/>
      <c r="J217" s="164">
        <f t="shared" si="35"/>
        <v>0</v>
      </c>
      <c r="K217" s="165"/>
      <c r="L217" s="32"/>
      <c r="M217" s="166" t="s">
        <v>1</v>
      </c>
      <c r="N217" s="127" t="s">
        <v>41</v>
      </c>
      <c r="P217" s="167">
        <f t="shared" si="36"/>
        <v>0</v>
      </c>
      <c r="Q217" s="167">
        <v>0</v>
      </c>
      <c r="R217" s="167">
        <f t="shared" si="37"/>
        <v>0</v>
      </c>
      <c r="S217" s="167">
        <v>0</v>
      </c>
      <c r="T217" s="168">
        <f t="shared" si="38"/>
        <v>0</v>
      </c>
      <c r="AR217" s="169" t="s">
        <v>340</v>
      </c>
      <c r="AT217" s="169" t="s">
        <v>336</v>
      </c>
      <c r="AU217" s="169" t="s">
        <v>87</v>
      </c>
      <c r="AY217" s="17" t="s">
        <v>334</v>
      </c>
      <c r="BE217" s="170">
        <f t="shared" si="39"/>
        <v>0</v>
      </c>
      <c r="BF217" s="170">
        <f t="shared" si="40"/>
        <v>0</v>
      </c>
      <c r="BG217" s="170">
        <f t="shared" si="41"/>
        <v>0</v>
      </c>
      <c r="BH217" s="170">
        <f t="shared" si="42"/>
        <v>0</v>
      </c>
      <c r="BI217" s="170">
        <f t="shared" si="43"/>
        <v>0</v>
      </c>
      <c r="BJ217" s="17" t="s">
        <v>87</v>
      </c>
      <c r="BK217" s="170">
        <f t="shared" si="44"/>
        <v>0</v>
      </c>
      <c r="BL217" s="17" t="s">
        <v>340</v>
      </c>
      <c r="BM217" s="169" t="s">
        <v>4812</v>
      </c>
    </row>
    <row r="218" spans="2:65" s="1" customFormat="1" ht="24.15" customHeight="1">
      <c r="B218" s="128"/>
      <c r="C218" s="158" t="s">
        <v>819</v>
      </c>
      <c r="D218" s="158" t="s">
        <v>336</v>
      </c>
      <c r="E218" s="159" t="s">
        <v>4569</v>
      </c>
      <c r="F218" s="160" t="s">
        <v>4570</v>
      </c>
      <c r="G218" s="161" t="s">
        <v>428</v>
      </c>
      <c r="H218" s="162">
        <v>23.652999999999999</v>
      </c>
      <c r="I218" s="163"/>
      <c r="J218" s="164">
        <f t="shared" si="35"/>
        <v>0</v>
      </c>
      <c r="K218" s="165"/>
      <c r="L218" s="32"/>
      <c r="M218" s="214" t="s">
        <v>1</v>
      </c>
      <c r="N218" s="215" t="s">
        <v>41</v>
      </c>
      <c r="O218" s="216"/>
      <c r="P218" s="217">
        <f t="shared" si="36"/>
        <v>0</v>
      </c>
      <c r="Q218" s="217">
        <v>0</v>
      </c>
      <c r="R218" s="217">
        <f t="shared" si="37"/>
        <v>0</v>
      </c>
      <c r="S218" s="217">
        <v>0</v>
      </c>
      <c r="T218" s="218">
        <f t="shared" si="38"/>
        <v>0</v>
      </c>
      <c r="AR218" s="169" t="s">
        <v>340</v>
      </c>
      <c r="AT218" s="169" t="s">
        <v>336</v>
      </c>
      <c r="AU218" s="169" t="s">
        <v>87</v>
      </c>
      <c r="AY218" s="17" t="s">
        <v>334</v>
      </c>
      <c r="BE218" s="170">
        <f t="shared" si="39"/>
        <v>0</v>
      </c>
      <c r="BF218" s="170">
        <f t="shared" si="40"/>
        <v>0</v>
      </c>
      <c r="BG218" s="170">
        <f t="shared" si="41"/>
        <v>0</v>
      </c>
      <c r="BH218" s="170">
        <f t="shared" si="42"/>
        <v>0</v>
      </c>
      <c r="BI218" s="170">
        <f t="shared" si="43"/>
        <v>0</v>
      </c>
      <c r="BJ218" s="17" t="s">
        <v>87</v>
      </c>
      <c r="BK218" s="170">
        <f t="shared" si="44"/>
        <v>0</v>
      </c>
      <c r="BL218" s="17" t="s">
        <v>340</v>
      </c>
      <c r="BM218" s="169" t="s">
        <v>4813</v>
      </c>
    </row>
    <row r="219" spans="2:65" s="1" customFormat="1" ht="6.9" customHeight="1">
      <c r="B219" s="47"/>
      <c r="C219" s="48"/>
      <c r="D219" s="48"/>
      <c r="E219" s="48"/>
      <c r="F219" s="48"/>
      <c r="G219" s="48"/>
      <c r="H219" s="48"/>
      <c r="I219" s="48"/>
      <c r="J219" s="48"/>
      <c r="K219" s="48"/>
      <c r="L219" s="32"/>
    </row>
    <row r="221" spans="2:65" ht="16.2" customHeight="1">
      <c r="B221" s="229" t="s">
        <v>5534</v>
      </c>
      <c r="C221" s="230"/>
      <c r="D221" s="230"/>
      <c r="E221" s="230"/>
      <c r="F221" s="230"/>
      <c r="G221" s="231"/>
      <c r="H221" s="231"/>
    </row>
    <row r="222" spans="2:65" ht="32.4" customHeight="1">
      <c r="B222" s="278" t="s">
        <v>5535</v>
      </c>
      <c r="C222" s="279"/>
      <c r="D222" s="279"/>
      <c r="E222" s="279"/>
      <c r="F222" s="279"/>
      <c r="G222" s="279"/>
      <c r="H222" s="279"/>
    </row>
    <row r="223" spans="2:65" ht="65.400000000000006" customHeight="1">
      <c r="B223" s="278" t="s">
        <v>5536</v>
      </c>
      <c r="C223" s="278"/>
      <c r="D223" s="278"/>
      <c r="E223" s="278"/>
      <c r="F223" s="278"/>
      <c r="G223" s="278"/>
      <c r="H223" s="278"/>
    </row>
    <row r="224" spans="2:65" ht="65.400000000000006" customHeight="1">
      <c r="B224" s="278" t="s">
        <v>5537</v>
      </c>
      <c r="C224" s="278"/>
      <c r="D224" s="278"/>
      <c r="E224" s="278"/>
      <c r="F224" s="278"/>
      <c r="G224" s="278"/>
      <c r="H224" s="278"/>
    </row>
    <row r="225" spans="2:8" ht="65.400000000000006" customHeight="1">
      <c r="B225" s="278" t="s">
        <v>5538</v>
      </c>
      <c r="C225" s="278"/>
      <c r="D225" s="278"/>
      <c r="E225" s="278"/>
      <c r="F225" s="278"/>
      <c r="G225" s="278"/>
      <c r="H225" s="278"/>
    </row>
    <row r="226" spans="2:8" ht="65.400000000000006" customHeight="1">
      <c r="B226" s="278" t="s">
        <v>5539</v>
      </c>
      <c r="C226" s="278"/>
      <c r="D226" s="278"/>
      <c r="E226" s="278"/>
      <c r="F226" s="278"/>
      <c r="G226" s="278"/>
      <c r="H226" s="278"/>
    </row>
    <row r="227" spans="2:8" ht="65.400000000000006" customHeight="1">
      <c r="B227" s="278" t="s">
        <v>5540</v>
      </c>
      <c r="C227" s="278"/>
      <c r="D227" s="278"/>
      <c r="E227" s="278"/>
      <c r="F227" s="278"/>
      <c r="G227" s="278"/>
      <c r="H227" s="278"/>
    </row>
    <row r="228" spans="2:8">
      <c r="B228" s="278" t="s">
        <v>5541</v>
      </c>
      <c r="C228" s="278"/>
      <c r="D228" s="278"/>
      <c r="E228" s="278"/>
      <c r="F228" s="278"/>
      <c r="G228" s="278"/>
      <c r="H228" s="278"/>
    </row>
  </sheetData>
  <autoFilter ref="C132:K218" xr:uid="{00000000-0009-0000-0000-00000B000000}"/>
  <mergeCells count="21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  <mergeCell ref="B227:H227"/>
    <mergeCell ref="B228:H228"/>
    <mergeCell ref="B222:H222"/>
    <mergeCell ref="B223:H223"/>
    <mergeCell ref="B224:H224"/>
    <mergeCell ref="B225:H225"/>
    <mergeCell ref="B226:H226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213"/>
  <sheetViews>
    <sheetView showGridLines="0" topLeftCell="A204" zoomScaleNormal="100" workbookViewId="0">
      <selection activeCell="A208" sqref="A208:XFD21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5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121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5531</v>
      </c>
      <c r="L4" s="20"/>
      <c r="M4" s="97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83" t="str">
        <f>'Rekapitulácia stavby'!K6</f>
        <v>NOVOSTAVBA MŠ TRAMÍN - rozpočet 1</v>
      </c>
      <c r="F7" s="284"/>
      <c r="G7" s="284"/>
      <c r="H7" s="284"/>
      <c r="L7" s="20"/>
    </row>
    <row r="8" spans="2:46" s="1" customFormat="1" ht="12" customHeight="1">
      <c r="B8" s="32"/>
      <c r="D8" s="27" t="s">
        <v>141</v>
      </c>
      <c r="L8" s="32"/>
    </row>
    <row r="9" spans="2:46" s="1" customFormat="1" ht="30" customHeight="1">
      <c r="B9" s="32"/>
      <c r="E9" s="261" t="s">
        <v>4814</v>
      </c>
      <c r="F9" s="280"/>
      <c r="G9" s="280"/>
      <c r="H9" s="280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5. 12. 2022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85" t="str">
        <f>'Rekapitulácia stavby'!E14</f>
        <v>Vyplň údaj</v>
      </c>
      <c r="F18" s="240"/>
      <c r="G18" s="240"/>
      <c r="H18" s="240"/>
      <c r="I18" s="27" t="s">
        <v>26</v>
      </c>
      <c r="J18" s="28" t="str">
        <f>'Rekapitulácia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8"/>
      <c r="E27" s="245" t="s">
        <v>1</v>
      </c>
      <c r="F27" s="245"/>
      <c r="G27" s="245"/>
      <c r="H27" s="245"/>
      <c r="L27" s="98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14.4" customHeight="1">
      <c r="B30" s="32"/>
      <c r="D30" s="25" t="s">
        <v>191</v>
      </c>
      <c r="J30" s="100">
        <f>J96</f>
        <v>0</v>
      </c>
      <c r="L30" s="32"/>
    </row>
    <row r="31" spans="2:12" s="1" customFormat="1" ht="14.4" customHeight="1">
      <c r="B31" s="32"/>
      <c r="D31" s="101" t="s">
        <v>194</v>
      </c>
      <c r="J31" s="100">
        <f>J104</f>
        <v>0</v>
      </c>
      <c r="L31" s="32"/>
    </row>
    <row r="32" spans="2:12" s="1" customFormat="1" ht="25.35" customHeight="1">
      <c r="B32" s="32"/>
      <c r="D32" s="102" t="s">
        <v>35</v>
      </c>
      <c r="J32" s="69">
        <f>ROUND(J30 + J31,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58" t="s">
        <v>39</v>
      </c>
      <c r="E35" s="37" t="s">
        <v>40</v>
      </c>
      <c r="F35" s="103">
        <f>ROUND((SUM(BE104:BE111) + SUM(BE131:BE203)),  2)</f>
        <v>0</v>
      </c>
      <c r="G35" s="104"/>
      <c r="H35" s="104"/>
      <c r="I35" s="105">
        <v>0.2</v>
      </c>
      <c r="J35" s="103">
        <f>ROUND(((SUM(BE104:BE111) + SUM(BE131:BE203))*I35),  2)</f>
        <v>0</v>
      </c>
      <c r="L35" s="32"/>
    </row>
    <row r="36" spans="2:12" s="1" customFormat="1" ht="14.4" customHeight="1">
      <c r="B36" s="32"/>
      <c r="E36" s="37" t="s">
        <v>41</v>
      </c>
      <c r="F36" s="103">
        <f>ROUND((SUM(BF104:BF111) + SUM(BF131:BF203)),  2)</f>
        <v>0</v>
      </c>
      <c r="G36" s="104"/>
      <c r="H36" s="104"/>
      <c r="I36" s="105">
        <v>0.2</v>
      </c>
      <c r="J36" s="103">
        <f>ROUND(((SUM(BF104:BF111) + SUM(BF131:BF203))*I36),  2)</f>
        <v>0</v>
      </c>
      <c r="L36" s="32"/>
    </row>
    <row r="37" spans="2:12" s="1" customFormat="1" ht="14.4" hidden="1" customHeight="1">
      <c r="B37" s="32"/>
      <c r="E37" s="27" t="s">
        <v>42</v>
      </c>
      <c r="F37" s="89">
        <f>ROUND((SUM(BG104:BG111) + SUM(BG131:BG203)),  2)</f>
        <v>0</v>
      </c>
      <c r="I37" s="106">
        <v>0.2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89">
        <f>ROUND((SUM(BH104:BH111) + SUM(BH131:BH203)),  2)</f>
        <v>0</v>
      </c>
      <c r="I38" s="106">
        <v>0.2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103">
        <f>ROUND((SUM(BI104:BI111) + SUM(BI131:BI203)),  2)</f>
        <v>0</v>
      </c>
      <c r="G39" s="104"/>
      <c r="H39" s="104"/>
      <c r="I39" s="105">
        <v>0</v>
      </c>
      <c r="J39" s="103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7"/>
      <c r="D41" s="108" t="s">
        <v>45</v>
      </c>
      <c r="E41" s="60"/>
      <c r="F41" s="60"/>
      <c r="G41" s="109" t="s">
        <v>46</v>
      </c>
      <c r="H41" s="110" t="s">
        <v>47</v>
      </c>
      <c r="I41" s="60"/>
      <c r="J41" s="111">
        <f>SUM(J32:J39)</f>
        <v>0</v>
      </c>
      <c r="K41" s="11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13" t="s">
        <v>51</v>
      </c>
      <c r="G61" s="46" t="s">
        <v>50</v>
      </c>
      <c r="H61" s="34"/>
      <c r="I61" s="34"/>
      <c r="J61" s="11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13" t="s">
        <v>51</v>
      </c>
      <c r="G76" s="46" t="s">
        <v>50</v>
      </c>
      <c r="H76" s="34"/>
      <c r="I76" s="34"/>
      <c r="J76" s="114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5532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83" t="str">
        <f>E7</f>
        <v>NOVOSTAVBA MŠ TRAMÍN - rozpočet 1</v>
      </c>
      <c r="F85" s="284"/>
      <c r="G85" s="284"/>
      <c r="H85" s="284"/>
      <c r="L85" s="32"/>
    </row>
    <row r="86" spans="2:47" s="1" customFormat="1" ht="12" customHeight="1">
      <c r="B86" s="32"/>
      <c r="C86" s="27" t="s">
        <v>141</v>
      </c>
      <c r="L86" s="32"/>
    </row>
    <row r="87" spans="2:47" s="1" customFormat="1" ht="30" customHeight="1">
      <c r="B87" s="32"/>
      <c r="E87" s="261" t="str">
        <f>E9</f>
        <v>12x - SO09.2 - DAŽĎOVÉ AREÁLOVÉ ROZVODY A VSAKOVANIE</v>
      </c>
      <c r="F87" s="280"/>
      <c r="G87" s="280"/>
      <c r="H87" s="280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Kadnárova 2521/69,Bratislava</v>
      </c>
      <c r="I89" s="27" t="s">
        <v>21</v>
      </c>
      <c r="J89" s="55" t="str">
        <f>IF(J12="","",J12)</f>
        <v>5. 12. 2022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23</v>
      </c>
      <c r="F91" s="25" t="str">
        <f>E15</f>
        <v xml:space="preserve">Mestská časť Bratislava - Rača </v>
      </c>
      <c r="I91" s="27" t="s">
        <v>29</v>
      </c>
      <c r="J91" s="30" t="str">
        <f>E21</f>
        <v xml:space="preserve">Ing.arch.Peter Kožuško </v>
      </c>
      <c r="L91" s="32"/>
    </row>
    <row r="92" spans="2:47" s="1" customFormat="1" ht="15.1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Rosoft,s.r.o.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5" t="s">
        <v>279</v>
      </c>
      <c r="D94" s="107"/>
      <c r="E94" s="107"/>
      <c r="F94" s="107"/>
      <c r="G94" s="107"/>
      <c r="H94" s="107"/>
      <c r="I94" s="107"/>
      <c r="J94" s="116" t="s">
        <v>280</v>
      </c>
      <c r="K94" s="107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17" t="s">
        <v>281</v>
      </c>
      <c r="J96" s="69">
        <f>J131</f>
        <v>0</v>
      </c>
      <c r="L96" s="32"/>
      <c r="AU96" s="17" t="s">
        <v>282</v>
      </c>
    </row>
    <row r="97" spans="2:65" s="8" customFormat="1" ht="24.9" customHeight="1">
      <c r="B97" s="118"/>
      <c r="D97" s="119" t="s">
        <v>4231</v>
      </c>
      <c r="E97" s="120"/>
      <c r="F97" s="120"/>
      <c r="G97" s="120"/>
      <c r="H97" s="120"/>
      <c r="I97" s="120"/>
      <c r="J97" s="121">
        <f>J132</f>
        <v>0</v>
      </c>
      <c r="L97" s="118"/>
    </row>
    <row r="98" spans="2:65" s="9" customFormat="1" ht="19.95" customHeight="1">
      <c r="B98" s="122"/>
      <c r="D98" s="123" t="s">
        <v>4815</v>
      </c>
      <c r="E98" s="124"/>
      <c r="F98" s="124"/>
      <c r="G98" s="124"/>
      <c r="H98" s="124"/>
      <c r="I98" s="124"/>
      <c r="J98" s="125">
        <f>J133</f>
        <v>0</v>
      </c>
      <c r="L98" s="122"/>
    </row>
    <row r="99" spans="2:65" s="9" customFormat="1" ht="19.95" customHeight="1">
      <c r="B99" s="122"/>
      <c r="D99" s="123" t="s">
        <v>4232</v>
      </c>
      <c r="E99" s="124"/>
      <c r="F99" s="124"/>
      <c r="G99" s="124"/>
      <c r="H99" s="124"/>
      <c r="I99" s="124"/>
      <c r="J99" s="125">
        <f>J168</f>
        <v>0</v>
      </c>
      <c r="L99" s="122"/>
    </row>
    <row r="100" spans="2:65" s="9" customFormat="1" ht="19.95" customHeight="1">
      <c r="B100" s="122"/>
      <c r="D100" s="123" t="s">
        <v>4233</v>
      </c>
      <c r="E100" s="124"/>
      <c r="F100" s="124"/>
      <c r="G100" s="124"/>
      <c r="H100" s="124"/>
      <c r="I100" s="124"/>
      <c r="J100" s="125">
        <f>J174</f>
        <v>0</v>
      </c>
      <c r="L100" s="122"/>
    </row>
    <row r="101" spans="2:65" s="9" customFormat="1" ht="19.95" customHeight="1">
      <c r="B101" s="122"/>
      <c r="D101" s="123" t="s">
        <v>4238</v>
      </c>
      <c r="E101" s="124"/>
      <c r="F101" s="124"/>
      <c r="G101" s="124"/>
      <c r="H101" s="124"/>
      <c r="I101" s="124"/>
      <c r="J101" s="125">
        <f>J201</f>
        <v>0</v>
      </c>
      <c r="L101" s="122"/>
    </row>
    <row r="102" spans="2:65" s="1" customFormat="1" ht="21.75" customHeight="1">
      <c r="B102" s="32"/>
      <c r="L102" s="32"/>
    </row>
    <row r="103" spans="2:65" s="1" customFormat="1" ht="6.9" customHeight="1">
      <c r="B103" s="32"/>
      <c r="L103" s="32"/>
    </row>
    <row r="104" spans="2:65" s="1" customFormat="1" ht="29.25" customHeight="1">
      <c r="B104" s="32"/>
      <c r="C104" s="117" t="s">
        <v>310</v>
      </c>
      <c r="J104" s="126">
        <f>ROUND(J105 + J106 + J107 + J108 + J109 + J110,2)</f>
        <v>0</v>
      </c>
      <c r="L104" s="32"/>
      <c r="N104" s="127" t="s">
        <v>39</v>
      </c>
    </row>
    <row r="105" spans="2:65" s="1" customFormat="1" ht="18" customHeight="1">
      <c r="B105" s="128"/>
      <c r="C105" s="129"/>
      <c r="D105" s="281" t="s">
        <v>311</v>
      </c>
      <c r="E105" s="282"/>
      <c r="F105" s="282"/>
      <c r="G105" s="129"/>
      <c r="H105" s="129"/>
      <c r="I105" s="129"/>
      <c r="J105" s="131">
        <v>0</v>
      </c>
      <c r="K105" s="129"/>
      <c r="L105" s="128"/>
      <c r="M105" s="129"/>
      <c r="N105" s="132" t="s">
        <v>41</v>
      </c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33" t="s">
        <v>312</v>
      </c>
      <c r="AZ105" s="129"/>
      <c r="BA105" s="129"/>
      <c r="BB105" s="129"/>
      <c r="BC105" s="129"/>
      <c r="BD105" s="129"/>
      <c r="BE105" s="134">
        <f t="shared" ref="BE105:BE110" si="0">IF(N105="základná",J105,0)</f>
        <v>0</v>
      </c>
      <c r="BF105" s="134">
        <f t="shared" ref="BF105:BF110" si="1">IF(N105="znížená",J105,0)</f>
        <v>0</v>
      </c>
      <c r="BG105" s="134">
        <f t="shared" ref="BG105:BG110" si="2">IF(N105="zákl. prenesená",J105,0)</f>
        <v>0</v>
      </c>
      <c r="BH105" s="134">
        <f t="shared" ref="BH105:BH110" si="3">IF(N105="zníž. prenesená",J105,0)</f>
        <v>0</v>
      </c>
      <c r="BI105" s="134">
        <f t="shared" ref="BI105:BI110" si="4">IF(N105="nulová",J105,0)</f>
        <v>0</v>
      </c>
      <c r="BJ105" s="133" t="s">
        <v>87</v>
      </c>
      <c r="BK105" s="129"/>
      <c r="BL105" s="129"/>
      <c r="BM105" s="129"/>
    </row>
    <row r="106" spans="2:65" s="1" customFormat="1" ht="18" customHeight="1">
      <c r="B106" s="128"/>
      <c r="C106" s="129"/>
      <c r="D106" s="281" t="s">
        <v>313</v>
      </c>
      <c r="E106" s="282"/>
      <c r="F106" s="282"/>
      <c r="G106" s="129"/>
      <c r="H106" s="129"/>
      <c r="I106" s="129"/>
      <c r="J106" s="131">
        <v>0</v>
      </c>
      <c r="K106" s="129"/>
      <c r="L106" s="128"/>
      <c r="M106" s="129"/>
      <c r="N106" s="132" t="s">
        <v>41</v>
      </c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33" t="s">
        <v>312</v>
      </c>
      <c r="AZ106" s="129"/>
      <c r="BA106" s="129"/>
      <c r="BB106" s="129"/>
      <c r="BC106" s="129"/>
      <c r="BD106" s="129"/>
      <c r="BE106" s="134">
        <f t="shared" si="0"/>
        <v>0</v>
      </c>
      <c r="BF106" s="134">
        <f t="shared" si="1"/>
        <v>0</v>
      </c>
      <c r="BG106" s="134">
        <f t="shared" si="2"/>
        <v>0</v>
      </c>
      <c r="BH106" s="134">
        <f t="shared" si="3"/>
        <v>0</v>
      </c>
      <c r="BI106" s="134">
        <f t="shared" si="4"/>
        <v>0</v>
      </c>
      <c r="BJ106" s="133" t="s">
        <v>87</v>
      </c>
      <c r="BK106" s="129"/>
      <c r="BL106" s="129"/>
      <c r="BM106" s="129"/>
    </row>
    <row r="107" spans="2:65" s="1" customFormat="1" ht="18" customHeight="1">
      <c r="B107" s="128"/>
      <c r="C107" s="129"/>
      <c r="D107" s="281" t="s">
        <v>314</v>
      </c>
      <c r="E107" s="282"/>
      <c r="F107" s="282"/>
      <c r="G107" s="129"/>
      <c r="H107" s="129"/>
      <c r="I107" s="129"/>
      <c r="J107" s="131">
        <v>0</v>
      </c>
      <c r="K107" s="129"/>
      <c r="L107" s="128"/>
      <c r="M107" s="129"/>
      <c r="N107" s="132" t="s">
        <v>41</v>
      </c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33" t="s">
        <v>312</v>
      </c>
      <c r="AZ107" s="129"/>
      <c r="BA107" s="129"/>
      <c r="BB107" s="129"/>
      <c r="BC107" s="129"/>
      <c r="BD107" s="129"/>
      <c r="BE107" s="134">
        <f t="shared" si="0"/>
        <v>0</v>
      </c>
      <c r="BF107" s="134">
        <f t="shared" si="1"/>
        <v>0</v>
      </c>
      <c r="BG107" s="134">
        <f t="shared" si="2"/>
        <v>0</v>
      </c>
      <c r="BH107" s="134">
        <f t="shared" si="3"/>
        <v>0</v>
      </c>
      <c r="BI107" s="134">
        <f t="shared" si="4"/>
        <v>0</v>
      </c>
      <c r="BJ107" s="133" t="s">
        <v>87</v>
      </c>
      <c r="BK107" s="129"/>
      <c r="BL107" s="129"/>
      <c r="BM107" s="129"/>
    </row>
    <row r="108" spans="2:65" s="1" customFormat="1" ht="18" customHeight="1">
      <c r="B108" s="128"/>
      <c r="C108" s="129"/>
      <c r="D108" s="281" t="s">
        <v>315</v>
      </c>
      <c r="E108" s="282"/>
      <c r="F108" s="282"/>
      <c r="G108" s="129"/>
      <c r="H108" s="129"/>
      <c r="I108" s="129"/>
      <c r="J108" s="131">
        <v>0</v>
      </c>
      <c r="K108" s="129"/>
      <c r="L108" s="128"/>
      <c r="M108" s="129"/>
      <c r="N108" s="132" t="s">
        <v>41</v>
      </c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33" t="s">
        <v>312</v>
      </c>
      <c r="AZ108" s="129"/>
      <c r="BA108" s="129"/>
      <c r="BB108" s="129"/>
      <c r="BC108" s="129"/>
      <c r="BD108" s="129"/>
      <c r="BE108" s="134">
        <f t="shared" si="0"/>
        <v>0</v>
      </c>
      <c r="BF108" s="134">
        <f t="shared" si="1"/>
        <v>0</v>
      </c>
      <c r="BG108" s="134">
        <f t="shared" si="2"/>
        <v>0</v>
      </c>
      <c r="BH108" s="134">
        <f t="shared" si="3"/>
        <v>0</v>
      </c>
      <c r="BI108" s="134">
        <f t="shared" si="4"/>
        <v>0</v>
      </c>
      <c r="BJ108" s="133" t="s">
        <v>87</v>
      </c>
      <c r="BK108" s="129"/>
      <c r="BL108" s="129"/>
      <c r="BM108" s="129"/>
    </row>
    <row r="109" spans="2:65" s="1" customFormat="1" ht="18" customHeight="1">
      <c r="B109" s="128"/>
      <c r="C109" s="129"/>
      <c r="D109" s="281" t="s">
        <v>316</v>
      </c>
      <c r="E109" s="282"/>
      <c r="F109" s="282"/>
      <c r="G109" s="129"/>
      <c r="H109" s="129"/>
      <c r="I109" s="129"/>
      <c r="J109" s="131">
        <v>0</v>
      </c>
      <c r="K109" s="129"/>
      <c r="L109" s="128"/>
      <c r="M109" s="129"/>
      <c r="N109" s="132" t="s">
        <v>41</v>
      </c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33" t="s">
        <v>312</v>
      </c>
      <c r="AZ109" s="129"/>
      <c r="BA109" s="129"/>
      <c r="BB109" s="129"/>
      <c r="BC109" s="129"/>
      <c r="BD109" s="129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87</v>
      </c>
      <c r="BK109" s="129"/>
      <c r="BL109" s="129"/>
      <c r="BM109" s="129"/>
    </row>
    <row r="110" spans="2:65" s="1" customFormat="1" ht="18" customHeight="1">
      <c r="B110" s="128"/>
      <c r="C110" s="129"/>
      <c r="D110" s="130" t="s">
        <v>317</v>
      </c>
      <c r="E110" s="129"/>
      <c r="F110" s="129"/>
      <c r="G110" s="129"/>
      <c r="H110" s="129"/>
      <c r="I110" s="129"/>
      <c r="J110" s="131">
        <f>ROUND(J30*T110,2)</f>
        <v>0</v>
      </c>
      <c r="K110" s="129"/>
      <c r="L110" s="128"/>
      <c r="M110" s="129"/>
      <c r="N110" s="132" t="s">
        <v>41</v>
      </c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33" t="s">
        <v>318</v>
      </c>
      <c r="AZ110" s="129"/>
      <c r="BA110" s="129"/>
      <c r="BB110" s="129"/>
      <c r="BC110" s="129"/>
      <c r="BD110" s="129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87</v>
      </c>
      <c r="BK110" s="129"/>
      <c r="BL110" s="129"/>
      <c r="BM110" s="129"/>
    </row>
    <row r="111" spans="2:65" s="1" customFormat="1">
      <c r="B111" s="32"/>
      <c r="L111" s="32"/>
    </row>
    <row r="112" spans="2:65" s="1" customFormat="1" ht="29.25" customHeight="1">
      <c r="B112" s="32"/>
      <c r="C112" s="135" t="s">
        <v>319</v>
      </c>
      <c r="D112" s="107"/>
      <c r="E112" s="107"/>
      <c r="F112" s="107"/>
      <c r="G112" s="107"/>
      <c r="H112" s="107"/>
      <c r="I112" s="107"/>
      <c r="J112" s="136">
        <f>ROUND(J96+J104,2)</f>
        <v>0</v>
      </c>
      <c r="K112" s="107"/>
      <c r="L112" s="32"/>
    </row>
    <row r="113" spans="2:12" s="1" customFormat="1" ht="6.9" customHeight="1"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32"/>
    </row>
    <row r="117" spans="2:12" s="1" customFormat="1" ht="6.9" customHeight="1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32"/>
    </row>
    <row r="118" spans="2:12" s="1" customFormat="1" ht="24.9" customHeight="1">
      <c r="B118" s="32"/>
      <c r="C118" s="21" t="s">
        <v>5533</v>
      </c>
      <c r="L118" s="32"/>
    </row>
    <row r="119" spans="2:12" s="1" customFormat="1" ht="6.9" customHeight="1">
      <c r="B119" s="32"/>
      <c r="L119" s="32"/>
    </row>
    <row r="120" spans="2:12" s="1" customFormat="1" ht="12" customHeight="1">
      <c r="B120" s="32"/>
      <c r="C120" s="27" t="s">
        <v>15</v>
      </c>
      <c r="L120" s="32"/>
    </row>
    <row r="121" spans="2:12" s="1" customFormat="1" ht="16.5" customHeight="1">
      <c r="B121" s="32"/>
      <c r="E121" s="283" t="str">
        <f>E7</f>
        <v>NOVOSTAVBA MŠ TRAMÍN - rozpočet 1</v>
      </c>
      <c r="F121" s="284"/>
      <c r="G121" s="284"/>
      <c r="H121" s="284"/>
      <c r="L121" s="32"/>
    </row>
    <row r="122" spans="2:12" s="1" customFormat="1" ht="12" customHeight="1">
      <c r="B122" s="32"/>
      <c r="C122" s="27" t="s">
        <v>141</v>
      </c>
      <c r="L122" s="32"/>
    </row>
    <row r="123" spans="2:12" s="1" customFormat="1" ht="30" customHeight="1">
      <c r="B123" s="32"/>
      <c r="E123" s="261" t="str">
        <f>E9</f>
        <v>12x - SO09.2 - DAŽĎOVÉ AREÁLOVÉ ROZVODY A VSAKOVANIE</v>
      </c>
      <c r="F123" s="280"/>
      <c r="G123" s="280"/>
      <c r="H123" s="280"/>
      <c r="L123" s="32"/>
    </row>
    <row r="124" spans="2:12" s="1" customFormat="1" ht="6.9" customHeight="1">
      <c r="B124" s="32"/>
      <c r="L124" s="32"/>
    </row>
    <row r="125" spans="2:12" s="1" customFormat="1" ht="12" customHeight="1">
      <c r="B125" s="32"/>
      <c r="C125" s="27" t="s">
        <v>19</v>
      </c>
      <c r="F125" s="25" t="str">
        <f>F12</f>
        <v>Kadnárova 2521/69,Bratislava</v>
      </c>
      <c r="I125" s="27" t="s">
        <v>21</v>
      </c>
      <c r="J125" s="55" t="str">
        <f>IF(J12="","",J12)</f>
        <v>5. 12. 2022</v>
      </c>
      <c r="L125" s="32"/>
    </row>
    <row r="126" spans="2:12" s="1" customFormat="1" ht="6.9" customHeight="1">
      <c r="B126" s="32"/>
      <c r="L126" s="32"/>
    </row>
    <row r="127" spans="2:12" s="1" customFormat="1" ht="25.65" customHeight="1">
      <c r="B127" s="32"/>
      <c r="C127" s="27" t="s">
        <v>23</v>
      </c>
      <c r="F127" s="25" t="str">
        <f>E15</f>
        <v xml:space="preserve">Mestská časť Bratislava - Rača </v>
      </c>
      <c r="I127" s="27" t="s">
        <v>29</v>
      </c>
      <c r="J127" s="30" t="str">
        <f>E21</f>
        <v xml:space="preserve">Ing.arch.Peter Kožuško </v>
      </c>
      <c r="L127" s="32"/>
    </row>
    <row r="128" spans="2:12" s="1" customFormat="1" ht="15.15" customHeight="1">
      <c r="B128" s="32"/>
      <c r="C128" s="27" t="s">
        <v>27</v>
      </c>
      <c r="F128" s="25" t="str">
        <f>IF(E18="","",E18)</f>
        <v>Vyplň údaj</v>
      </c>
      <c r="I128" s="27" t="s">
        <v>32</v>
      </c>
      <c r="J128" s="30" t="str">
        <f>E24</f>
        <v>Rosoft,s.r.o.</v>
      </c>
      <c r="L128" s="32"/>
    </row>
    <row r="129" spans="2:65" s="1" customFormat="1" ht="10.35" customHeight="1">
      <c r="B129" s="32"/>
      <c r="L129" s="32"/>
    </row>
    <row r="130" spans="2:65" s="10" customFormat="1" ht="29.25" customHeight="1">
      <c r="B130" s="137"/>
      <c r="C130" s="138" t="s">
        <v>321</v>
      </c>
      <c r="D130" s="139" t="s">
        <v>60</v>
      </c>
      <c r="E130" s="139" t="s">
        <v>56</v>
      </c>
      <c r="F130" s="139" t="s">
        <v>57</v>
      </c>
      <c r="G130" s="139" t="s">
        <v>322</v>
      </c>
      <c r="H130" s="139" t="s">
        <v>323</v>
      </c>
      <c r="I130" s="139" t="s">
        <v>324</v>
      </c>
      <c r="J130" s="140" t="s">
        <v>280</v>
      </c>
      <c r="K130" s="141" t="s">
        <v>325</v>
      </c>
      <c r="L130" s="137"/>
      <c r="M130" s="62" t="s">
        <v>1</v>
      </c>
      <c r="N130" s="63" t="s">
        <v>39</v>
      </c>
      <c r="O130" s="63" t="s">
        <v>326</v>
      </c>
      <c r="P130" s="63" t="s">
        <v>327</v>
      </c>
      <c r="Q130" s="63" t="s">
        <v>328</v>
      </c>
      <c r="R130" s="63" t="s">
        <v>329</v>
      </c>
      <c r="S130" s="63" t="s">
        <v>330</v>
      </c>
      <c r="T130" s="64" t="s">
        <v>331</v>
      </c>
    </row>
    <row r="131" spans="2:65" s="1" customFormat="1" ht="22.8" customHeight="1">
      <c r="B131" s="32"/>
      <c r="C131" s="67" t="s">
        <v>191</v>
      </c>
      <c r="J131" s="142">
        <f>BK131</f>
        <v>0</v>
      </c>
      <c r="L131" s="32"/>
      <c r="M131" s="65"/>
      <c r="N131" s="56"/>
      <c r="O131" s="56"/>
      <c r="P131" s="143">
        <f>P132</f>
        <v>0</v>
      </c>
      <c r="Q131" s="56"/>
      <c r="R131" s="143">
        <f>R132</f>
        <v>52.207685159999997</v>
      </c>
      <c r="S131" s="56"/>
      <c r="T131" s="144">
        <f>T132</f>
        <v>0</v>
      </c>
      <c r="AT131" s="17" t="s">
        <v>74</v>
      </c>
      <c r="AU131" s="17" t="s">
        <v>282</v>
      </c>
      <c r="BK131" s="145">
        <f>BK132</f>
        <v>0</v>
      </c>
    </row>
    <row r="132" spans="2:65" s="11" customFormat="1" ht="25.95" customHeight="1">
      <c r="B132" s="146"/>
      <c r="D132" s="147" t="s">
        <v>74</v>
      </c>
      <c r="E132" s="148" t="s">
        <v>3105</v>
      </c>
      <c r="F132" s="148" t="s">
        <v>4241</v>
      </c>
      <c r="I132" s="149"/>
      <c r="J132" s="150">
        <f>BK132</f>
        <v>0</v>
      </c>
      <c r="L132" s="146"/>
      <c r="M132" s="151"/>
      <c r="P132" s="152">
        <f>P133+P168+P174+P201</f>
        <v>0</v>
      </c>
      <c r="R132" s="152">
        <f>R133+R168+R174+R201</f>
        <v>52.207685159999997</v>
      </c>
      <c r="T132" s="153">
        <f>T133+T168+T174+T201</f>
        <v>0</v>
      </c>
      <c r="AR132" s="147" t="s">
        <v>82</v>
      </c>
      <c r="AT132" s="154" t="s">
        <v>74</v>
      </c>
      <c r="AU132" s="154" t="s">
        <v>75</v>
      </c>
      <c r="AY132" s="147" t="s">
        <v>334</v>
      </c>
      <c r="BK132" s="155">
        <f>BK133+BK168+BK174+BK201</f>
        <v>0</v>
      </c>
    </row>
    <row r="133" spans="2:65" s="11" customFormat="1" ht="22.8" customHeight="1">
      <c r="B133" s="146"/>
      <c r="D133" s="147" t="s">
        <v>74</v>
      </c>
      <c r="E133" s="156" t="s">
        <v>79</v>
      </c>
      <c r="F133" s="156" t="s">
        <v>2618</v>
      </c>
      <c r="I133" s="149"/>
      <c r="J133" s="157">
        <f>BK133</f>
        <v>0</v>
      </c>
      <c r="L133" s="146"/>
      <c r="M133" s="151"/>
      <c r="P133" s="152">
        <f>SUM(P134:P167)</f>
        <v>0</v>
      </c>
      <c r="R133" s="152">
        <f>SUM(R134:R167)</f>
        <v>13.72317018</v>
      </c>
      <c r="T133" s="153">
        <f>SUM(T134:T167)</f>
        <v>0</v>
      </c>
      <c r="AR133" s="147" t="s">
        <v>82</v>
      </c>
      <c r="AT133" s="154" t="s">
        <v>74</v>
      </c>
      <c r="AU133" s="154" t="s">
        <v>82</v>
      </c>
      <c r="AY133" s="147" t="s">
        <v>334</v>
      </c>
      <c r="BK133" s="155">
        <f>SUM(BK134:BK167)</f>
        <v>0</v>
      </c>
    </row>
    <row r="134" spans="2:65" s="1" customFormat="1" ht="16.5" customHeight="1">
      <c r="B134" s="128"/>
      <c r="C134" s="158" t="s">
        <v>82</v>
      </c>
      <c r="D134" s="158" t="s">
        <v>336</v>
      </c>
      <c r="E134" s="159" t="s">
        <v>4397</v>
      </c>
      <c r="F134" s="160" t="s">
        <v>4398</v>
      </c>
      <c r="G134" s="161" t="s">
        <v>4399</v>
      </c>
      <c r="H134" s="162">
        <v>1.7000000000000001E-2</v>
      </c>
      <c r="I134" s="163"/>
      <c r="J134" s="164">
        <f t="shared" ref="J134:J167" si="5">ROUND(I134*H134,2)</f>
        <v>0</v>
      </c>
      <c r="K134" s="165"/>
      <c r="L134" s="32"/>
      <c r="M134" s="166" t="s">
        <v>1</v>
      </c>
      <c r="N134" s="127" t="s">
        <v>41</v>
      </c>
      <c r="P134" s="167">
        <f t="shared" ref="P134:P167" si="6">O134*H134</f>
        <v>0</v>
      </c>
      <c r="Q134" s="167">
        <v>0.40872999999999998</v>
      </c>
      <c r="R134" s="167">
        <f t="shared" ref="R134:R167" si="7">Q134*H134</f>
        <v>6.9484100000000003E-3</v>
      </c>
      <c r="S134" s="167">
        <v>0</v>
      </c>
      <c r="T134" s="168">
        <f t="shared" ref="T134:T167" si="8">S134*H134</f>
        <v>0</v>
      </c>
      <c r="AR134" s="169" t="s">
        <v>340</v>
      </c>
      <c r="AT134" s="169" t="s">
        <v>336</v>
      </c>
      <c r="AU134" s="169" t="s">
        <v>87</v>
      </c>
      <c r="AY134" s="17" t="s">
        <v>334</v>
      </c>
      <c r="BE134" s="170">
        <f t="shared" ref="BE134:BE167" si="9">IF(N134="základná",J134,0)</f>
        <v>0</v>
      </c>
      <c r="BF134" s="170">
        <f t="shared" ref="BF134:BF167" si="10">IF(N134="znížená",J134,0)</f>
        <v>0</v>
      </c>
      <c r="BG134" s="170">
        <f t="shared" ref="BG134:BG167" si="11">IF(N134="zákl. prenesená",J134,0)</f>
        <v>0</v>
      </c>
      <c r="BH134" s="170">
        <f t="shared" ref="BH134:BH167" si="12">IF(N134="zníž. prenesená",J134,0)</f>
        <v>0</v>
      </c>
      <c r="BI134" s="170">
        <f t="shared" ref="BI134:BI167" si="13">IF(N134="nulová",J134,0)</f>
        <v>0</v>
      </c>
      <c r="BJ134" s="17" t="s">
        <v>87</v>
      </c>
      <c r="BK134" s="170">
        <f t="shared" ref="BK134:BK167" si="14">ROUND(I134*H134,2)</f>
        <v>0</v>
      </c>
      <c r="BL134" s="17" t="s">
        <v>340</v>
      </c>
      <c r="BM134" s="169" t="s">
        <v>4816</v>
      </c>
    </row>
    <row r="135" spans="2:65" s="1" customFormat="1" ht="24.15" customHeight="1">
      <c r="B135" s="128"/>
      <c r="C135" s="158" t="s">
        <v>87</v>
      </c>
      <c r="D135" s="158" t="s">
        <v>336</v>
      </c>
      <c r="E135" s="159" t="s">
        <v>4416</v>
      </c>
      <c r="F135" s="160" t="s">
        <v>4417</v>
      </c>
      <c r="G135" s="161" t="s">
        <v>2590</v>
      </c>
      <c r="H135" s="162">
        <v>168</v>
      </c>
      <c r="I135" s="163"/>
      <c r="J135" s="164">
        <f t="shared" si="5"/>
        <v>0</v>
      </c>
      <c r="K135" s="165"/>
      <c r="L135" s="32"/>
      <c r="M135" s="166" t="s">
        <v>1</v>
      </c>
      <c r="N135" s="127" t="s">
        <v>41</v>
      </c>
      <c r="P135" s="167">
        <f t="shared" si="6"/>
        <v>0</v>
      </c>
      <c r="Q135" s="167">
        <v>4.0000000000000003E-5</v>
      </c>
      <c r="R135" s="167">
        <f t="shared" si="7"/>
        <v>6.7200000000000003E-3</v>
      </c>
      <c r="S135" s="167">
        <v>0</v>
      </c>
      <c r="T135" s="168">
        <f t="shared" si="8"/>
        <v>0</v>
      </c>
      <c r="AR135" s="169" t="s">
        <v>340</v>
      </c>
      <c r="AT135" s="169" t="s">
        <v>336</v>
      </c>
      <c r="AU135" s="169" t="s">
        <v>87</v>
      </c>
      <c r="AY135" s="17" t="s">
        <v>334</v>
      </c>
      <c r="BE135" s="170">
        <f t="shared" si="9"/>
        <v>0</v>
      </c>
      <c r="BF135" s="170">
        <f t="shared" si="10"/>
        <v>0</v>
      </c>
      <c r="BG135" s="170">
        <f t="shared" si="11"/>
        <v>0</v>
      </c>
      <c r="BH135" s="170">
        <f t="shared" si="12"/>
        <v>0</v>
      </c>
      <c r="BI135" s="170">
        <f t="shared" si="13"/>
        <v>0</v>
      </c>
      <c r="BJ135" s="17" t="s">
        <v>87</v>
      </c>
      <c r="BK135" s="170">
        <f t="shared" si="14"/>
        <v>0</v>
      </c>
      <c r="BL135" s="17" t="s">
        <v>340</v>
      </c>
      <c r="BM135" s="169" t="s">
        <v>4817</v>
      </c>
    </row>
    <row r="136" spans="2:65" s="1" customFormat="1" ht="24.15" customHeight="1">
      <c r="B136" s="128"/>
      <c r="C136" s="158" t="s">
        <v>352</v>
      </c>
      <c r="D136" s="158" t="s">
        <v>336</v>
      </c>
      <c r="E136" s="159" t="s">
        <v>4419</v>
      </c>
      <c r="F136" s="160" t="s">
        <v>4420</v>
      </c>
      <c r="G136" s="161" t="s">
        <v>511</v>
      </c>
      <c r="H136" s="162">
        <v>2</v>
      </c>
      <c r="I136" s="163"/>
      <c r="J136" s="164">
        <f t="shared" si="5"/>
        <v>0</v>
      </c>
      <c r="K136" s="165"/>
      <c r="L136" s="32"/>
      <c r="M136" s="166" t="s">
        <v>1</v>
      </c>
      <c r="N136" s="127" t="s">
        <v>41</v>
      </c>
      <c r="P136" s="167">
        <f t="shared" si="6"/>
        <v>0</v>
      </c>
      <c r="Q136" s="167">
        <v>4.0400000000000002E-3</v>
      </c>
      <c r="R136" s="167">
        <f t="shared" si="7"/>
        <v>8.0800000000000004E-3</v>
      </c>
      <c r="S136" s="167">
        <v>0</v>
      </c>
      <c r="T136" s="168">
        <f t="shared" si="8"/>
        <v>0</v>
      </c>
      <c r="AR136" s="169" t="s">
        <v>340</v>
      </c>
      <c r="AT136" s="169" t="s">
        <v>336</v>
      </c>
      <c r="AU136" s="169" t="s">
        <v>87</v>
      </c>
      <c r="AY136" s="17" t="s">
        <v>334</v>
      </c>
      <c r="BE136" s="170">
        <f t="shared" si="9"/>
        <v>0</v>
      </c>
      <c r="BF136" s="170">
        <f t="shared" si="10"/>
        <v>0</v>
      </c>
      <c r="BG136" s="170">
        <f t="shared" si="11"/>
        <v>0</v>
      </c>
      <c r="BH136" s="170">
        <f t="shared" si="12"/>
        <v>0</v>
      </c>
      <c r="BI136" s="170">
        <f t="shared" si="13"/>
        <v>0</v>
      </c>
      <c r="BJ136" s="17" t="s">
        <v>87</v>
      </c>
      <c r="BK136" s="170">
        <f t="shared" si="14"/>
        <v>0</v>
      </c>
      <c r="BL136" s="17" t="s">
        <v>340</v>
      </c>
      <c r="BM136" s="169" t="s">
        <v>4818</v>
      </c>
    </row>
    <row r="137" spans="2:65" s="1" customFormat="1" ht="24.15" customHeight="1">
      <c r="B137" s="128"/>
      <c r="C137" s="158" t="s">
        <v>340</v>
      </c>
      <c r="D137" s="158" t="s">
        <v>336</v>
      </c>
      <c r="E137" s="159" t="s">
        <v>4428</v>
      </c>
      <c r="F137" s="160" t="s">
        <v>4429</v>
      </c>
      <c r="G137" s="161" t="s">
        <v>349</v>
      </c>
      <c r="H137" s="162">
        <v>3</v>
      </c>
      <c r="I137" s="163"/>
      <c r="J137" s="164">
        <f t="shared" si="5"/>
        <v>0</v>
      </c>
      <c r="K137" s="165"/>
      <c r="L137" s="32"/>
      <c r="M137" s="166" t="s">
        <v>1</v>
      </c>
      <c r="N137" s="127" t="s">
        <v>41</v>
      </c>
      <c r="P137" s="167">
        <f t="shared" si="6"/>
        <v>0</v>
      </c>
      <c r="Q137" s="167">
        <v>0</v>
      </c>
      <c r="R137" s="167">
        <f t="shared" si="7"/>
        <v>0</v>
      </c>
      <c r="S137" s="167">
        <v>0</v>
      </c>
      <c r="T137" s="168">
        <f t="shared" si="8"/>
        <v>0</v>
      </c>
      <c r="AR137" s="169" t="s">
        <v>340</v>
      </c>
      <c r="AT137" s="169" t="s">
        <v>336</v>
      </c>
      <c r="AU137" s="169" t="s">
        <v>87</v>
      </c>
      <c r="AY137" s="17" t="s">
        <v>334</v>
      </c>
      <c r="BE137" s="170">
        <f t="shared" si="9"/>
        <v>0</v>
      </c>
      <c r="BF137" s="170">
        <f t="shared" si="10"/>
        <v>0</v>
      </c>
      <c r="BG137" s="170">
        <f t="shared" si="11"/>
        <v>0</v>
      </c>
      <c r="BH137" s="170">
        <f t="shared" si="12"/>
        <v>0</v>
      </c>
      <c r="BI137" s="170">
        <f t="shared" si="13"/>
        <v>0</v>
      </c>
      <c r="BJ137" s="17" t="s">
        <v>87</v>
      </c>
      <c r="BK137" s="170">
        <f t="shared" si="14"/>
        <v>0</v>
      </c>
      <c r="BL137" s="17" t="s">
        <v>340</v>
      </c>
      <c r="BM137" s="169" t="s">
        <v>4819</v>
      </c>
    </row>
    <row r="138" spans="2:65" s="1" customFormat="1" ht="21.75" customHeight="1">
      <c r="B138" s="128"/>
      <c r="C138" s="158" t="s">
        <v>374</v>
      </c>
      <c r="D138" s="158" t="s">
        <v>336</v>
      </c>
      <c r="E138" s="159" t="s">
        <v>4820</v>
      </c>
      <c r="F138" s="160" t="s">
        <v>4821</v>
      </c>
      <c r="G138" s="161" t="s">
        <v>349</v>
      </c>
      <c r="H138" s="162">
        <v>148.37299999999999</v>
      </c>
      <c r="I138" s="163"/>
      <c r="J138" s="164">
        <f t="shared" si="5"/>
        <v>0</v>
      </c>
      <c r="K138" s="165"/>
      <c r="L138" s="32"/>
      <c r="M138" s="166" t="s">
        <v>1</v>
      </c>
      <c r="N138" s="127" t="s">
        <v>41</v>
      </c>
      <c r="P138" s="167">
        <f t="shared" si="6"/>
        <v>0</v>
      </c>
      <c r="Q138" s="167">
        <v>0</v>
      </c>
      <c r="R138" s="167">
        <f t="shared" si="7"/>
        <v>0</v>
      </c>
      <c r="S138" s="167">
        <v>0</v>
      </c>
      <c r="T138" s="168">
        <f t="shared" si="8"/>
        <v>0</v>
      </c>
      <c r="AR138" s="169" t="s">
        <v>340</v>
      </c>
      <c r="AT138" s="169" t="s">
        <v>336</v>
      </c>
      <c r="AU138" s="169" t="s">
        <v>87</v>
      </c>
      <c r="AY138" s="17" t="s">
        <v>334</v>
      </c>
      <c r="BE138" s="170">
        <f t="shared" si="9"/>
        <v>0</v>
      </c>
      <c r="BF138" s="170">
        <f t="shared" si="10"/>
        <v>0</v>
      </c>
      <c r="BG138" s="170">
        <f t="shared" si="11"/>
        <v>0</v>
      </c>
      <c r="BH138" s="170">
        <f t="shared" si="12"/>
        <v>0</v>
      </c>
      <c r="BI138" s="170">
        <f t="shared" si="13"/>
        <v>0</v>
      </c>
      <c r="BJ138" s="17" t="s">
        <v>87</v>
      </c>
      <c r="BK138" s="170">
        <f t="shared" si="14"/>
        <v>0</v>
      </c>
      <c r="BL138" s="17" t="s">
        <v>340</v>
      </c>
      <c r="BM138" s="169" t="s">
        <v>4822</v>
      </c>
    </row>
    <row r="139" spans="2:65" s="1" customFormat="1" ht="16.5" customHeight="1">
      <c r="B139" s="128"/>
      <c r="C139" s="158" t="s">
        <v>380</v>
      </c>
      <c r="D139" s="158" t="s">
        <v>336</v>
      </c>
      <c r="E139" s="159" t="s">
        <v>4434</v>
      </c>
      <c r="F139" s="160" t="s">
        <v>4435</v>
      </c>
      <c r="G139" s="161" t="s">
        <v>349</v>
      </c>
      <c r="H139" s="162">
        <v>148.37299999999999</v>
      </c>
      <c r="I139" s="163"/>
      <c r="J139" s="164">
        <f t="shared" si="5"/>
        <v>0</v>
      </c>
      <c r="K139" s="165"/>
      <c r="L139" s="32"/>
      <c r="M139" s="166" t="s">
        <v>1</v>
      </c>
      <c r="N139" s="127" t="s">
        <v>41</v>
      </c>
      <c r="P139" s="167">
        <f t="shared" si="6"/>
        <v>0</v>
      </c>
      <c r="Q139" s="167">
        <v>0</v>
      </c>
      <c r="R139" s="167">
        <f t="shared" si="7"/>
        <v>0</v>
      </c>
      <c r="S139" s="167">
        <v>0</v>
      </c>
      <c r="T139" s="168">
        <f t="shared" si="8"/>
        <v>0</v>
      </c>
      <c r="AR139" s="169" t="s">
        <v>340</v>
      </c>
      <c r="AT139" s="169" t="s">
        <v>336</v>
      </c>
      <c r="AU139" s="169" t="s">
        <v>87</v>
      </c>
      <c r="AY139" s="17" t="s">
        <v>334</v>
      </c>
      <c r="BE139" s="170">
        <f t="shared" si="9"/>
        <v>0</v>
      </c>
      <c r="BF139" s="170">
        <f t="shared" si="10"/>
        <v>0</v>
      </c>
      <c r="BG139" s="170">
        <f t="shared" si="11"/>
        <v>0</v>
      </c>
      <c r="BH139" s="170">
        <f t="shared" si="12"/>
        <v>0</v>
      </c>
      <c r="BI139" s="170">
        <f t="shared" si="13"/>
        <v>0</v>
      </c>
      <c r="BJ139" s="17" t="s">
        <v>87</v>
      </c>
      <c r="BK139" s="170">
        <f t="shared" si="14"/>
        <v>0</v>
      </c>
      <c r="BL139" s="17" t="s">
        <v>340</v>
      </c>
      <c r="BM139" s="169" t="s">
        <v>4823</v>
      </c>
    </row>
    <row r="140" spans="2:65" s="1" customFormat="1" ht="21.75" customHeight="1">
      <c r="B140" s="128"/>
      <c r="C140" s="158" t="s">
        <v>384</v>
      </c>
      <c r="D140" s="158" t="s">
        <v>336</v>
      </c>
      <c r="E140" s="159" t="s">
        <v>4824</v>
      </c>
      <c r="F140" s="160" t="s">
        <v>4825</v>
      </c>
      <c r="G140" s="161" t="s">
        <v>349</v>
      </c>
      <c r="H140" s="162">
        <v>148.37299999999999</v>
      </c>
      <c r="I140" s="163"/>
      <c r="J140" s="164">
        <f t="shared" si="5"/>
        <v>0</v>
      </c>
      <c r="K140" s="165"/>
      <c r="L140" s="32"/>
      <c r="M140" s="166" t="s">
        <v>1</v>
      </c>
      <c r="N140" s="127" t="s">
        <v>41</v>
      </c>
      <c r="P140" s="167">
        <f t="shared" si="6"/>
        <v>0</v>
      </c>
      <c r="Q140" s="167">
        <v>0</v>
      </c>
      <c r="R140" s="167">
        <f t="shared" si="7"/>
        <v>0</v>
      </c>
      <c r="S140" s="167">
        <v>0</v>
      </c>
      <c r="T140" s="168">
        <f t="shared" si="8"/>
        <v>0</v>
      </c>
      <c r="AR140" s="169" t="s">
        <v>340</v>
      </c>
      <c r="AT140" s="169" t="s">
        <v>336</v>
      </c>
      <c r="AU140" s="169" t="s">
        <v>87</v>
      </c>
      <c r="AY140" s="17" t="s">
        <v>334</v>
      </c>
      <c r="BE140" s="170">
        <f t="shared" si="9"/>
        <v>0</v>
      </c>
      <c r="BF140" s="170">
        <f t="shared" si="10"/>
        <v>0</v>
      </c>
      <c r="BG140" s="170">
        <f t="shared" si="11"/>
        <v>0</v>
      </c>
      <c r="BH140" s="170">
        <f t="shared" si="12"/>
        <v>0</v>
      </c>
      <c r="BI140" s="170">
        <f t="shared" si="13"/>
        <v>0</v>
      </c>
      <c r="BJ140" s="17" t="s">
        <v>87</v>
      </c>
      <c r="BK140" s="170">
        <f t="shared" si="14"/>
        <v>0</v>
      </c>
      <c r="BL140" s="17" t="s">
        <v>340</v>
      </c>
      <c r="BM140" s="169" t="s">
        <v>4826</v>
      </c>
    </row>
    <row r="141" spans="2:65" s="1" customFormat="1" ht="16.5" customHeight="1">
      <c r="B141" s="128"/>
      <c r="C141" s="158" t="s">
        <v>392</v>
      </c>
      <c r="D141" s="158" t="s">
        <v>336</v>
      </c>
      <c r="E141" s="159" t="s">
        <v>4440</v>
      </c>
      <c r="F141" s="160" t="s">
        <v>4441</v>
      </c>
      <c r="G141" s="161" t="s">
        <v>349</v>
      </c>
      <c r="H141" s="162">
        <v>148.37299999999999</v>
      </c>
      <c r="I141" s="163"/>
      <c r="J141" s="164">
        <f t="shared" si="5"/>
        <v>0</v>
      </c>
      <c r="K141" s="165"/>
      <c r="L141" s="32"/>
      <c r="M141" s="166" t="s">
        <v>1</v>
      </c>
      <c r="N141" s="127" t="s">
        <v>41</v>
      </c>
      <c r="P141" s="167">
        <f t="shared" si="6"/>
        <v>0</v>
      </c>
      <c r="Q141" s="167">
        <v>0</v>
      </c>
      <c r="R141" s="167">
        <f t="shared" si="7"/>
        <v>0</v>
      </c>
      <c r="S141" s="167">
        <v>0</v>
      </c>
      <c r="T141" s="168">
        <f t="shared" si="8"/>
        <v>0</v>
      </c>
      <c r="AR141" s="169" t="s">
        <v>340</v>
      </c>
      <c r="AT141" s="169" t="s">
        <v>336</v>
      </c>
      <c r="AU141" s="169" t="s">
        <v>87</v>
      </c>
      <c r="AY141" s="17" t="s">
        <v>334</v>
      </c>
      <c r="BE141" s="170">
        <f t="shared" si="9"/>
        <v>0</v>
      </c>
      <c r="BF141" s="170">
        <f t="shared" si="10"/>
        <v>0</v>
      </c>
      <c r="BG141" s="170">
        <f t="shared" si="11"/>
        <v>0</v>
      </c>
      <c r="BH141" s="170">
        <f t="shared" si="12"/>
        <v>0</v>
      </c>
      <c r="BI141" s="170">
        <f t="shared" si="13"/>
        <v>0</v>
      </c>
      <c r="BJ141" s="17" t="s">
        <v>87</v>
      </c>
      <c r="BK141" s="170">
        <f t="shared" si="14"/>
        <v>0</v>
      </c>
      <c r="BL141" s="17" t="s">
        <v>340</v>
      </c>
      <c r="BM141" s="169" t="s">
        <v>4827</v>
      </c>
    </row>
    <row r="142" spans="2:65" s="1" customFormat="1" ht="21.75" customHeight="1">
      <c r="B142" s="128"/>
      <c r="C142" s="158" t="s">
        <v>396</v>
      </c>
      <c r="D142" s="158" t="s">
        <v>336</v>
      </c>
      <c r="E142" s="159" t="s">
        <v>4443</v>
      </c>
      <c r="F142" s="160" t="s">
        <v>4444</v>
      </c>
      <c r="G142" s="161" t="s">
        <v>349</v>
      </c>
      <c r="H142" s="162">
        <v>12.768000000000001</v>
      </c>
      <c r="I142" s="163"/>
      <c r="J142" s="164">
        <f t="shared" si="5"/>
        <v>0</v>
      </c>
      <c r="K142" s="165"/>
      <c r="L142" s="32"/>
      <c r="M142" s="166" t="s">
        <v>1</v>
      </c>
      <c r="N142" s="127" t="s">
        <v>41</v>
      </c>
      <c r="P142" s="167">
        <f t="shared" si="6"/>
        <v>0</v>
      </c>
      <c r="Q142" s="167">
        <v>0</v>
      </c>
      <c r="R142" s="167">
        <f t="shared" si="7"/>
        <v>0</v>
      </c>
      <c r="S142" s="167">
        <v>0</v>
      </c>
      <c r="T142" s="168">
        <f t="shared" si="8"/>
        <v>0</v>
      </c>
      <c r="AR142" s="169" t="s">
        <v>340</v>
      </c>
      <c r="AT142" s="169" t="s">
        <v>336</v>
      </c>
      <c r="AU142" s="169" t="s">
        <v>87</v>
      </c>
      <c r="AY142" s="17" t="s">
        <v>334</v>
      </c>
      <c r="BE142" s="170">
        <f t="shared" si="9"/>
        <v>0</v>
      </c>
      <c r="BF142" s="170">
        <f t="shared" si="10"/>
        <v>0</v>
      </c>
      <c r="BG142" s="170">
        <f t="shared" si="11"/>
        <v>0</v>
      </c>
      <c r="BH142" s="170">
        <f t="shared" si="12"/>
        <v>0</v>
      </c>
      <c r="BI142" s="170">
        <f t="shared" si="13"/>
        <v>0</v>
      </c>
      <c r="BJ142" s="17" t="s">
        <v>87</v>
      </c>
      <c r="BK142" s="170">
        <f t="shared" si="14"/>
        <v>0</v>
      </c>
      <c r="BL142" s="17" t="s">
        <v>340</v>
      </c>
      <c r="BM142" s="169" t="s">
        <v>4828</v>
      </c>
    </row>
    <row r="143" spans="2:65" s="1" customFormat="1" ht="21.75" customHeight="1">
      <c r="B143" s="128"/>
      <c r="C143" s="158" t="s">
        <v>400</v>
      </c>
      <c r="D143" s="158" t="s">
        <v>336</v>
      </c>
      <c r="E143" s="159" t="s">
        <v>2637</v>
      </c>
      <c r="F143" s="160" t="s">
        <v>4446</v>
      </c>
      <c r="G143" s="161" t="s">
        <v>349</v>
      </c>
      <c r="H143" s="162">
        <v>12.768000000000001</v>
      </c>
      <c r="I143" s="163"/>
      <c r="J143" s="164">
        <f t="shared" si="5"/>
        <v>0</v>
      </c>
      <c r="K143" s="165"/>
      <c r="L143" s="32"/>
      <c r="M143" s="166" t="s">
        <v>1</v>
      </c>
      <c r="N143" s="127" t="s">
        <v>41</v>
      </c>
      <c r="P143" s="167">
        <f t="shared" si="6"/>
        <v>0</v>
      </c>
      <c r="Q143" s="167">
        <v>0</v>
      </c>
      <c r="R143" s="167">
        <f t="shared" si="7"/>
        <v>0</v>
      </c>
      <c r="S143" s="167">
        <v>0</v>
      </c>
      <c r="T143" s="168">
        <f t="shared" si="8"/>
        <v>0</v>
      </c>
      <c r="AR143" s="169" t="s">
        <v>340</v>
      </c>
      <c r="AT143" s="169" t="s">
        <v>336</v>
      </c>
      <c r="AU143" s="169" t="s">
        <v>87</v>
      </c>
      <c r="AY143" s="17" t="s">
        <v>334</v>
      </c>
      <c r="BE143" s="170">
        <f t="shared" si="9"/>
        <v>0</v>
      </c>
      <c r="BF143" s="170">
        <f t="shared" si="10"/>
        <v>0</v>
      </c>
      <c r="BG143" s="170">
        <f t="shared" si="11"/>
        <v>0</v>
      </c>
      <c r="BH143" s="170">
        <f t="shared" si="12"/>
        <v>0</v>
      </c>
      <c r="BI143" s="170">
        <f t="shared" si="13"/>
        <v>0</v>
      </c>
      <c r="BJ143" s="17" t="s">
        <v>87</v>
      </c>
      <c r="BK143" s="170">
        <f t="shared" si="14"/>
        <v>0</v>
      </c>
      <c r="BL143" s="17" t="s">
        <v>340</v>
      </c>
      <c r="BM143" s="169" t="s">
        <v>4829</v>
      </c>
    </row>
    <row r="144" spans="2:65" s="1" customFormat="1" ht="21.75" customHeight="1">
      <c r="B144" s="128"/>
      <c r="C144" s="158" t="s">
        <v>415</v>
      </c>
      <c r="D144" s="158" t="s">
        <v>336</v>
      </c>
      <c r="E144" s="159" t="s">
        <v>4448</v>
      </c>
      <c r="F144" s="160" t="s">
        <v>4449</v>
      </c>
      <c r="G144" s="161" t="s">
        <v>349</v>
      </c>
      <c r="H144" s="162">
        <v>12.768000000000001</v>
      </c>
      <c r="I144" s="163"/>
      <c r="J144" s="164">
        <f t="shared" si="5"/>
        <v>0</v>
      </c>
      <c r="K144" s="165"/>
      <c r="L144" s="32"/>
      <c r="M144" s="166" t="s">
        <v>1</v>
      </c>
      <c r="N144" s="127" t="s">
        <v>41</v>
      </c>
      <c r="P144" s="167">
        <f t="shared" si="6"/>
        <v>0</v>
      </c>
      <c r="Q144" s="167">
        <v>0</v>
      </c>
      <c r="R144" s="167">
        <f t="shared" si="7"/>
        <v>0</v>
      </c>
      <c r="S144" s="167">
        <v>0</v>
      </c>
      <c r="T144" s="168">
        <f t="shared" si="8"/>
        <v>0</v>
      </c>
      <c r="AR144" s="169" t="s">
        <v>340</v>
      </c>
      <c r="AT144" s="169" t="s">
        <v>336</v>
      </c>
      <c r="AU144" s="169" t="s">
        <v>87</v>
      </c>
      <c r="AY144" s="17" t="s">
        <v>334</v>
      </c>
      <c r="BE144" s="170">
        <f t="shared" si="9"/>
        <v>0</v>
      </c>
      <c r="BF144" s="170">
        <f t="shared" si="10"/>
        <v>0</v>
      </c>
      <c r="BG144" s="170">
        <f t="shared" si="11"/>
        <v>0</v>
      </c>
      <c r="BH144" s="170">
        <f t="shared" si="12"/>
        <v>0</v>
      </c>
      <c r="BI144" s="170">
        <f t="shared" si="13"/>
        <v>0</v>
      </c>
      <c r="BJ144" s="17" t="s">
        <v>87</v>
      </c>
      <c r="BK144" s="170">
        <f t="shared" si="14"/>
        <v>0</v>
      </c>
      <c r="BL144" s="17" t="s">
        <v>340</v>
      </c>
      <c r="BM144" s="169" t="s">
        <v>4830</v>
      </c>
    </row>
    <row r="145" spans="2:65" s="1" customFormat="1" ht="21.75" customHeight="1">
      <c r="B145" s="128"/>
      <c r="C145" s="158" t="s">
        <v>424</v>
      </c>
      <c r="D145" s="158" t="s">
        <v>336</v>
      </c>
      <c r="E145" s="159" t="s">
        <v>4451</v>
      </c>
      <c r="F145" s="160" t="s">
        <v>4452</v>
      </c>
      <c r="G145" s="161" t="s">
        <v>349</v>
      </c>
      <c r="H145" s="162">
        <v>12.768000000000001</v>
      </c>
      <c r="I145" s="163"/>
      <c r="J145" s="164">
        <f t="shared" si="5"/>
        <v>0</v>
      </c>
      <c r="K145" s="165"/>
      <c r="L145" s="32"/>
      <c r="M145" s="166" t="s">
        <v>1</v>
      </c>
      <c r="N145" s="127" t="s">
        <v>41</v>
      </c>
      <c r="P145" s="167">
        <f t="shared" si="6"/>
        <v>0</v>
      </c>
      <c r="Q145" s="167">
        <v>0</v>
      </c>
      <c r="R145" s="167">
        <f t="shared" si="7"/>
        <v>0</v>
      </c>
      <c r="S145" s="167">
        <v>0</v>
      </c>
      <c r="T145" s="168">
        <f t="shared" si="8"/>
        <v>0</v>
      </c>
      <c r="AR145" s="169" t="s">
        <v>340</v>
      </c>
      <c r="AT145" s="169" t="s">
        <v>336</v>
      </c>
      <c r="AU145" s="169" t="s">
        <v>87</v>
      </c>
      <c r="AY145" s="17" t="s">
        <v>334</v>
      </c>
      <c r="BE145" s="170">
        <f t="shared" si="9"/>
        <v>0</v>
      </c>
      <c r="BF145" s="170">
        <f t="shared" si="10"/>
        <v>0</v>
      </c>
      <c r="BG145" s="170">
        <f t="shared" si="11"/>
        <v>0</v>
      </c>
      <c r="BH145" s="170">
        <f t="shared" si="12"/>
        <v>0</v>
      </c>
      <c r="BI145" s="170">
        <f t="shared" si="13"/>
        <v>0</v>
      </c>
      <c r="BJ145" s="17" t="s">
        <v>87</v>
      </c>
      <c r="BK145" s="170">
        <f t="shared" si="14"/>
        <v>0</v>
      </c>
      <c r="BL145" s="17" t="s">
        <v>340</v>
      </c>
      <c r="BM145" s="169" t="s">
        <v>4831</v>
      </c>
    </row>
    <row r="146" spans="2:65" s="1" customFormat="1" ht="16.5" customHeight="1">
      <c r="B146" s="128"/>
      <c r="C146" s="158" t="s">
        <v>439</v>
      </c>
      <c r="D146" s="158" t="s">
        <v>336</v>
      </c>
      <c r="E146" s="159" t="s">
        <v>4758</v>
      </c>
      <c r="F146" s="160" t="s">
        <v>4759</v>
      </c>
      <c r="G146" s="161" t="s">
        <v>349</v>
      </c>
      <c r="H146" s="162">
        <v>8.173</v>
      </c>
      <c r="I146" s="163"/>
      <c r="J146" s="164">
        <f t="shared" si="5"/>
        <v>0</v>
      </c>
      <c r="K146" s="165"/>
      <c r="L146" s="32"/>
      <c r="M146" s="166" t="s">
        <v>1</v>
      </c>
      <c r="N146" s="127" t="s">
        <v>41</v>
      </c>
      <c r="P146" s="167">
        <f t="shared" si="6"/>
        <v>0</v>
      </c>
      <c r="Q146" s="167">
        <v>0</v>
      </c>
      <c r="R146" s="167">
        <f t="shared" si="7"/>
        <v>0</v>
      </c>
      <c r="S146" s="167">
        <v>0</v>
      </c>
      <c r="T146" s="168">
        <f t="shared" si="8"/>
        <v>0</v>
      </c>
      <c r="AR146" s="169" t="s">
        <v>340</v>
      </c>
      <c r="AT146" s="169" t="s">
        <v>336</v>
      </c>
      <c r="AU146" s="169" t="s">
        <v>87</v>
      </c>
      <c r="AY146" s="17" t="s">
        <v>334</v>
      </c>
      <c r="BE146" s="170">
        <f t="shared" si="9"/>
        <v>0</v>
      </c>
      <c r="BF146" s="170">
        <f t="shared" si="10"/>
        <v>0</v>
      </c>
      <c r="BG146" s="170">
        <f t="shared" si="11"/>
        <v>0</v>
      </c>
      <c r="BH146" s="170">
        <f t="shared" si="12"/>
        <v>0</v>
      </c>
      <c r="BI146" s="170">
        <f t="shared" si="13"/>
        <v>0</v>
      </c>
      <c r="BJ146" s="17" t="s">
        <v>87</v>
      </c>
      <c r="BK146" s="170">
        <f t="shared" si="14"/>
        <v>0</v>
      </c>
      <c r="BL146" s="17" t="s">
        <v>340</v>
      </c>
      <c r="BM146" s="169" t="s">
        <v>4832</v>
      </c>
    </row>
    <row r="147" spans="2:65" s="1" customFormat="1" ht="16.5" customHeight="1">
      <c r="B147" s="128"/>
      <c r="C147" s="158" t="s">
        <v>444</v>
      </c>
      <c r="D147" s="158" t="s">
        <v>336</v>
      </c>
      <c r="E147" s="159" t="s">
        <v>4761</v>
      </c>
      <c r="F147" s="160" t="s">
        <v>4762</v>
      </c>
      <c r="G147" s="161" t="s">
        <v>349</v>
      </c>
      <c r="H147" s="162">
        <v>8.173</v>
      </c>
      <c r="I147" s="163"/>
      <c r="J147" s="164">
        <f t="shared" si="5"/>
        <v>0</v>
      </c>
      <c r="K147" s="165"/>
      <c r="L147" s="32"/>
      <c r="M147" s="166" t="s">
        <v>1</v>
      </c>
      <c r="N147" s="127" t="s">
        <v>41</v>
      </c>
      <c r="P147" s="167">
        <f t="shared" si="6"/>
        <v>0</v>
      </c>
      <c r="Q147" s="167">
        <v>0</v>
      </c>
      <c r="R147" s="167">
        <f t="shared" si="7"/>
        <v>0</v>
      </c>
      <c r="S147" s="167">
        <v>0</v>
      </c>
      <c r="T147" s="168">
        <f t="shared" si="8"/>
        <v>0</v>
      </c>
      <c r="AR147" s="169" t="s">
        <v>340</v>
      </c>
      <c r="AT147" s="169" t="s">
        <v>336</v>
      </c>
      <c r="AU147" s="169" t="s">
        <v>87</v>
      </c>
      <c r="AY147" s="17" t="s">
        <v>334</v>
      </c>
      <c r="BE147" s="170">
        <f t="shared" si="9"/>
        <v>0</v>
      </c>
      <c r="BF147" s="170">
        <f t="shared" si="10"/>
        <v>0</v>
      </c>
      <c r="BG147" s="170">
        <f t="shared" si="11"/>
        <v>0</v>
      </c>
      <c r="BH147" s="170">
        <f t="shared" si="12"/>
        <v>0</v>
      </c>
      <c r="BI147" s="170">
        <f t="shared" si="13"/>
        <v>0</v>
      </c>
      <c r="BJ147" s="17" t="s">
        <v>87</v>
      </c>
      <c r="BK147" s="170">
        <f t="shared" si="14"/>
        <v>0</v>
      </c>
      <c r="BL147" s="17" t="s">
        <v>340</v>
      </c>
      <c r="BM147" s="169" t="s">
        <v>4833</v>
      </c>
    </row>
    <row r="148" spans="2:65" s="1" customFormat="1" ht="16.5" customHeight="1">
      <c r="B148" s="128"/>
      <c r="C148" s="158" t="s">
        <v>448</v>
      </c>
      <c r="D148" s="158" t="s">
        <v>336</v>
      </c>
      <c r="E148" s="159" t="s">
        <v>4764</v>
      </c>
      <c r="F148" s="160" t="s">
        <v>4765</v>
      </c>
      <c r="G148" s="161" t="s">
        <v>349</v>
      </c>
      <c r="H148" s="162">
        <v>8.173</v>
      </c>
      <c r="I148" s="163"/>
      <c r="J148" s="164">
        <f t="shared" si="5"/>
        <v>0</v>
      </c>
      <c r="K148" s="165"/>
      <c r="L148" s="32"/>
      <c r="M148" s="166" t="s">
        <v>1</v>
      </c>
      <c r="N148" s="127" t="s">
        <v>41</v>
      </c>
      <c r="P148" s="167">
        <f t="shared" si="6"/>
        <v>0</v>
      </c>
      <c r="Q148" s="167">
        <v>0</v>
      </c>
      <c r="R148" s="167">
        <f t="shared" si="7"/>
        <v>0</v>
      </c>
      <c r="S148" s="167">
        <v>0</v>
      </c>
      <c r="T148" s="168">
        <f t="shared" si="8"/>
        <v>0</v>
      </c>
      <c r="AR148" s="169" t="s">
        <v>340</v>
      </c>
      <c r="AT148" s="169" t="s">
        <v>336</v>
      </c>
      <c r="AU148" s="169" t="s">
        <v>87</v>
      </c>
      <c r="AY148" s="17" t="s">
        <v>334</v>
      </c>
      <c r="BE148" s="170">
        <f t="shared" si="9"/>
        <v>0</v>
      </c>
      <c r="BF148" s="170">
        <f t="shared" si="10"/>
        <v>0</v>
      </c>
      <c r="BG148" s="170">
        <f t="shared" si="11"/>
        <v>0</v>
      </c>
      <c r="BH148" s="170">
        <f t="shared" si="12"/>
        <v>0</v>
      </c>
      <c r="BI148" s="170">
        <f t="shared" si="13"/>
        <v>0</v>
      </c>
      <c r="BJ148" s="17" t="s">
        <v>87</v>
      </c>
      <c r="BK148" s="170">
        <f t="shared" si="14"/>
        <v>0</v>
      </c>
      <c r="BL148" s="17" t="s">
        <v>340</v>
      </c>
      <c r="BM148" s="169" t="s">
        <v>4834</v>
      </c>
    </row>
    <row r="149" spans="2:65" s="1" customFormat="1" ht="16.5" customHeight="1">
      <c r="B149" s="128"/>
      <c r="C149" s="158" t="s">
        <v>452</v>
      </c>
      <c r="D149" s="158" t="s">
        <v>336</v>
      </c>
      <c r="E149" s="159" t="s">
        <v>4767</v>
      </c>
      <c r="F149" s="160" t="s">
        <v>4768</v>
      </c>
      <c r="G149" s="161" t="s">
        <v>349</v>
      </c>
      <c r="H149" s="162">
        <v>8.173</v>
      </c>
      <c r="I149" s="163"/>
      <c r="J149" s="164">
        <f t="shared" si="5"/>
        <v>0</v>
      </c>
      <c r="K149" s="165"/>
      <c r="L149" s="32"/>
      <c r="M149" s="166" t="s">
        <v>1</v>
      </c>
      <c r="N149" s="127" t="s">
        <v>41</v>
      </c>
      <c r="P149" s="167">
        <f t="shared" si="6"/>
        <v>0</v>
      </c>
      <c r="Q149" s="167">
        <v>0</v>
      </c>
      <c r="R149" s="167">
        <f t="shared" si="7"/>
        <v>0</v>
      </c>
      <c r="S149" s="167">
        <v>0</v>
      </c>
      <c r="T149" s="168">
        <f t="shared" si="8"/>
        <v>0</v>
      </c>
      <c r="AR149" s="169" t="s">
        <v>340</v>
      </c>
      <c r="AT149" s="169" t="s">
        <v>336</v>
      </c>
      <c r="AU149" s="169" t="s">
        <v>87</v>
      </c>
      <c r="AY149" s="17" t="s">
        <v>334</v>
      </c>
      <c r="BE149" s="170">
        <f t="shared" si="9"/>
        <v>0</v>
      </c>
      <c r="BF149" s="170">
        <f t="shared" si="10"/>
        <v>0</v>
      </c>
      <c r="BG149" s="170">
        <f t="shared" si="11"/>
        <v>0</v>
      </c>
      <c r="BH149" s="170">
        <f t="shared" si="12"/>
        <v>0</v>
      </c>
      <c r="BI149" s="170">
        <f t="shared" si="13"/>
        <v>0</v>
      </c>
      <c r="BJ149" s="17" t="s">
        <v>87</v>
      </c>
      <c r="BK149" s="170">
        <f t="shared" si="14"/>
        <v>0</v>
      </c>
      <c r="BL149" s="17" t="s">
        <v>340</v>
      </c>
      <c r="BM149" s="169" t="s">
        <v>4835</v>
      </c>
    </row>
    <row r="150" spans="2:65" s="1" customFormat="1" ht="24.15" customHeight="1">
      <c r="B150" s="128"/>
      <c r="C150" s="158" t="s">
        <v>456</v>
      </c>
      <c r="D150" s="158" t="s">
        <v>336</v>
      </c>
      <c r="E150" s="159" t="s">
        <v>2622</v>
      </c>
      <c r="F150" s="160" t="s">
        <v>4454</v>
      </c>
      <c r="G150" s="161" t="s">
        <v>339</v>
      </c>
      <c r="H150" s="162">
        <v>51.07</v>
      </c>
      <c r="I150" s="163"/>
      <c r="J150" s="164">
        <f t="shared" si="5"/>
        <v>0</v>
      </c>
      <c r="K150" s="165"/>
      <c r="L150" s="32"/>
      <c r="M150" s="166" t="s">
        <v>1</v>
      </c>
      <c r="N150" s="127" t="s">
        <v>41</v>
      </c>
      <c r="P150" s="167">
        <f t="shared" si="6"/>
        <v>0</v>
      </c>
      <c r="Q150" s="167">
        <v>2.1000000000000001E-4</v>
      </c>
      <c r="R150" s="167">
        <f t="shared" si="7"/>
        <v>1.07247E-2</v>
      </c>
      <c r="S150" s="167">
        <v>0</v>
      </c>
      <c r="T150" s="168">
        <f t="shared" si="8"/>
        <v>0</v>
      </c>
      <c r="AR150" s="169" t="s">
        <v>340</v>
      </c>
      <c r="AT150" s="169" t="s">
        <v>336</v>
      </c>
      <c r="AU150" s="169" t="s">
        <v>87</v>
      </c>
      <c r="AY150" s="17" t="s">
        <v>334</v>
      </c>
      <c r="BE150" s="170">
        <f t="shared" si="9"/>
        <v>0</v>
      </c>
      <c r="BF150" s="170">
        <f t="shared" si="10"/>
        <v>0</v>
      </c>
      <c r="BG150" s="170">
        <f t="shared" si="11"/>
        <v>0</v>
      </c>
      <c r="BH150" s="170">
        <f t="shared" si="12"/>
        <v>0</v>
      </c>
      <c r="BI150" s="170">
        <f t="shared" si="13"/>
        <v>0</v>
      </c>
      <c r="BJ150" s="17" t="s">
        <v>87</v>
      </c>
      <c r="BK150" s="170">
        <f t="shared" si="14"/>
        <v>0</v>
      </c>
      <c r="BL150" s="17" t="s">
        <v>340</v>
      </c>
      <c r="BM150" s="169" t="s">
        <v>4836</v>
      </c>
    </row>
    <row r="151" spans="2:65" s="1" customFormat="1" ht="24.15" customHeight="1">
      <c r="B151" s="128"/>
      <c r="C151" s="158" t="s">
        <v>460</v>
      </c>
      <c r="D151" s="158" t="s">
        <v>336</v>
      </c>
      <c r="E151" s="159" t="s">
        <v>2625</v>
      </c>
      <c r="F151" s="160" t="s">
        <v>4456</v>
      </c>
      <c r="G151" s="161" t="s">
        <v>339</v>
      </c>
      <c r="H151" s="162">
        <v>51.07</v>
      </c>
      <c r="I151" s="163"/>
      <c r="J151" s="164">
        <f t="shared" si="5"/>
        <v>0</v>
      </c>
      <c r="K151" s="165"/>
      <c r="L151" s="32"/>
      <c r="M151" s="166" t="s">
        <v>1</v>
      </c>
      <c r="N151" s="127" t="s">
        <v>41</v>
      </c>
      <c r="P151" s="167">
        <f t="shared" si="6"/>
        <v>0</v>
      </c>
      <c r="Q151" s="167">
        <v>0</v>
      </c>
      <c r="R151" s="167">
        <f t="shared" si="7"/>
        <v>0</v>
      </c>
      <c r="S151" s="167">
        <v>0</v>
      </c>
      <c r="T151" s="168">
        <f t="shared" si="8"/>
        <v>0</v>
      </c>
      <c r="AR151" s="169" t="s">
        <v>340</v>
      </c>
      <c r="AT151" s="169" t="s">
        <v>336</v>
      </c>
      <c r="AU151" s="169" t="s">
        <v>87</v>
      </c>
      <c r="AY151" s="17" t="s">
        <v>334</v>
      </c>
      <c r="BE151" s="170">
        <f t="shared" si="9"/>
        <v>0</v>
      </c>
      <c r="BF151" s="170">
        <f t="shared" si="10"/>
        <v>0</v>
      </c>
      <c r="BG151" s="170">
        <f t="shared" si="11"/>
        <v>0</v>
      </c>
      <c r="BH151" s="170">
        <f t="shared" si="12"/>
        <v>0</v>
      </c>
      <c r="BI151" s="170">
        <f t="shared" si="13"/>
        <v>0</v>
      </c>
      <c r="BJ151" s="17" t="s">
        <v>87</v>
      </c>
      <c r="BK151" s="170">
        <f t="shared" si="14"/>
        <v>0</v>
      </c>
      <c r="BL151" s="17" t="s">
        <v>340</v>
      </c>
      <c r="BM151" s="169" t="s">
        <v>4837</v>
      </c>
    </row>
    <row r="152" spans="2:65" s="1" customFormat="1" ht="24.15" customHeight="1">
      <c r="B152" s="128"/>
      <c r="C152" s="158" t="s">
        <v>464</v>
      </c>
      <c r="D152" s="158" t="s">
        <v>336</v>
      </c>
      <c r="E152" s="159" t="s">
        <v>4458</v>
      </c>
      <c r="F152" s="160" t="s">
        <v>4459</v>
      </c>
      <c r="G152" s="161" t="s">
        <v>349</v>
      </c>
      <c r="H152" s="162">
        <v>25.535</v>
      </c>
      <c r="I152" s="163"/>
      <c r="J152" s="164">
        <f t="shared" si="5"/>
        <v>0</v>
      </c>
      <c r="K152" s="165"/>
      <c r="L152" s="32"/>
      <c r="M152" s="166" t="s">
        <v>1</v>
      </c>
      <c r="N152" s="127" t="s">
        <v>41</v>
      </c>
      <c r="P152" s="167">
        <f t="shared" si="6"/>
        <v>0</v>
      </c>
      <c r="Q152" s="167">
        <v>4.4999999999999999E-4</v>
      </c>
      <c r="R152" s="167">
        <f t="shared" si="7"/>
        <v>1.1490749999999999E-2</v>
      </c>
      <c r="S152" s="167">
        <v>0</v>
      </c>
      <c r="T152" s="168">
        <f t="shared" si="8"/>
        <v>0</v>
      </c>
      <c r="AR152" s="169" t="s">
        <v>340</v>
      </c>
      <c r="AT152" s="169" t="s">
        <v>336</v>
      </c>
      <c r="AU152" s="169" t="s">
        <v>87</v>
      </c>
      <c r="AY152" s="17" t="s">
        <v>334</v>
      </c>
      <c r="BE152" s="170">
        <f t="shared" si="9"/>
        <v>0</v>
      </c>
      <c r="BF152" s="170">
        <f t="shared" si="10"/>
        <v>0</v>
      </c>
      <c r="BG152" s="170">
        <f t="shared" si="11"/>
        <v>0</v>
      </c>
      <c r="BH152" s="170">
        <f t="shared" si="12"/>
        <v>0</v>
      </c>
      <c r="BI152" s="170">
        <f t="shared" si="13"/>
        <v>0</v>
      </c>
      <c r="BJ152" s="17" t="s">
        <v>87</v>
      </c>
      <c r="BK152" s="170">
        <f t="shared" si="14"/>
        <v>0</v>
      </c>
      <c r="BL152" s="17" t="s">
        <v>340</v>
      </c>
      <c r="BM152" s="169" t="s">
        <v>4838</v>
      </c>
    </row>
    <row r="153" spans="2:65" s="1" customFormat="1" ht="24.15" customHeight="1">
      <c r="B153" s="128"/>
      <c r="C153" s="158" t="s">
        <v>7</v>
      </c>
      <c r="D153" s="158" t="s">
        <v>336</v>
      </c>
      <c r="E153" s="159" t="s">
        <v>4461</v>
      </c>
      <c r="F153" s="160" t="s">
        <v>4462</v>
      </c>
      <c r="G153" s="161" t="s">
        <v>349</v>
      </c>
      <c r="H153" s="162">
        <v>25.535</v>
      </c>
      <c r="I153" s="163"/>
      <c r="J153" s="164">
        <f t="shared" si="5"/>
        <v>0</v>
      </c>
      <c r="K153" s="165"/>
      <c r="L153" s="32"/>
      <c r="M153" s="166" t="s">
        <v>1</v>
      </c>
      <c r="N153" s="127" t="s">
        <v>41</v>
      </c>
      <c r="P153" s="167">
        <f t="shared" si="6"/>
        <v>0</v>
      </c>
      <c r="Q153" s="167">
        <v>0</v>
      </c>
      <c r="R153" s="167">
        <f t="shared" si="7"/>
        <v>0</v>
      </c>
      <c r="S153" s="167">
        <v>0</v>
      </c>
      <c r="T153" s="168">
        <f t="shared" si="8"/>
        <v>0</v>
      </c>
      <c r="AR153" s="169" t="s">
        <v>340</v>
      </c>
      <c r="AT153" s="169" t="s">
        <v>336</v>
      </c>
      <c r="AU153" s="169" t="s">
        <v>87</v>
      </c>
      <c r="AY153" s="17" t="s">
        <v>334</v>
      </c>
      <c r="BE153" s="170">
        <f t="shared" si="9"/>
        <v>0</v>
      </c>
      <c r="BF153" s="170">
        <f t="shared" si="10"/>
        <v>0</v>
      </c>
      <c r="BG153" s="170">
        <f t="shared" si="11"/>
        <v>0</v>
      </c>
      <c r="BH153" s="170">
        <f t="shared" si="12"/>
        <v>0</v>
      </c>
      <c r="BI153" s="170">
        <f t="shared" si="13"/>
        <v>0</v>
      </c>
      <c r="BJ153" s="17" t="s">
        <v>87</v>
      </c>
      <c r="BK153" s="170">
        <f t="shared" si="14"/>
        <v>0</v>
      </c>
      <c r="BL153" s="17" t="s">
        <v>340</v>
      </c>
      <c r="BM153" s="169" t="s">
        <v>4839</v>
      </c>
    </row>
    <row r="154" spans="2:65" s="1" customFormat="1" ht="21.75" customHeight="1">
      <c r="B154" s="128"/>
      <c r="C154" s="158" t="s">
        <v>472</v>
      </c>
      <c r="D154" s="158" t="s">
        <v>336</v>
      </c>
      <c r="E154" s="159" t="s">
        <v>4464</v>
      </c>
      <c r="F154" s="160" t="s">
        <v>4465</v>
      </c>
      <c r="G154" s="161" t="s">
        <v>339</v>
      </c>
      <c r="H154" s="162">
        <v>186.15600000000001</v>
      </c>
      <c r="I154" s="163"/>
      <c r="J154" s="164">
        <f t="shared" si="5"/>
        <v>0</v>
      </c>
      <c r="K154" s="165"/>
      <c r="L154" s="32"/>
      <c r="M154" s="166" t="s">
        <v>1</v>
      </c>
      <c r="N154" s="127" t="s">
        <v>41</v>
      </c>
      <c r="P154" s="167">
        <f t="shared" si="6"/>
        <v>0</v>
      </c>
      <c r="Q154" s="167">
        <v>6.8999999999999997E-4</v>
      </c>
      <c r="R154" s="167">
        <f t="shared" si="7"/>
        <v>0.12844764</v>
      </c>
      <c r="S154" s="167">
        <v>0</v>
      </c>
      <c r="T154" s="168">
        <f t="shared" si="8"/>
        <v>0</v>
      </c>
      <c r="AR154" s="169" t="s">
        <v>340</v>
      </c>
      <c r="AT154" s="169" t="s">
        <v>336</v>
      </c>
      <c r="AU154" s="169" t="s">
        <v>87</v>
      </c>
      <c r="AY154" s="17" t="s">
        <v>334</v>
      </c>
      <c r="BE154" s="170">
        <f t="shared" si="9"/>
        <v>0</v>
      </c>
      <c r="BF154" s="170">
        <f t="shared" si="10"/>
        <v>0</v>
      </c>
      <c r="BG154" s="170">
        <f t="shared" si="11"/>
        <v>0</v>
      </c>
      <c r="BH154" s="170">
        <f t="shared" si="12"/>
        <v>0</v>
      </c>
      <c r="BI154" s="170">
        <f t="shared" si="13"/>
        <v>0</v>
      </c>
      <c r="BJ154" s="17" t="s">
        <v>87</v>
      </c>
      <c r="BK154" s="170">
        <f t="shared" si="14"/>
        <v>0</v>
      </c>
      <c r="BL154" s="17" t="s">
        <v>340</v>
      </c>
      <c r="BM154" s="169" t="s">
        <v>4840</v>
      </c>
    </row>
    <row r="155" spans="2:65" s="1" customFormat="1" ht="21.75" customHeight="1">
      <c r="B155" s="128"/>
      <c r="C155" s="158" t="s">
        <v>476</v>
      </c>
      <c r="D155" s="158" t="s">
        <v>336</v>
      </c>
      <c r="E155" s="159" t="s">
        <v>4467</v>
      </c>
      <c r="F155" s="160" t="s">
        <v>4468</v>
      </c>
      <c r="G155" s="161" t="s">
        <v>339</v>
      </c>
      <c r="H155" s="162">
        <v>186.15600000000001</v>
      </c>
      <c r="I155" s="163"/>
      <c r="J155" s="164">
        <f t="shared" si="5"/>
        <v>0</v>
      </c>
      <c r="K155" s="165"/>
      <c r="L155" s="32"/>
      <c r="M155" s="166" t="s">
        <v>1</v>
      </c>
      <c r="N155" s="127" t="s">
        <v>41</v>
      </c>
      <c r="P155" s="167">
        <f t="shared" si="6"/>
        <v>0</v>
      </c>
      <c r="Q155" s="167">
        <v>0</v>
      </c>
      <c r="R155" s="167">
        <f t="shared" si="7"/>
        <v>0</v>
      </c>
      <c r="S155" s="167">
        <v>0</v>
      </c>
      <c r="T155" s="168">
        <f t="shared" si="8"/>
        <v>0</v>
      </c>
      <c r="AR155" s="169" t="s">
        <v>340</v>
      </c>
      <c r="AT155" s="169" t="s">
        <v>336</v>
      </c>
      <c r="AU155" s="169" t="s">
        <v>87</v>
      </c>
      <c r="AY155" s="17" t="s">
        <v>334</v>
      </c>
      <c r="BE155" s="170">
        <f t="shared" si="9"/>
        <v>0</v>
      </c>
      <c r="BF155" s="170">
        <f t="shared" si="10"/>
        <v>0</v>
      </c>
      <c r="BG155" s="170">
        <f t="shared" si="11"/>
        <v>0</v>
      </c>
      <c r="BH155" s="170">
        <f t="shared" si="12"/>
        <v>0</v>
      </c>
      <c r="BI155" s="170">
        <f t="shared" si="13"/>
        <v>0</v>
      </c>
      <c r="BJ155" s="17" t="s">
        <v>87</v>
      </c>
      <c r="BK155" s="170">
        <f t="shared" si="14"/>
        <v>0</v>
      </c>
      <c r="BL155" s="17" t="s">
        <v>340</v>
      </c>
      <c r="BM155" s="169" t="s">
        <v>4841</v>
      </c>
    </row>
    <row r="156" spans="2:65" s="1" customFormat="1" ht="24.15" customHeight="1">
      <c r="B156" s="128"/>
      <c r="C156" s="158" t="s">
        <v>482</v>
      </c>
      <c r="D156" s="158" t="s">
        <v>336</v>
      </c>
      <c r="E156" s="159" t="s">
        <v>4470</v>
      </c>
      <c r="F156" s="160" t="s">
        <v>4471</v>
      </c>
      <c r="G156" s="161" t="s">
        <v>339</v>
      </c>
      <c r="H156" s="162">
        <v>186.15600000000001</v>
      </c>
      <c r="I156" s="163"/>
      <c r="J156" s="164">
        <f t="shared" si="5"/>
        <v>0</v>
      </c>
      <c r="K156" s="165"/>
      <c r="L156" s="32"/>
      <c r="M156" s="166" t="s">
        <v>1</v>
      </c>
      <c r="N156" s="127" t="s">
        <v>41</v>
      </c>
      <c r="P156" s="167">
        <f t="shared" si="6"/>
        <v>0</v>
      </c>
      <c r="Q156" s="167">
        <v>4.0299999999999997E-3</v>
      </c>
      <c r="R156" s="167">
        <f t="shared" si="7"/>
        <v>0.75020867999999996</v>
      </c>
      <c r="S156" s="167">
        <v>0</v>
      </c>
      <c r="T156" s="168">
        <f t="shared" si="8"/>
        <v>0</v>
      </c>
      <c r="AR156" s="169" t="s">
        <v>340</v>
      </c>
      <c r="AT156" s="169" t="s">
        <v>336</v>
      </c>
      <c r="AU156" s="169" t="s">
        <v>87</v>
      </c>
      <c r="AY156" s="17" t="s">
        <v>334</v>
      </c>
      <c r="BE156" s="170">
        <f t="shared" si="9"/>
        <v>0</v>
      </c>
      <c r="BF156" s="170">
        <f t="shared" si="10"/>
        <v>0</v>
      </c>
      <c r="BG156" s="170">
        <f t="shared" si="11"/>
        <v>0</v>
      </c>
      <c r="BH156" s="170">
        <f t="shared" si="12"/>
        <v>0</v>
      </c>
      <c r="BI156" s="170">
        <f t="shared" si="13"/>
        <v>0</v>
      </c>
      <c r="BJ156" s="17" t="s">
        <v>87</v>
      </c>
      <c r="BK156" s="170">
        <f t="shared" si="14"/>
        <v>0</v>
      </c>
      <c r="BL156" s="17" t="s">
        <v>340</v>
      </c>
      <c r="BM156" s="169" t="s">
        <v>4842</v>
      </c>
    </row>
    <row r="157" spans="2:65" s="1" customFormat="1" ht="24.15" customHeight="1">
      <c r="B157" s="128"/>
      <c r="C157" s="158" t="s">
        <v>486</v>
      </c>
      <c r="D157" s="158" t="s">
        <v>336</v>
      </c>
      <c r="E157" s="159" t="s">
        <v>4473</v>
      </c>
      <c r="F157" s="160" t="s">
        <v>4474</v>
      </c>
      <c r="G157" s="161" t="s">
        <v>339</v>
      </c>
      <c r="H157" s="162">
        <v>186.15600000000001</v>
      </c>
      <c r="I157" s="163"/>
      <c r="J157" s="164">
        <f t="shared" si="5"/>
        <v>0</v>
      </c>
      <c r="K157" s="165"/>
      <c r="L157" s="32"/>
      <c r="M157" s="166" t="s">
        <v>1</v>
      </c>
      <c r="N157" s="127" t="s">
        <v>41</v>
      </c>
      <c r="P157" s="167">
        <f t="shared" si="6"/>
        <v>0</v>
      </c>
      <c r="Q157" s="167">
        <v>0</v>
      </c>
      <c r="R157" s="167">
        <f t="shared" si="7"/>
        <v>0</v>
      </c>
      <c r="S157" s="167">
        <v>0</v>
      </c>
      <c r="T157" s="168">
        <f t="shared" si="8"/>
        <v>0</v>
      </c>
      <c r="AR157" s="169" t="s">
        <v>340</v>
      </c>
      <c r="AT157" s="169" t="s">
        <v>336</v>
      </c>
      <c r="AU157" s="169" t="s">
        <v>87</v>
      </c>
      <c r="AY157" s="17" t="s">
        <v>334</v>
      </c>
      <c r="BE157" s="170">
        <f t="shared" si="9"/>
        <v>0</v>
      </c>
      <c r="BF157" s="170">
        <f t="shared" si="10"/>
        <v>0</v>
      </c>
      <c r="BG157" s="170">
        <f t="shared" si="11"/>
        <v>0</v>
      </c>
      <c r="BH157" s="170">
        <f t="shared" si="12"/>
        <v>0</v>
      </c>
      <c r="BI157" s="170">
        <f t="shared" si="13"/>
        <v>0</v>
      </c>
      <c r="BJ157" s="17" t="s">
        <v>87</v>
      </c>
      <c r="BK157" s="170">
        <f t="shared" si="14"/>
        <v>0</v>
      </c>
      <c r="BL157" s="17" t="s">
        <v>340</v>
      </c>
      <c r="BM157" s="169" t="s">
        <v>4843</v>
      </c>
    </row>
    <row r="158" spans="2:65" s="1" customFormat="1" ht="21.75" customHeight="1">
      <c r="B158" s="128"/>
      <c r="C158" s="158" t="s">
        <v>490</v>
      </c>
      <c r="D158" s="158" t="s">
        <v>336</v>
      </c>
      <c r="E158" s="159" t="s">
        <v>4476</v>
      </c>
      <c r="F158" s="160" t="s">
        <v>4477</v>
      </c>
      <c r="G158" s="161" t="s">
        <v>349</v>
      </c>
      <c r="H158" s="162">
        <v>322.28100000000001</v>
      </c>
      <c r="I158" s="163"/>
      <c r="J158" s="164">
        <f t="shared" si="5"/>
        <v>0</v>
      </c>
      <c r="K158" s="165"/>
      <c r="L158" s="32"/>
      <c r="M158" s="166" t="s">
        <v>1</v>
      </c>
      <c r="N158" s="127" t="s">
        <v>41</v>
      </c>
      <c r="P158" s="167">
        <f t="shared" si="6"/>
        <v>0</v>
      </c>
      <c r="Q158" s="167">
        <v>0</v>
      </c>
      <c r="R158" s="167">
        <f t="shared" si="7"/>
        <v>0</v>
      </c>
      <c r="S158" s="167">
        <v>0</v>
      </c>
      <c r="T158" s="168">
        <f t="shared" si="8"/>
        <v>0</v>
      </c>
      <c r="AR158" s="169" t="s">
        <v>340</v>
      </c>
      <c r="AT158" s="169" t="s">
        <v>336</v>
      </c>
      <c r="AU158" s="169" t="s">
        <v>87</v>
      </c>
      <c r="AY158" s="17" t="s">
        <v>334</v>
      </c>
      <c r="BE158" s="170">
        <f t="shared" si="9"/>
        <v>0</v>
      </c>
      <c r="BF158" s="170">
        <f t="shared" si="10"/>
        <v>0</v>
      </c>
      <c r="BG158" s="170">
        <f t="shared" si="11"/>
        <v>0</v>
      </c>
      <c r="BH158" s="170">
        <f t="shared" si="12"/>
        <v>0</v>
      </c>
      <c r="BI158" s="170">
        <f t="shared" si="13"/>
        <v>0</v>
      </c>
      <c r="BJ158" s="17" t="s">
        <v>87</v>
      </c>
      <c r="BK158" s="170">
        <f t="shared" si="14"/>
        <v>0</v>
      </c>
      <c r="BL158" s="17" t="s">
        <v>340</v>
      </c>
      <c r="BM158" s="169" t="s">
        <v>4844</v>
      </c>
    </row>
    <row r="159" spans="2:65" s="1" customFormat="1" ht="24.15" customHeight="1">
      <c r="B159" s="128"/>
      <c r="C159" s="158" t="s">
        <v>494</v>
      </c>
      <c r="D159" s="158" t="s">
        <v>336</v>
      </c>
      <c r="E159" s="159" t="s">
        <v>4845</v>
      </c>
      <c r="F159" s="160" t="s">
        <v>4846</v>
      </c>
      <c r="G159" s="161" t="s">
        <v>349</v>
      </c>
      <c r="H159" s="162">
        <v>90.614000000000004</v>
      </c>
      <c r="I159" s="163"/>
      <c r="J159" s="164">
        <f t="shared" si="5"/>
        <v>0</v>
      </c>
      <c r="K159" s="165"/>
      <c r="L159" s="32"/>
      <c r="M159" s="166" t="s">
        <v>1</v>
      </c>
      <c r="N159" s="127" t="s">
        <v>41</v>
      </c>
      <c r="P159" s="167">
        <f t="shared" si="6"/>
        <v>0</v>
      </c>
      <c r="Q159" s="167">
        <v>0</v>
      </c>
      <c r="R159" s="167">
        <f t="shared" si="7"/>
        <v>0</v>
      </c>
      <c r="S159" s="167">
        <v>0</v>
      </c>
      <c r="T159" s="168">
        <f t="shared" si="8"/>
        <v>0</v>
      </c>
      <c r="AR159" s="169" t="s">
        <v>340</v>
      </c>
      <c r="AT159" s="169" t="s">
        <v>336</v>
      </c>
      <c r="AU159" s="169" t="s">
        <v>87</v>
      </c>
      <c r="AY159" s="17" t="s">
        <v>334</v>
      </c>
      <c r="BE159" s="170">
        <f t="shared" si="9"/>
        <v>0</v>
      </c>
      <c r="BF159" s="170">
        <f t="shared" si="10"/>
        <v>0</v>
      </c>
      <c r="BG159" s="170">
        <f t="shared" si="11"/>
        <v>0</v>
      </c>
      <c r="BH159" s="170">
        <f t="shared" si="12"/>
        <v>0</v>
      </c>
      <c r="BI159" s="170">
        <f t="shared" si="13"/>
        <v>0</v>
      </c>
      <c r="BJ159" s="17" t="s">
        <v>87</v>
      </c>
      <c r="BK159" s="170">
        <f t="shared" si="14"/>
        <v>0</v>
      </c>
      <c r="BL159" s="17" t="s">
        <v>340</v>
      </c>
      <c r="BM159" s="169" t="s">
        <v>4847</v>
      </c>
    </row>
    <row r="160" spans="2:65" s="1" customFormat="1" ht="16.5" customHeight="1">
      <c r="B160" s="128"/>
      <c r="C160" s="158" t="s">
        <v>498</v>
      </c>
      <c r="D160" s="158" t="s">
        <v>336</v>
      </c>
      <c r="E160" s="159" t="s">
        <v>4848</v>
      </c>
      <c r="F160" s="160" t="s">
        <v>4849</v>
      </c>
      <c r="G160" s="161" t="s">
        <v>349</v>
      </c>
      <c r="H160" s="162">
        <v>90.614000000000004</v>
      </c>
      <c r="I160" s="163"/>
      <c r="J160" s="164">
        <f t="shared" si="5"/>
        <v>0</v>
      </c>
      <c r="K160" s="165"/>
      <c r="L160" s="32"/>
      <c r="M160" s="166" t="s">
        <v>1</v>
      </c>
      <c r="N160" s="127" t="s">
        <v>41</v>
      </c>
      <c r="P160" s="167">
        <f t="shared" si="6"/>
        <v>0</v>
      </c>
      <c r="Q160" s="167">
        <v>0</v>
      </c>
      <c r="R160" s="167">
        <f t="shared" si="7"/>
        <v>0</v>
      </c>
      <c r="S160" s="167">
        <v>0</v>
      </c>
      <c r="T160" s="168">
        <f t="shared" si="8"/>
        <v>0</v>
      </c>
      <c r="AR160" s="169" t="s">
        <v>340</v>
      </c>
      <c r="AT160" s="169" t="s">
        <v>336</v>
      </c>
      <c r="AU160" s="169" t="s">
        <v>87</v>
      </c>
      <c r="AY160" s="17" t="s">
        <v>334</v>
      </c>
      <c r="BE160" s="170">
        <f t="shared" si="9"/>
        <v>0</v>
      </c>
      <c r="BF160" s="170">
        <f t="shared" si="10"/>
        <v>0</v>
      </c>
      <c r="BG160" s="170">
        <f t="shared" si="11"/>
        <v>0</v>
      </c>
      <c r="BH160" s="170">
        <f t="shared" si="12"/>
        <v>0</v>
      </c>
      <c r="BI160" s="170">
        <f t="shared" si="13"/>
        <v>0</v>
      </c>
      <c r="BJ160" s="17" t="s">
        <v>87</v>
      </c>
      <c r="BK160" s="170">
        <f t="shared" si="14"/>
        <v>0</v>
      </c>
      <c r="BL160" s="17" t="s">
        <v>340</v>
      </c>
      <c r="BM160" s="169" t="s">
        <v>4850</v>
      </c>
    </row>
    <row r="161" spans="2:65" s="1" customFormat="1" ht="21.75" customHeight="1">
      <c r="B161" s="128"/>
      <c r="C161" s="158" t="s">
        <v>503</v>
      </c>
      <c r="D161" s="158" t="s">
        <v>336</v>
      </c>
      <c r="E161" s="159" t="s">
        <v>4485</v>
      </c>
      <c r="F161" s="160" t="s">
        <v>4486</v>
      </c>
      <c r="G161" s="161" t="s">
        <v>349</v>
      </c>
      <c r="H161" s="162">
        <v>90.614000000000004</v>
      </c>
      <c r="I161" s="163"/>
      <c r="J161" s="164">
        <f t="shared" si="5"/>
        <v>0</v>
      </c>
      <c r="K161" s="165"/>
      <c r="L161" s="32"/>
      <c r="M161" s="166" t="s">
        <v>1</v>
      </c>
      <c r="N161" s="127" t="s">
        <v>41</v>
      </c>
      <c r="P161" s="167">
        <f t="shared" si="6"/>
        <v>0</v>
      </c>
      <c r="Q161" s="167">
        <v>0</v>
      </c>
      <c r="R161" s="167">
        <f t="shared" si="7"/>
        <v>0</v>
      </c>
      <c r="S161" s="167">
        <v>0</v>
      </c>
      <c r="T161" s="168">
        <f t="shared" si="8"/>
        <v>0</v>
      </c>
      <c r="AR161" s="169" t="s">
        <v>340</v>
      </c>
      <c r="AT161" s="169" t="s">
        <v>336</v>
      </c>
      <c r="AU161" s="169" t="s">
        <v>87</v>
      </c>
      <c r="AY161" s="17" t="s">
        <v>334</v>
      </c>
      <c r="BE161" s="170">
        <f t="shared" si="9"/>
        <v>0</v>
      </c>
      <c r="BF161" s="170">
        <f t="shared" si="10"/>
        <v>0</v>
      </c>
      <c r="BG161" s="170">
        <f t="shared" si="11"/>
        <v>0</v>
      </c>
      <c r="BH161" s="170">
        <f t="shared" si="12"/>
        <v>0</v>
      </c>
      <c r="BI161" s="170">
        <f t="shared" si="13"/>
        <v>0</v>
      </c>
      <c r="BJ161" s="17" t="s">
        <v>87</v>
      </c>
      <c r="BK161" s="170">
        <f t="shared" si="14"/>
        <v>0</v>
      </c>
      <c r="BL161" s="17" t="s">
        <v>340</v>
      </c>
      <c r="BM161" s="169" t="s">
        <v>4851</v>
      </c>
    </row>
    <row r="162" spans="2:65" s="1" customFormat="1" ht="16.5" customHeight="1">
      <c r="B162" s="128"/>
      <c r="C162" s="158" t="s">
        <v>508</v>
      </c>
      <c r="D162" s="158" t="s">
        <v>336</v>
      </c>
      <c r="E162" s="159" t="s">
        <v>4488</v>
      </c>
      <c r="F162" s="160" t="s">
        <v>4489</v>
      </c>
      <c r="G162" s="161" t="s">
        <v>349</v>
      </c>
      <c r="H162" s="162">
        <v>90.614000000000004</v>
      </c>
      <c r="I162" s="163"/>
      <c r="J162" s="164">
        <f t="shared" si="5"/>
        <v>0</v>
      </c>
      <c r="K162" s="165"/>
      <c r="L162" s="32"/>
      <c r="M162" s="166" t="s">
        <v>1</v>
      </c>
      <c r="N162" s="127" t="s">
        <v>41</v>
      </c>
      <c r="P162" s="167">
        <f t="shared" si="6"/>
        <v>0</v>
      </c>
      <c r="Q162" s="167">
        <v>0</v>
      </c>
      <c r="R162" s="167">
        <f t="shared" si="7"/>
        <v>0</v>
      </c>
      <c r="S162" s="167">
        <v>0</v>
      </c>
      <c r="T162" s="168">
        <f t="shared" si="8"/>
        <v>0</v>
      </c>
      <c r="AR162" s="169" t="s">
        <v>340</v>
      </c>
      <c r="AT162" s="169" t="s">
        <v>336</v>
      </c>
      <c r="AU162" s="169" t="s">
        <v>87</v>
      </c>
      <c r="AY162" s="17" t="s">
        <v>334</v>
      </c>
      <c r="BE162" s="170">
        <f t="shared" si="9"/>
        <v>0</v>
      </c>
      <c r="BF162" s="170">
        <f t="shared" si="10"/>
        <v>0</v>
      </c>
      <c r="BG162" s="170">
        <f t="shared" si="11"/>
        <v>0</v>
      </c>
      <c r="BH162" s="170">
        <f t="shared" si="12"/>
        <v>0</v>
      </c>
      <c r="BI162" s="170">
        <f t="shared" si="13"/>
        <v>0</v>
      </c>
      <c r="BJ162" s="17" t="s">
        <v>87</v>
      </c>
      <c r="BK162" s="170">
        <f t="shared" si="14"/>
        <v>0</v>
      </c>
      <c r="BL162" s="17" t="s">
        <v>340</v>
      </c>
      <c r="BM162" s="169" t="s">
        <v>4852</v>
      </c>
    </row>
    <row r="163" spans="2:65" s="1" customFormat="1" ht="16.5" customHeight="1">
      <c r="B163" s="128"/>
      <c r="C163" s="158" t="s">
        <v>514</v>
      </c>
      <c r="D163" s="158" t="s">
        <v>336</v>
      </c>
      <c r="E163" s="159" t="s">
        <v>4491</v>
      </c>
      <c r="F163" s="160" t="s">
        <v>4492</v>
      </c>
      <c r="G163" s="161" t="s">
        <v>349</v>
      </c>
      <c r="H163" s="162">
        <v>90.614000000000004</v>
      </c>
      <c r="I163" s="163"/>
      <c r="J163" s="164">
        <f t="shared" si="5"/>
        <v>0</v>
      </c>
      <c r="K163" s="165"/>
      <c r="L163" s="32"/>
      <c r="M163" s="166" t="s">
        <v>1</v>
      </c>
      <c r="N163" s="127" t="s">
        <v>41</v>
      </c>
      <c r="P163" s="167">
        <f t="shared" si="6"/>
        <v>0</v>
      </c>
      <c r="Q163" s="167">
        <v>0</v>
      </c>
      <c r="R163" s="167">
        <f t="shared" si="7"/>
        <v>0</v>
      </c>
      <c r="S163" s="167">
        <v>0</v>
      </c>
      <c r="T163" s="168">
        <f t="shared" si="8"/>
        <v>0</v>
      </c>
      <c r="AR163" s="169" t="s">
        <v>340</v>
      </c>
      <c r="AT163" s="169" t="s">
        <v>336</v>
      </c>
      <c r="AU163" s="169" t="s">
        <v>87</v>
      </c>
      <c r="AY163" s="17" t="s">
        <v>334</v>
      </c>
      <c r="BE163" s="170">
        <f t="shared" si="9"/>
        <v>0</v>
      </c>
      <c r="BF163" s="170">
        <f t="shared" si="10"/>
        <v>0</v>
      </c>
      <c r="BG163" s="170">
        <f t="shared" si="11"/>
        <v>0</v>
      </c>
      <c r="BH163" s="170">
        <f t="shared" si="12"/>
        <v>0</v>
      </c>
      <c r="BI163" s="170">
        <f t="shared" si="13"/>
        <v>0</v>
      </c>
      <c r="BJ163" s="17" t="s">
        <v>87</v>
      </c>
      <c r="BK163" s="170">
        <f t="shared" si="14"/>
        <v>0</v>
      </c>
      <c r="BL163" s="17" t="s">
        <v>340</v>
      </c>
      <c r="BM163" s="169" t="s">
        <v>4853</v>
      </c>
    </row>
    <row r="164" spans="2:65" s="1" customFormat="1" ht="24.15" customHeight="1">
      <c r="B164" s="128"/>
      <c r="C164" s="158" t="s">
        <v>519</v>
      </c>
      <c r="D164" s="158" t="s">
        <v>336</v>
      </c>
      <c r="E164" s="159" t="s">
        <v>4494</v>
      </c>
      <c r="F164" s="160" t="s">
        <v>4854</v>
      </c>
      <c r="G164" s="161" t="s">
        <v>349</v>
      </c>
      <c r="H164" s="162">
        <v>231.667</v>
      </c>
      <c r="I164" s="163"/>
      <c r="J164" s="164">
        <f t="shared" si="5"/>
        <v>0</v>
      </c>
      <c r="K164" s="165"/>
      <c r="L164" s="32"/>
      <c r="M164" s="166" t="s">
        <v>1</v>
      </c>
      <c r="N164" s="127" t="s">
        <v>41</v>
      </c>
      <c r="P164" s="167">
        <f t="shared" si="6"/>
        <v>0</v>
      </c>
      <c r="Q164" s="167">
        <v>0</v>
      </c>
      <c r="R164" s="167">
        <f t="shared" si="7"/>
        <v>0</v>
      </c>
      <c r="S164" s="167">
        <v>0</v>
      </c>
      <c r="T164" s="168">
        <f t="shared" si="8"/>
        <v>0</v>
      </c>
      <c r="AR164" s="169" t="s">
        <v>340</v>
      </c>
      <c r="AT164" s="169" t="s">
        <v>336</v>
      </c>
      <c r="AU164" s="169" t="s">
        <v>87</v>
      </c>
      <c r="AY164" s="17" t="s">
        <v>334</v>
      </c>
      <c r="BE164" s="170">
        <f t="shared" si="9"/>
        <v>0</v>
      </c>
      <c r="BF164" s="170">
        <f t="shared" si="10"/>
        <v>0</v>
      </c>
      <c r="BG164" s="170">
        <f t="shared" si="11"/>
        <v>0</v>
      </c>
      <c r="BH164" s="170">
        <f t="shared" si="12"/>
        <v>0</v>
      </c>
      <c r="BI164" s="170">
        <f t="shared" si="13"/>
        <v>0</v>
      </c>
      <c r="BJ164" s="17" t="s">
        <v>87</v>
      </c>
      <c r="BK164" s="170">
        <f t="shared" si="14"/>
        <v>0</v>
      </c>
      <c r="BL164" s="17" t="s">
        <v>340</v>
      </c>
      <c r="BM164" s="169" t="s">
        <v>4855</v>
      </c>
    </row>
    <row r="165" spans="2:65" s="1" customFormat="1" ht="16.5" customHeight="1">
      <c r="B165" s="128"/>
      <c r="C165" s="158" t="s">
        <v>524</v>
      </c>
      <c r="D165" s="158" t="s">
        <v>336</v>
      </c>
      <c r="E165" s="159" t="s">
        <v>2649</v>
      </c>
      <c r="F165" s="160" t="s">
        <v>4497</v>
      </c>
      <c r="G165" s="161" t="s">
        <v>349</v>
      </c>
      <c r="H165" s="162">
        <v>7.665</v>
      </c>
      <c r="I165" s="163"/>
      <c r="J165" s="164">
        <f t="shared" si="5"/>
        <v>0</v>
      </c>
      <c r="K165" s="165"/>
      <c r="L165" s="32"/>
      <c r="M165" s="166" t="s">
        <v>1</v>
      </c>
      <c r="N165" s="127" t="s">
        <v>41</v>
      </c>
      <c r="P165" s="167">
        <f t="shared" si="6"/>
        <v>0</v>
      </c>
      <c r="Q165" s="167">
        <v>0</v>
      </c>
      <c r="R165" s="167">
        <f t="shared" si="7"/>
        <v>0</v>
      </c>
      <c r="S165" s="167">
        <v>0</v>
      </c>
      <c r="T165" s="168">
        <f t="shared" si="8"/>
        <v>0</v>
      </c>
      <c r="AR165" s="169" t="s">
        <v>340</v>
      </c>
      <c r="AT165" s="169" t="s">
        <v>336</v>
      </c>
      <c r="AU165" s="169" t="s">
        <v>87</v>
      </c>
      <c r="AY165" s="17" t="s">
        <v>334</v>
      </c>
      <c r="BE165" s="170">
        <f t="shared" si="9"/>
        <v>0</v>
      </c>
      <c r="BF165" s="170">
        <f t="shared" si="10"/>
        <v>0</v>
      </c>
      <c r="BG165" s="170">
        <f t="shared" si="11"/>
        <v>0</v>
      </c>
      <c r="BH165" s="170">
        <f t="shared" si="12"/>
        <v>0</v>
      </c>
      <c r="BI165" s="170">
        <f t="shared" si="13"/>
        <v>0</v>
      </c>
      <c r="BJ165" s="17" t="s">
        <v>87</v>
      </c>
      <c r="BK165" s="170">
        <f t="shared" si="14"/>
        <v>0</v>
      </c>
      <c r="BL165" s="17" t="s">
        <v>340</v>
      </c>
      <c r="BM165" s="169" t="s">
        <v>4856</v>
      </c>
    </row>
    <row r="166" spans="2:65" s="1" customFormat="1" ht="16.5" customHeight="1">
      <c r="B166" s="128"/>
      <c r="C166" s="158" t="s">
        <v>530</v>
      </c>
      <c r="D166" s="158" t="s">
        <v>336</v>
      </c>
      <c r="E166" s="159" t="s">
        <v>4502</v>
      </c>
      <c r="F166" s="160" t="s">
        <v>4503</v>
      </c>
      <c r="G166" s="161" t="s">
        <v>349</v>
      </c>
      <c r="H166" s="162">
        <v>7.665</v>
      </c>
      <c r="I166" s="163"/>
      <c r="J166" s="164">
        <f t="shared" si="5"/>
        <v>0</v>
      </c>
      <c r="K166" s="165"/>
      <c r="L166" s="32"/>
      <c r="M166" s="166" t="s">
        <v>1</v>
      </c>
      <c r="N166" s="127" t="s">
        <v>41</v>
      </c>
      <c r="P166" s="167">
        <f t="shared" si="6"/>
        <v>0</v>
      </c>
      <c r="Q166" s="167">
        <v>1.67</v>
      </c>
      <c r="R166" s="167">
        <f t="shared" si="7"/>
        <v>12.800549999999999</v>
      </c>
      <c r="S166" s="167">
        <v>0</v>
      </c>
      <c r="T166" s="168">
        <f t="shared" si="8"/>
        <v>0</v>
      </c>
      <c r="AR166" s="169" t="s">
        <v>340</v>
      </c>
      <c r="AT166" s="169" t="s">
        <v>336</v>
      </c>
      <c r="AU166" s="169" t="s">
        <v>87</v>
      </c>
      <c r="AY166" s="17" t="s">
        <v>334</v>
      </c>
      <c r="BE166" s="170">
        <f t="shared" si="9"/>
        <v>0</v>
      </c>
      <c r="BF166" s="170">
        <f t="shared" si="10"/>
        <v>0</v>
      </c>
      <c r="BG166" s="170">
        <f t="shared" si="11"/>
        <v>0</v>
      </c>
      <c r="BH166" s="170">
        <f t="shared" si="12"/>
        <v>0</v>
      </c>
      <c r="BI166" s="170">
        <f t="shared" si="13"/>
        <v>0</v>
      </c>
      <c r="BJ166" s="17" t="s">
        <v>87</v>
      </c>
      <c r="BK166" s="170">
        <f t="shared" si="14"/>
        <v>0</v>
      </c>
      <c r="BL166" s="17" t="s">
        <v>340</v>
      </c>
      <c r="BM166" s="169" t="s">
        <v>4857</v>
      </c>
    </row>
    <row r="167" spans="2:65" s="1" customFormat="1" ht="16.5" customHeight="1">
      <c r="B167" s="128"/>
      <c r="C167" s="158" t="s">
        <v>536</v>
      </c>
      <c r="D167" s="158" t="s">
        <v>336</v>
      </c>
      <c r="E167" s="159" t="s">
        <v>4499</v>
      </c>
      <c r="F167" s="160" t="s">
        <v>4500</v>
      </c>
      <c r="G167" s="161" t="s">
        <v>349</v>
      </c>
      <c r="H167" s="162">
        <v>7.665</v>
      </c>
      <c r="I167" s="163"/>
      <c r="J167" s="164">
        <f t="shared" si="5"/>
        <v>0</v>
      </c>
      <c r="K167" s="165"/>
      <c r="L167" s="32"/>
      <c r="M167" s="166" t="s">
        <v>1</v>
      </c>
      <c r="N167" s="127" t="s">
        <v>41</v>
      </c>
      <c r="P167" s="167">
        <f t="shared" si="6"/>
        <v>0</v>
      </c>
      <c r="Q167" s="167">
        <v>0</v>
      </c>
      <c r="R167" s="167">
        <f t="shared" si="7"/>
        <v>0</v>
      </c>
      <c r="S167" s="167">
        <v>0</v>
      </c>
      <c r="T167" s="168">
        <f t="shared" si="8"/>
        <v>0</v>
      </c>
      <c r="AR167" s="169" t="s">
        <v>340</v>
      </c>
      <c r="AT167" s="169" t="s">
        <v>336</v>
      </c>
      <c r="AU167" s="169" t="s">
        <v>87</v>
      </c>
      <c r="AY167" s="17" t="s">
        <v>334</v>
      </c>
      <c r="BE167" s="170">
        <f t="shared" si="9"/>
        <v>0</v>
      </c>
      <c r="BF167" s="170">
        <f t="shared" si="10"/>
        <v>0</v>
      </c>
      <c r="BG167" s="170">
        <f t="shared" si="11"/>
        <v>0</v>
      </c>
      <c r="BH167" s="170">
        <f t="shared" si="12"/>
        <v>0</v>
      </c>
      <c r="BI167" s="170">
        <f t="shared" si="13"/>
        <v>0</v>
      </c>
      <c r="BJ167" s="17" t="s">
        <v>87</v>
      </c>
      <c r="BK167" s="170">
        <f t="shared" si="14"/>
        <v>0</v>
      </c>
      <c r="BL167" s="17" t="s">
        <v>340</v>
      </c>
      <c r="BM167" s="169" t="s">
        <v>4858</v>
      </c>
    </row>
    <row r="168" spans="2:65" s="11" customFormat="1" ht="22.8" customHeight="1">
      <c r="B168" s="146"/>
      <c r="D168" s="147" t="s">
        <v>74</v>
      </c>
      <c r="E168" s="156" t="s">
        <v>340</v>
      </c>
      <c r="F168" s="156" t="s">
        <v>4242</v>
      </c>
      <c r="I168" s="149"/>
      <c r="J168" s="157">
        <f>BK168</f>
        <v>0</v>
      </c>
      <c r="L168" s="146"/>
      <c r="M168" s="151"/>
      <c r="P168" s="152">
        <f>SUM(P169:P173)</f>
        <v>0</v>
      </c>
      <c r="R168" s="152">
        <f>SUM(R169:R173)</f>
        <v>9.8846089799999994</v>
      </c>
      <c r="T168" s="153">
        <f>SUM(T169:T173)</f>
        <v>0</v>
      </c>
      <c r="AR168" s="147" t="s">
        <v>82</v>
      </c>
      <c r="AT168" s="154" t="s">
        <v>74</v>
      </c>
      <c r="AU168" s="154" t="s">
        <v>82</v>
      </c>
      <c r="AY168" s="147" t="s">
        <v>334</v>
      </c>
      <c r="BK168" s="155">
        <f>SUM(BK169:BK173)</f>
        <v>0</v>
      </c>
    </row>
    <row r="169" spans="2:65" s="1" customFormat="1" ht="24.15" customHeight="1">
      <c r="B169" s="128"/>
      <c r="C169" s="158" t="s">
        <v>542</v>
      </c>
      <c r="D169" s="158" t="s">
        <v>336</v>
      </c>
      <c r="E169" s="159" t="s">
        <v>2658</v>
      </c>
      <c r="F169" s="160" t="s">
        <v>4243</v>
      </c>
      <c r="G169" s="161" t="s">
        <v>349</v>
      </c>
      <c r="H169" s="162">
        <v>2.5499999999999998</v>
      </c>
      <c r="I169" s="163"/>
      <c r="J169" s="164">
        <f>ROUND(I169*H169,2)</f>
        <v>0</v>
      </c>
      <c r="K169" s="165"/>
      <c r="L169" s="32"/>
      <c r="M169" s="166" t="s">
        <v>1</v>
      </c>
      <c r="N169" s="127" t="s">
        <v>41</v>
      </c>
      <c r="P169" s="167">
        <f>O169*H169</f>
        <v>0</v>
      </c>
      <c r="Q169" s="167">
        <v>1.8907700000000001</v>
      </c>
      <c r="R169" s="167">
        <f>Q169*H169</f>
        <v>4.8214635000000001</v>
      </c>
      <c r="S169" s="167">
        <v>0</v>
      </c>
      <c r="T169" s="168">
        <f>S169*H169</f>
        <v>0</v>
      </c>
      <c r="AR169" s="169" t="s">
        <v>340</v>
      </c>
      <c r="AT169" s="169" t="s">
        <v>336</v>
      </c>
      <c r="AU169" s="169" t="s">
        <v>87</v>
      </c>
      <c r="AY169" s="17" t="s">
        <v>334</v>
      </c>
      <c r="BE169" s="170">
        <f>IF(N169="základná",J169,0)</f>
        <v>0</v>
      </c>
      <c r="BF169" s="170">
        <f>IF(N169="znížená",J169,0)</f>
        <v>0</v>
      </c>
      <c r="BG169" s="170">
        <f>IF(N169="zákl. prenesená",J169,0)</f>
        <v>0</v>
      </c>
      <c r="BH169" s="170">
        <f>IF(N169="zníž. prenesená",J169,0)</f>
        <v>0</v>
      </c>
      <c r="BI169" s="170">
        <f>IF(N169="nulová",J169,0)</f>
        <v>0</v>
      </c>
      <c r="BJ169" s="17" t="s">
        <v>87</v>
      </c>
      <c r="BK169" s="170">
        <f>ROUND(I169*H169,2)</f>
        <v>0</v>
      </c>
      <c r="BL169" s="17" t="s">
        <v>340</v>
      </c>
      <c r="BM169" s="169" t="s">
        <v>4859</v>
      </c>
    </row>
    <row r="170" spans="2:65" s="1" customFormat="1" ht="16.5" customHeight="1">
      <c r="B170" s="128"/>
      <c r="C170" s="158" t="s">
        <v>550</v>
      </c>
      <c r="D170" s="158" t="s">
        <v>336</v>
      </c>
      <c r="E170" s="159" t="s">
        <v>4245</v>
      </c>
      <c r="F170" s="160" t="s">
        <v>4860</v>
      </c>
      <c r="G170" s="161" t="s">
        <v>349</v>
      </c>
      <c r="H170" s="162">
        <v>0.36</v>
      </c>
      <c r="I170" s="163"/>
      <c r="J170" s="164">
        <f>ROUND(I170*H170,2)</f>
        <v>0</v>
      </c>
      <c r="K170" s="165"/>
      <c r="L170" s="32"/>
      <c r="M170" s="166" t="s">
        <v>1</v>
      </c>
      <c r="N170" s="127" t="s">
        <v>41</v>
      </c>
      <c r="P170" s="167">
        <f>O170*H170</f>
        <v>0</v>
      </c>
      <c r="Q170" s="167">
        <v>1.6</v>
      </c>
      <c r="R170" s="167">
        <f>Q170*H170</f>
        <v>0.57599999999999996</v>
      </c>
      <c r="S170" s="167">
        <v>0</v>
      </c>
      <c r="T170" s="168">
        <f>S170*H170</f>
        <v>0</v>
      </c>
      <c r="AR170" s="169" t="s">
        <v>340</v>
      </c>
      <c r="AT170" s="169" t="s">
        <v>336</v>
      </c>
      <c r="AU170" s="169" t="s">
        <v>87</v>
      </c>
      <c r="AY170" s="17" t="s">
        <v>334</v>
      </c>
      <c r="BE170" s="170">
        <f>IF(N170="základná",J170,0)</f>
        <v>0</v>
      </c>
      <c r="BF170" s="170">
        <f>IF(N170="znížená",J170,0)</f>
        <v>0</v>
      </c>
      <c r="BG170" s="170">
        <f>IF(N170="zákl. prenesená",J170,0)</f>
        <v>0</v>
      </c>
      <c r="BH170" s="170">
        <f>IF(N170="zníž. prenesená",J170,0)</f>
        <v>0</v>
      </c>
      <c r="BI170" s="170">
        <f>IF(N170="nulová",J170,0)</f>
        <v>0</v>
      </c>
      <c r="BJ170" s="17" t="s">
        <v>87</v>
      </c>
      <c r="BK170" s="170">
        <f>ROUND(I170*H170,2)</f>
        <v>0</v>
      </c>
      <c r="BL170" s="17" t="s">
        <v>340</v>
      </c>
      <c r="BM170" s="169" t="s">
        <v>4861</v>
      </c>
    </row>
    <row r="171" spans="2:65" s="1" customFormat="1" ht="16.5" customHeight="1">
      <c r="B171" s="128"/>
      <c r="C171" s="158" t="s">
        <v>554</v>
      </c>
      <c r="D171" s="158" t="s">
        <v>336</v>
      </c>
      <c r="E171" s="159" t="s">
        <v>4248</v>
      </c>
      <c r="F171" s="160" t="s">
        <v>4862</v>
      </c>
      <c r="G171" s="161" t="s">
        <v>349</v>
      </c>
      <c r="H171" s="162">
        <v>1.5609999999999999</v>
      </c>
      <c r="I171" s="163"/>
      <c r="J171" s="164">
        <f>ROUND(I171*H171,2)</f>
        <v>0</v>
      </c>
      <c r="K171" s="165"/>
      <c r="L171" s="32"/>
      <c r="M171" s="166" t="s">
        <v>1</v>
      </c>
      <c r="N171" s="127" t="s">
        <v>41</v>
      </c>
      <c r="P171" s="167">
        <f>O171*H171</f>
        <v>0</v>
      </c>
      <c r="Q171" s="167">
        <v>2.8446799999999999</v>
      </c>
      <c r="R171" s="167">
        <f>Q171*H171</f>
        <v>4.4405454799999999</v>
      </c>
      <c r="S171" s="167">
        <v>0</v>
      </c>
      <c r="T171" s="168">
        <f>S171*H171</f>
        <v>0</v>
      </c>
      <c r="AR171" s="169" t="s">
        <v>340</v>
      </c>
      <c r="AT171" s="169" t="s">
        <v>336</v>
      </c>
      <c r="AU171" s="169" t="s">
        <v>87</v>
      </c>
      <c r="AY171" s="17" t="s">
        <v>334</v>
      </c>
      <c r="BE171" s="170">
        <f>IF(N171="základná",J171,0)</f>
        <v>0</v>
      </c>
      <c r="BF171" s="170">
        <f>IF(N171="znížená",J171,0)</f>
        <v>0</v>
      </c>
      <c r="BG171" s="170">
        <f>IF(N171="zákl. prenesená",J171,0)</f>
        <v>0</v>
      </c>
      <c r="BH171" s="170">
        <f>IF(N171="zníž. prenesená",J171,0)</f>
        <v>0</v>
      </c>
      <c r="BI171" s="170">
        <f>IF(N171="nulová",J171,0)</f>
        <v>0</v>
      </c>
      <c r="BJ171" s="17" t="s">
        <v>87</v>
      </c>
      <c r="BK171" s="170">
        <f>ROUND(I171*H171,2)</f>
        <v>0</v>
      </c>
      <c r="BL171" s="17" t="s">
        <v>340</v>
      </c>
      <c r="BM171" s="169" t="s">
        <v>4863</v>
      </c>
    </row>
    <row r="172" spans="2:65" s="1" customFormat="1" ht="24.15" customHeight="1">
      <c r="B172" s="128"/>
      <c r="C172" s="158" t="s">
        <v>560</v>
      </c>
      <c r="D172" s="158" t="s">
        <v>336</v>
      </c>
      <c r="E172" s="159" t="s">
        <v>4864</v>
      </c>
      <c r="F172" s="160" t="s">
        <v>4865</v>
      </c>
      <c r="G172" s="161" t="s">
        <v>4266</v>
      </c>
      <c r="H172" s="162">
        <v>1</v>
      </c>
      <c r="I172" s="163"/>
      <c r="J172" s="164">
        <f>ROUND(I172*H172,2)</f>
        <v>0</v>
      </c>
      <c r="K172" s="165"/>
      <c r="L172" s="32"/>
      <c r="M172" s="166" t="s">
        <v>1</v>
      </c>
      <c r="N172" s="127" t="s">
        <v>41</v>
      </c>
      <c r="P172" s="167">
        <f>O172*H172</f>
        <v>0</v>
      </c>
      <c r="Q172" s="167">
        <v>6.6E-3</v>
      </c>
      <c r="R172" s="167">
        <f>Q172*H172</f>
        <v>6.6E-3</v>
      </c>
      <c r="S172" s="167">
        <v>0</v>
      </c>
      <c r="T172" s="168">
        <f>S172*H172</f>
        <v>0</v>
      </c>
      <c r="AR172" s="169" t="s">
        <v>340</v>
      </c>
      <c r="AT172" s="169" t="s">
        <v>336</v>
      </c>
      <c r="AU172" s="169" t="s">
        <v>87</v>
      </c>
      <c r="AY172" s="17" t="s">
        <v>334</v>
      </c>
      <c r="BE172" s="170">
        <f>IF(N172="základná",J172,0)</f>
        <v>0</v>
      </c>
      <c r="BF172" s="170">
        <f>IF(N172="znížená",J172,0)</f>
        <v>0</v>
      </c>
      <c r="BG172" s="170">
        <f>IF(N172="zákl. prenesená",J172,0)</f>
        <v>0</v>
      </c>
      <c r="BH172" s="170">
        <f>IF(N172="zníž. prenesená",J172,0)</f>
        <v>0</v>
      </c>
      <c r="BI172" s="170">
        <f>IF(N172="nulová",J172,0)</f>
        <v>0</v>
      </c>
      <c r="BJ172" s="17" t="s">
        <v>87</v>
      </c>
      <c r="BK172" s="170">
        <f>ROUND(I172*H172,2)</f>
        <v>0</v>
      </c>
      <c r="BL172" s="17" t="s">
        <v>340</v>
      </c>
      <c r="BM172" s="169" t="s">
        <v>4866</v>
      </c>
    </row>
    <row r="173" spans="2:65" s="1" customFormat="1" ht="16.5" customHeight="1">
      <c r="B173" s="128"/>
      <c r="C173" s="158" t="s">
        <v>569</v>
      </c>
      <c r="D173" s="158" t="s">
        <v>336</v>
      </c>
      <c r="E173" s="159" t="s">
        <v>4867</v>
      </c>
      <c r="F173" s="160" t="s">
        <v>4868</v>
      </c>
      <c r="G173" s="161" t="s">
        <v>4266</v>
      </c>
      <c r="H173" s="162">
        <v>1</v>
      </c>
      <c r="I173" s="163"/>
      <c r="J173" s="164">
        <f>ROUND(I173*H173,2)</f>
        <v>0</v>
      </c>
      <c r="K173" s="165"/>
      <c r="L173" s="32"/>
      <c r="M173" s="166" t="s">
        <v>1</v>
      </c>
      <c r="N173" s="127" t="s">
        <v>41</v>
      </c>
      <c r="P173" s="167">
        <f>O173*H173</f>
        <v>0</v>
      </c>
      <c r="Q173" s="167">
        <v>0.04</v>
      </c>
      <c r="R173" s="167">
        <f>Q173*H173</f>
        <v>0.04</v>
      </c>
      <c r="S173" s="167">
        <v>0</v>
      </c>
      <c r="T173" s="168">
        <f>S173*H173</f>
        <v>0</v>
      </c>
      <c r="AR173" s="169" t="s">
        <v>340</v>
      </c>
      <c r="AT173" s="169" t="s">
        <v>336</v>
      </c>
      <c r="AU173" s="169" t="s">
        <v>87</v>
      </c>
      <c r="AY173" s="17" t="s">
        <v>334</v>
      </c>
      <c r="BE173" s="170">
        <f>IF(N173="základná",J173,0)</f>
        <v>0</v>
      </c>
      <c r="BF173" s="170">
        <f>IF(N173="znížená",J173,0)</f>
        <v>0</v>
      </c>
      <c r="BG173" s="170">
        <f>IF(N173="zákl. prenesená",J173,0)</f>
        <v>0</v>
      </c>
      <c r="BH173" s="170">
        <f>IF(N173="zníž. prenesená",J173,0)</f>
        <v>0</v>
      </c>
      <c r="BI173" s="170">
        <f>IF(N173="nulová",J173,0)</f>
        <v>0</v>
      </c>
      <c r="BJ173" s="17" t="s">
        <v>87</v>
      </c>
      <c r="BK173" s="170">
        <f>ROUND(I173*H173,2)</f>
        <v>0</v>
      </c>
      <c r="BL173" s="17" t="s">
        <v>340</v>
      </c>
      <c r="BM173" s="169" t="s">
        <v>4869</v>
      </c>
    </row>
    <row r="174" spans="2:65" s="11" customFormat="1" ht="22.8" customHeight="1">
      <c r="B174" s="146"/>
      <c r="D174" s="147" t="s">
        <v>74</v>
      </c>
      <c r="E174" s="156" t="s">
        <v>392</v>
      </c>
      <c r="F174" s="156" t="s">
        <v>4251</v>
      </c>
      <c r="I174" s="149"/>
      <c r="J174" s="157">
        <f>BK174</f>
        <v>0</v>
      </c>
      <c r="L174" s="146"/>
      <c r="M174" s="151"/>
      <c r="P174" s="152">
        <f>SUM(P175:P200)</f>
        <v>0</v>
      </c>
      <c r="R174" s="152">
        <f>SUM(R175:R200)</f>
        <v>28.599905999999997</v>
      </c>
      <c r="T174" s="153">
        <f>SUM(T175:T200)</f>
        <v>0</v>
      </c>
      <c r="AR174" s="147" t="s">
        <v>82</v>
      </c>
      <c r="AT174" s="154" t="s">
        <v>74</v>
      </c>
      <c r="AU174" s="154" t="s">
        <v>82</v>
      </c>
      <c r="AY174" s="147" t="s">
        <v>334</v>
      </c>
      <c r="BK174" s="155">
        <f>SUM(BK175:BK200)</f>
        <v>0</v>
      </c>
    </row>
    <row r="175" spans="2:65" s="1" customFormat="1" ht="24.15" customHeight="1">
      <c r="B175" s="128"/>
      <c r="C175" s="158" t="s">
        <v>575</v>
      </c>
      <c r="D175" s="158" t="s">
        <v>336</v>
      </c>
      <c r="E175" s="159" t="s">
        <v>4870</v>
      </c>
      <c r="F175" s="160" t="s">
        <v>4871</v>
      </c>
      <c r="G175" s="161" t="s">
        <v>4266</v>
      </c>
      <c r="H175" s="162">
        <v>1</v>
      </c>
      <c r="I175" s="163"/>
      <c r="J175" s="164">
        <f t="shared" ref="J175:J200" si="15">ROUND(I175*H175,2)</f>
        <v>0</v>
      </c>
      <c r="K175" s="165"/>
      <c r="L175" s="32"/>
      <c r="M175" s="166" t="s">
        <v>1</v>
      </c>
      <c r="N175" s="127" t="s">
        <v>41</v>
      </c>
      <c r="P175" s="167">
        <f t="shared" ref="P175:P200" si="16">O175*H175</f>
        <v>0</v>
      </c>
      <c r="Q175" s="167">
        <v>4.4600000000000004E-3</v>
      </c>
      <c r="R175" s="167">
        <f t="shared" ref="R175:R200" si="17">Q175*H175</f>
        <v>4.4600000000000004E-3</v>
      </c>
      <c r="S175" s="167">
        <v>0</v>
      </c>
      <c r="T175" s="168">
        <f t="shared" ref="T175:T200" si="18">S175*H175</f>
        <v>0</v>
      </c>
      <c r="AR175" s="169" t="s">
        <v>340</v>
      </c>
      <c r="AT175" s="169" t="s">
        <v>336</v>
      </c>
      <c r="AU175" s="169" t="s">
        <v>87</v>
      </c>
      <c r="AY175" s="17" t="s">
        <v>334</v>
      </c>
      <c r="BE175" s="170">
        <f t="shared" ref="BE175:BE200" si="19">IF(N175="základná",J175,0)</f>
        <v>0</v>
      </c>
      <c r="BF175" s="170">
        <f t="shared" ref="BF175:BF200" si="20">IF(N175="znížená",J175,0)</f>
        <v>0</v>
      </c>
      <c r="BG175" s="170">
        <f t="shared" ref="BG175:BG200" si="21">IF(N175="zákl. prenesená",J175,0)</f>
        <v>0</v>
      </c>
      <c r="BH175" s="170">
        <f t="shared" ref="BH175:BH200" si="22">IF(N175="zníž. prenesená",J175,0)</f>
        <v>0</v>
      </c>
      <c r="BI175" s="170">
        <f t="shared" ref="BI175:BI200" si="23">IF(N175="nulová",J175,0)</f>
        <v>0</v>
      </c>
      <c r="BJ175" s="17" t="s">
        <v>87</v>
      </c>
      <c r="BK175" s="170">
        <f t="shared" ref="BK175:BK200" si="24">ROUND(I175*H175,2)</f>
        <v>0</v>
      </c>
      <c r="BL175" s="17" t="s">
        <v>340</v>
      </c>
      <c r="BM175" s="169" t="s">
        <v>4872</v>
      </c>
    </row>
    <row r="176" spans="2:65" s="1" customFormat="1" ht="24.15" customHeight="1">
      <c r="B176" s="128"/>
      <c r="C176" s="158" t="s">
        <v>582</v>
      </c>
      <c r="D176" s="158" t="s">
        <v>336</v>
      </c>
      <c r="E176" s="159" t="s">
        <v>4873</v>
      </c>
      <c r="F176" s="160" t="s">
        <v>4874</v>
      </c>
      <c r="G176" s="161" t="s">
        <v>4266</v>
      </c>
      <c r="H176" s="162">
        <v>1</v>
      </c>
      <c r="I176" s="163"/>
      <c r="J176" s="164">
        <f t="shared" si="15"/>
        <v>0</v>
      </c>
      <c r="K176" s="165"/>
      <c r="L176" s="32"/>
      <c r="M176" s="166" t="s">
        <v>1</v>
      </c>
      <c r="N176" s="127" t="s">
        <v>41</v>
      </c>
      <c r="P176" s="167">
        <f t="shared" si="16"/>
        <v>0</v>
      </c>
      <c r="Q176" s="167">
        <v>3.64E-3</v>
      </c>
      <c r="R176" s="167">
        <f t="shared" si="17"/>
        <v>3.64E-3</v>
      </c>
      <c r="S176" s="167">
        <v>0</v>
      </c>
      <c r="T176" s="168">
        <f t="shared" si="18"/>
        <v>0</v>
      </c>
      <c r="AR176" s="169" t="s">
        <v>340</v>
      </c>
      <c r="AT176" s="169" t="s">
        <v>336</v>
      </c>
      <c r="AU176" s="169" t="s">
        <v>87</v>
      </c>
      <c r="AY176" s="17" t="s">
        <v>334</v>
      </c>
      <c r="BE176" s="170">
        <f t="shared" si="19"/>
        <v>0</v>
      </c>
      <c r="BF176" s="170">
        <f t="shared" si="20"/>
        <v>0</v>
      </c>
      <c r="BG176" s="170">
        <f t="shared" si="21"/>
        <v>0</v>
      </c>
      <c r="BH176" s="170">
        <f t="shared" si="22"/>
        <v>0</v>
      </c>
      <c r="BI176" s="170">
        <f t="shared" si="23"/>
        <v>0</v>
      </c>
      <c r="BJ176" s="17" t="s">
        <v>87</v>
      </c>
      <c r="BK176" s="170">
        <f t="shared" si="24"/>
        <v>0</v>
      </c>
      <c r="BL176" s="17" t="s">
        <v>340</v>
      </c>
      <c r="BM176" s="169" t="s">
        <v>4875</v>
      </c>
    </row>
    <row r="177" spans="2:65" s="1" customFormat="1" ht="24.15" customHeight="1">
      <c r="B177" s="128"/>
      <c r="C177" s="158" t="s">
        <v>587</v>
      </c>
      <c r="D177" s="158" t="s">
        <v>336</v>
      </c>
      <c r="E177" s="159" t="s">
        <v>4876</v>
      </c>
      <c r="F177" s="160" t="s">
        <v>4877</v>
      </c>
      <c r="G177" s="161" t="s">
        <v>4266</v>
      </c>
      <c r="H177" s="162">
        <v>3</v>
      </c>
      <c r="I177" s="163"/>
      <c r="J177" s="164">
        <f t="shared" si="15"/>
        <v>0</v>
      </c>
      <c r="K177" s="165"/>
      <c r="L177" s="32"/>
      <c r="M177" s="166" t="s">
        <v>1</v>
      </c>
      <c r="N177" s="127" t="s">
        <v>41</v>
      </c>
      <c r="P177" s="167">
        <f t="shared" si="16"/>
        <v>0</v>
      </c>
      <c r="Q177" s="167">
        <v>1.6660000000000001E-2</v>
      </c>
      <c r="R177" s="167">
        <f t="shared" si="17"/>
        <v>4.9980000000000004E-2</v>
      </c>
      <c r="S177" s="167">
        <v>0</v>
      </c>
      <c r="T177" s="168">
        <f t="shared" si="18"/>
        <v>0</v>
      </c>
      <c r="AR177" s="169" t="s">
        <v>340</v>
      </c>
      <c r="AT177" s="169" t="s">
        <v>336</v>
      </c>
      <c r="AU177" s="169" t="s">
        <v>87</v>
      </c>
      <c r="AY177" s="17" t="s">
        <v>334</v>
      </c>
      <c r="BE177" s="170">
        <f t="shared" si="19"/>
        <v>0</v>
      </c>
      <c r="BF177" s="170">
        <f t="shared" si="20"/>
        <v>0</v>
      </c>
      <c r="BG177" s="170">
        <f t="shared" si="21"/>
        <v>0</v>
      </c>
      <c r="BH177" s="170">
        <f t="shared" si="22"/>
        <v>0</v>
      </c>
      <c r="BI177" s="170">
        <f t="shared" si="23"/>
        <v>0</v>
      </c>
      <c r="BJ177" s="17" t="s">
        <v>87</v>
      </c>
      <c r="BK177" s="170">
        <f t="shared" si="24"/>
        <v>0</v>
      </c>
      <c r="BL177" s="17" t="s">
        <v>340</v>
      </c>
      <c r="BM177" s="169" t="s">
        <v>4878</v>
      </c>
    </row>
    <row r="178" spans="2:65" s="1" customFormat="1" ht="24.15" customHeight="1">
      <c r="B178" s="128"/>
      <c r="C178" s="158" t="s">
        <v>592</v>
      </c>
      <c r="D178" s="158" t="s">
        <v>336</v>
      </c>
      <c r="E178" s="159" t="s">
        <v>4879</v>
      </c>
      <c r="F178" s="160" t="s">
        <v>4880</v>
      </c>
      <c r="G178" s="161" t="s">
        <v>501</v>
      </c>
      <c r="H178" s="162">
        <v>88</v>
      </c>
      <c r="I178" s="163"/>
      <c r="J178" s="164">
        <f t="shared" si="15"/>
        <v>0</v>
      </c>
      <c r="K178" s="165"/>
      <c r="L178" s="32"/>
      <c r="M178" s="166" t="s">
        <v>1</v>
      </c>
      <c r="N178" s="127" t="s">
        <v>41</v>
      </c>
      <c r="P178" s="167">
        <f t="shared" si="16"/>
        <v>0</v>
      </c>
      <c r="Q178" s="167">
        <v>1E-3</v>
      </c>
      <c r="R178" s="167">
        <f t="shared" si="17"/>
        <v>8.7999999999999995E-2</v>
      </c>
      <c r="S178" s="167">
        <v>0</v>
      </c>
      <c r="T178" s="168">
        <f t="shared" si="18"/>
        <v>0</v>
      </c>
      <c r="AR178" s="169" t="s">
        <v>340</v>
      </c>
      <c r="AT178" s="169" t="s">
        <v>336</v>
      </c>
      <c r="AU178" s="169" t="s">
        <v>87</v>
      </c>
      <c r="AY178" s="17" t="s">
        <v>334</v>
      </c>
      <c r="BE178" s="170">
        <f t="shared" si="19"/>
        <v>0</v>
      </c>
      <c r="BF178" s="170">
        <f t="shared" si="20"/>
        <v>0</v>
      </c>
      <c r="BG178" s="170">
        <f t="shared" si="21"/>
        <v>0</v>
      </c>
      <c r="BH178" s="170">
        <f t="shared" si="22"/>
        <v>0</v>
      </c>
      <c r="BI178" s="170">
        <f t="shared" si="23"/>
        <v>0</v>
      </c>
      <c r="BJ178" s="17" t="s">
        <v>87</v>
      </c>
      <c r="BK178" s="170">
        <f t="shared" si="24"/>
        <v>0</v>
      </c>
      <c r="BL178" s="17" t="s">
        <v>340</v>
      </c>
      <c r="BM178" s="169" t="s">
        <v>4881</v>
      </c>
    </row>
    <row r="179" spans="2:65" s="1" customFormat="1" ht="16.5" customHeight="1">
      <c r="B179" s="128"/>
      <c r="C179" s="158" t="s">
        <v>598</v>
      </c>
      <c r="D179" s="158" t="s">
        <v>336</v>
      </c>
      <c r="E179" s="159" t="s">
        <v>4679</v>
      </c>
      <c r="F179" s="160" t="s">
        <v>4680</v>
      </c>
      <c r="G179" s="161" t="s">
        <v>4266</v>
      </c>
      <c r="H179" s="162">
        <v>1</v>
      </c>
      <c r="I179" s="163"/>
      <c r="J179" s="164">
        <f t="shared" si="15"/>
        <v>0</v>
      </c>
      <c r="K179" s="165"/>
      <c r="L179" s="32"/>
      <c r="M179" s="166" t="s">
        <v>1</v>
      </c>
      <c r="N179" s="127" t="s">
        <v>41</v>
      </c>
      <c r="P179" s="167">
        <f t="shared" si="16"/>
        <v>0</v>
      </c>
      <c r="Q179" s="167">
        <v>0</v>
      </c>
      <c r="R179" s="167">
        <f t="shared" si="17"/>
        <v>0</v>
      </c>
      <c r="S179" s="167">
        <v>0</v>
      </c>
      <c r="T179" s="168">
        <f t="shared" si="18"/>
        <v>0</v>
      </c>
      <c r="AR179" s="169" t="s">
        <v>340</v>
      </c>
      <c r="AT179" s="169" t="s">
        <v>336</v>
      </c>
      <c r="AU179" s="169" t="s">
        <v>87</v>
      </c>
      <c r="AY179" s="17" t="s">
        <v>334</v>
      </c>
      <c r="BE179" s="170">
        <f t="shared" si="19"/>
        <v>0</v>
      </c>
      <c r="BF179" s="170">
        <f t="shared" si="20"/>
        <v>0</v>
      </c>
      <c r="BG179" s="170">
        <f t="shared" si="21"/>
        <v>0</v>
      </c>
      <c r="BH179" s="170">
        <f t="shared" si="22"/>
        <v>0</v>
      </c>
      <c r="BI179" s="170">
        <f t="shared" si="23"/>
        <v>0</v>
      </c>
      <c r="BJ179" s="17" t="s">
        <v>87</v>
      </c>
      <c r="BK179" s="170">
        <f t="shared" si="24"/>
        <v>0</v>
      </c>
      <c r="BL179" s="17" t="s">
        <v>340</v>
      </c>
      <c r="BM179" s="169" t="s">
        <v>4882</v>
      </c>
    </row>
    <row r="180" spans="2:65" s="1" customFormat="1" ht="16.5" customHeight="1">
      <c r="B180" s="128"/>
      <c r="C180" s="158" t="s">
        <v>603</v>
      </c>
      <c r="D180" s="158" t="s">
        <v>336</v>
      </c>
      <c r="E180" s="159" t="s">
        <v>4685</v>
      </c>
      <c r="F180" s="160" t="s">
        <v>4686</v>
      </c>
      <c r="G180" s="161" t="s">
        <v>511</v>
      </c>
      <c r="H180" s="162">
        <v>1.5</v>
      </c>
      <c r="I180" s="163"/>
      <c r="J180" s="164">
        <f t="shared" si="15"/>
        <v>0</v>
      </c>
      <c r="K180" s="165"/>
      <c r="L180" s="32"/>
      <c r="M180" s="166" t="s">
        <v>1</v>
      </c>
      <c r="N180" s="127" t="s">
        <v>41</v>
      </c>
      <c r="P180" s="167">
        <f t="shared" si="16"/>
        <v>0</v>
      </c>
      <c r="Q180" s="167">
        <v>0</v>
      </c>
      <c r="R180" s="167">
        <f t="shared" si="17"/>
        <v>0</v>
      </c>
      <c r="S180" s="167">
        <v>0</v>
      </c>
      <c r="T180" s="168">
        <f t="shared" si="18"/>
        <v>0</v>
      </c>
      <c r="AR180" s="169" t="s">
        <v>340</v>
      </c>
      <c r="AT180" s="169" t="s">
        <v>336</v>
      </c>
      <c r="AU180" s="169" t="s">
        <v>87</v>
      </c>
      <c r="AY180" s="17" t="s">
        <v>334</v>
      </c>
      <c r="BE180" s="170">
        <f t="shared" si="19"/>
        <v>0</v>
      </c>
      <c r="BF180" s="170">
        <f t="shared" si="20"/>
        <v>0</v>
      </c>
      <c r="BG180" s="170">
        <f t="shared" si="21"/>
        <v>0</v>
      </c>
      <c r="BH180" s="170">
        <f t="shared" si="22"/>
        <v>0</v>
      </c>
      <c r="BI180" s="170">
        <f t="shared" si="23"/>
        <v>0</v>
      </c>
      <c r="BJ180" s="17" t="s">
        <v>87</v>
      </c>
      <c r="BK180" s="170">
        <f t="shared" si="24"/>
        <v>0</v>
      </c>
      <c r="BL180" s="17" t="s">
        <v>340</v>
      </c>
      <c r="BM180" s="169" t="s">
        <v>4883</v>
      </c>
    </row>
    <row r="181" spans="2:65" s="1" customFormat="1" ht="16.5" customHeight="1">
      <c r="B181" s="128"/>
      <c r="C181" s="158" t="s">
        <v>608</v>
      </c>
      <c r="D181" s="158" t="s">
        <v>336</v>
      </c>
      <c r="E181" s="159" t="s">
        <v>4688</v>
      </c>
      <c r="F181" s="160" t="s">
        <v>4689</v>
      </c>
      <c r="G181" s="161" t="s">
        <v>4266</v>
      </c>
      <c r="H181" s="162">
        <v>1</v>
      </c>
      <c r="I181" s="163"/>
      <c r="J181" s="164">
        <f t="shared" si="15"/>
        <v>0</v>
      </c>
      <c r="K181" s="165"/>
      <c r="L181" s="32"/>
      <c r="M181" s="166" t="s">
        <v>1</v>
      </c>
      <c r="N181" s="127" t="s">
        <v>41</v>
      </c>
      <c r="P181" s="167">
        <f t="shared" si="16"/>
        <v>0</v>
      </c>
      <c r="Q181" s="167">
        <v>0</v>
      </c>
      <c r="R181" s="167">
        <f t="shared" si="17"/>
        <v>0</v>
      </c>
      <c r="S181" s="167">
        <v>0</v>
      </c>
      <c r="T181" s="168">
        <f t="shared" si="18"/>
        <v>0</v>
      </c>
      <c r="AR181" s="169" t="s">
        <v>340</v>
      </c>
      <c r="AT181" s="169" t="s">
        <v>336</v>
      </c>
      <c r="AU181" s="169" t="s">
        <v>87</v>
      </c>
      <c r="AY181" s="17" t="s">
        <v>334</v>
      </c>
      <c r="BE181" s="170">
        <f t="shared" si="19"/>
        <v>0</v>
      </c>
      <c r="BF181" s="170">
        <f t="shared" si="20"/>
        <v>0</v>
      </c>
      <c r="BG181" s="170">
        <f t="shared" si="21"/>
        <v>0</v>
      </c>
      <c r="BH181" s="170">
        <f t="shared" si="22"/>
        <v>0</v>
      </c>
      <c r="BI181" s="170">
        <f t="shared" si="23"/>
        <v>0</v>
      </c>
      <c r="BJ181" s="17" t="s">
        <v>87</v>
      </c>
      <c r="BK181" s="170">
        <f t="shared" si="24"/>
        <v>0</v>
      </c>
      <c r="BL181" s="17" t="s">
        <v>340</v>
      </c>
      <c r="BM181" s="169" t="s">
        <v>4884</v>
      </c>
    </row>
    <row r="182" spans="2:65" s="1" customFormat="1" ht="16.5" customHeight="1">
      <c r="B182" s="128"/>
      <c r="C182" s="158" t="s">
        <v>614</v>
      </c>
      <c r="D182" s="158" t="s">
        <v>336</v>
      </c>
      <c r="E182" s="159" t="s">
        <v>4691</v>
      </c>
      <c r="F182" s="160" t="s">
        <v>4692</v>
      </c>
      <c r="G182" s="161" t="s">
        <v>4266</v>
      </c>
      <c r="H182" s="162">
        <v>1</v>
      </c>
      <c r="I182" s="163"/>
      <c r="J182" s="164">
        <f t="shared" si="15"/>
        <v>0</v>
      </c>
      <c r="K182" s="165"/>
      <c r="L182" s="32"/>
      <c r="M182" s="166" t="s">
        <v>1</v>
      </c>
      <c r="N182" s="127" t="s">
        <v>41</v>
      </c>
      <c r="P182" s="167">
        <f t="shared" si="16"/>
        <v>0</v>
      </c>
      <c r="Q182" s="167">
        <v>0</v>
      </c>
      <c r="R182" s="167">
        <f t="shared" si="17"/>
        <v>0</v>
      </c>
      <c r="S182" s="167">
        <v>0</v>
      </c>
      <c r="T182" s="168">
        <f t="shared" si="18"/>
        <v>0</v>
      </c>
      <c r="AR182" s="169" t="s">
        <v>340</v>
      </c>
      <c r="AT182" s="169" t="s">
        <v>336</v>
      </c>
      <c r="AU182" s="169" t="s">
        <v>87</v>
      </c>
      <c r="AY182" s="17" t="s">
        <v>334</v>
      </c>
      <c r="BE182" s="170">
        <f t="shared" si="19"/>
        <v>0</v>
      </c>
      <c r="BF182" s="170">
        <f t="shared" si="20"/>
        <v>0</v>
      </c>
      <c r="BG182" s="170">
        <f t="shared" si="21"/>
        <v>0</v>
      </c>
      <c r="BH182" s="170">
        <f t="shared" si="22"/>
        <v>0</v>
      </c>
      <c r="BI182" s="170">
        <f t="shared" si="23"/>
        <v>0</v>
      </c>
      <c r="BJ182" s="17" t="s">
        <v>87</v>
      </c>
      <c r="BK182" s="170">
        <f t="shared" si="24"/>
        <v>0</v>
      </c>
      <c r="BL182" s="17" t="s">
        <v>340</v>
      </c>
      <c r="BM182" s="169" t="s">
        <v>4885</v>
      </c>
    </row>
    <row r="183" spans="2:65" s="1" customFormat="1" ht="24.15" customHeight="1">
      <c r="B183" s="128"/>
      <c r="C183" s="158" t="s">
        <v>622</v>
      </c>
      <c r="D183" s="158" t="s">
        <v>336</v>
      </c>
      <c r="E183" s="159" t="s">
        <v>4886</v>
      </c>
      <c r="F183" s="160" t="s">
        <v>4887</v>
      </c>
      <c r="G183" s="161" t="s">
        <v>4266</v>
      </c>
      <c r="H183" s="162">
        <v>1</v>
      </c>
      <c r="I183" s="163"/>
      <c r="J183" s="164">
        <f t="shared" si="15"/>
        <v>0</v>
      </c>
      <c r="K183" s="165"/>
      <c r="L183" s="32"/>
      <c r="M183" s="166" t="s">
        <v>1</v>
      </c>
      <c r="N183" s="127" t="s">
        <v>41</v>
      </c>
      <c r="P183" s="167">
        <f t="shared" si="16"/>
        <v>0</v>
      </c>
      <c r="Q183" s="167">
        <v>9.5</v>
      </c>
      <c r="R183" s="167">
        <f t="shared" si="17"/>
        <v>9.5</v>
      </c>
      <c r="S183" s="167">
        <v>0</v>
      </c>
      <c r="T183" s="168">
        <f t="shared" si="18"/>
        <v>0</v>
      </c>
      <c r="AR183" s="169" t="s">
        <v>340</v>
      </c>
      <c r="AT183" s="169" t="s">
        <v>336</v>
      </c>
      <c r="AU183" s="169" t="s">
        <v>87</v>
      </c>
      <c r="AY183" s="17" t="s">
        <v>334</v>
      </c>
      <c r="BE183" s="170">
        <f t="shared" si="19"/>
        <v>0</v>
      </c>
      <c r="BF183" s="170">
        <f t="shared" si="20"/>
        <v>0</v>
      </c>
      <c r="BG183" s="170">
        <f t="shared" si="21"/>
        <v>0</v>
      </c>
      <c r="BH183" s="170">
        <f t="shared" si="22"/>
        <v>0</v>
      </c>
      <c r="BI183" s="170">
        <f t="shared" si="23"/>
        <v>0</v>
      </c>
      <c r="BJ183" s="17" t="s">
        <v>87</v>
      </c>
      <c r="BK183" s="170">
        <f t="shared" si="24"/>
        <v>0</v>
      </c>
      <c r="BL183" s="17" t="s">
        <v>340</v>
      </c>
      <c r="BM183" s="169" t="s">
        <v>4888</v>
      </c>
    </row>
    <row r="184" spans="2:65" s="1" customFormat="1" ht="24.15" customHeight="1">
      <c r="B184" s="128"/>
      <c r="C184" s="158" t="s">
        <v>628</v>
      </c>
      <c r="D184" s="158" t="s">
        <v>336</v>
      </c>
      <c r="E184" s="159" t="s">
        <v>4694</v>
      </c>
      <c r="F184" s="160" t="s">
        <v>4889</v>
      </c>
      <c r="G184" s="161" t="s">
        <v>4266</v>
      </c>
      <c r="H184" s="162">
        <v>2</v>
      </c>
      <c r="I184" s="163"/>
      <c r="J184" s="164">
        <f t="shared" si="15"/>
        <v>0</v>
      </c>
      <c r="K184" s="165"/>
      <c r="L184" s="32"/>
      <c r="M184" s="166" t="s">
        <v>1</v>
      </c>
      <c r="N184" s="127" t="s">
        <v>41</v>
      </c>
      <c r="P184" s="167">
        <f t="shared" si="16"/>
        <v>0</v>
      </c>
      <c r="Q184" s="167">
        <v>0.158</v>
      </c>
      <c r="R184" s="167">
        <f t="shared" si="17"/>
        <v>0.316</v>
      </c>
      <c r="S184" s="167">
        <v>0</v>
      </c>
      <c r="T184" s="168">
        <f t="shared" si="18"/>
        <v>0</v>
      </c>
      <c r="AR184" s="169" t="s">
        <v>340</v>
      </c>
      <c r="AT184" s="169" t="s">
        <v>336</v>
      </c>
      <c r="AU184" s="169" t="s">
        <v>87</v>
      </c>
      <c r="AY184" s="17" t="s">
        <v>334</v>
      </c>
      <c r="BE184" s="170">
        <f t="shared" si="19"/>
        <v>0</v>
      </c>
      <c r="BF184" s="170">
        <f t="shared" si="20"/>
        <v>0</v>
      </c>
      <c r="BG184" s="170">
        <f t="shared" si="21"/>
        <v>0</v>
      </c>
      <c r="BH184" s="170">
        <f t="shared" si="22"/>
        <v>0</v>
      </c>
      <c r="BI184" s="170">
        <f t="shared" si="23"/>
        <v>0</v>
      </c>
      <c r="BJ184" s="17" t="s">
        <v>87</v>
      </c>
      <c r="BK184" s="170">
        <f t="shared" si="24"/>
        <v>0</v>
      </c>
      <c r="BL184" s="17" t="s">
        <v>340</v>
      </c>
      <c r="BM184" s="169" t="s">
        <v>4890</v>
      </c>
    </row>
    <row r="185" spans="2:65" s="1" customFormat="1" ht="21.75" customHeight="1">
      <c r="B185" s="128"/>
      <c r="C185" s="158" t="s">
        <v>655</v>
      </c>
      <c r="D185" s="158" t="s">
        <v>336</v>
      </c>
      <c r="E185" s="159" t="s">
        <v>4703</v>
      </c>
      <c r="F185" s="160" t="s">
        <v>4704</v>
      </c>
      <c r="G185" s="161" t="s">
        <v>4266</v>
      </c>
      <c r="H185" s="162">
        <v>1</v>
      </c>
      <c r="I185" s="163"/>
      <c r="J185" s="164">
        <f t="shared" si="15"/>
        <v>0</v>
      </c>
      <c r="K185" s="165"/>
      <c r="L185" s="32"/>
      <c r="M185" s="166" t="s">
        <v>1</v>
      </c>
      <c r="N185" s="127" t="s">
        <v>41</v>
      </c>
      <c r="P185" s="167">
        <f t="shared" si="16"/>
        <v>0</v>
      </c>
      <c r="Q185" s="167">
        <v>2E-3</v>
      </c>
      <c r="R185" s="167">
        <f t="shared" si="17"/>
        <v>2E-3</v>
      </c>
      <c r="S185" s="167">
        <v>0</v>
      </c>
      <c r="T185" s="168">
        <f t="shared" si="18"/>
        <v>0</v>
      </c>
      <c r="AR185" s="169" t="s">
        <v>340</v>
      </c>
      <c r="AT185" s="169" t="s">
        <v>336</v>
      </c>
      <c r="AU185" s="169" t="s">
        <v>87</v>
      </c>
      <c r="AY185" s="17" t="s">
        <v>334</v>
      </c>
      <c r="BE185" s="170">
        <f t="shared" si="19"/>
        <v>0</v>
      </c>
      <c r="BF185" s="170">
        <f t="shared" si="20"/>
        <v>0</v>
      </c>
      <c r="BG185" s="170">
        <f t="shared" si="21"/>
        <v>0</v>
      </c>
      <c r="BH185" s="170">
        <f t="shared" si="22"/>
        <v>0</v>
      </c>
      <c r="BI185" s="170">
        <f t="shared" si="23"/>
        <v>0</v>
      </c>
      <c r="BJ185" s="17" t="s">
        <v>87</v>
      </c>
      <c r="BK185" s="170">
        <f t="shared" si="24"/>
        <v>0</v>
      </c>
      <c r="BL185" s="17" t="s">
        <v>340</v>
      </c>
      <c r="BM185" s="169" t="s">
        <v>4891</v>
      </c>
    </row>
    <row r="186" spans="2:65" s="1" customFormat="1" ht="16.5" customHeight="1">
      <c r="B186" s="128"/>
      <c r="C186" s="158" t="s">
        <v>659</v>
      </c>
      <c r="D186" s="158" t="s">
        <v>336</v>
      </c>
      <c r="E186" s="159" t="s">
        <v>4892</v>
      </c>
      <c r="F186" s="160" t="s">
        <v>4893</v>
      </c>
      <c r="G186" s="161" t="s">
        <v>4266</v>
      </c>
      <c r="H186" s="162">
        <v>1</v>
      </c>
      <c r="I186" s="163"/>
      <c r="J186" s="164">
        <f t="shared" si="15"/>
        <v>0</v>
      </c>
      <c r="K186" s="165"/>
      <c r="L186" s="32"/>
      <c r="M186" s="166" t="s">
        <v>1</v>
      </c>
      <c r="N186" s="127" t="s">
        <v>41</v>
      </c>
      <c r="P186" s="167">
        <f t="shared" si="16"/>
        <v>0</v>
      </c>
      <c r="Q186" s="167">
        <v>1.6</v>
      </c>
      <c r="R186" s="167">
        <f t="shared" si="17"/>
        <v>1.6</v>
      </c>
      <c r="S186" s="167">
        <v>0</v>
      </c>
      <c r="T186" s="168">
        <f t="shared" si="18"/>
        <v>0</v>
      </c>
      <c r="AR186" s="169" t="s">
        <v>340</v>
      </c>
      <c r="AT186" s="169" t="s">
        <v>336</v>
      </c>
      <c r="AU186" s="169" t="s">
        <v>87</v>
      </c>
      <c r="AY186" s="17" t="s">
        <v>334</v>
      </c>
      <c r="BE186" s="170">
        <f t="shared" si="19"/>
        <v>0</v>
      </c>
      <c r="BF186" s="170">
        <f t="shared" si="20"/>
        <v>0</v>
      </c>
      <c r="BG186" s="170">
        <f t="shared" si="21"/>
        <v>0</v>
      </c>
      <c r="BH186" s="170">
        <f t="shared" si="22"/>
        <v>0</v>
      </c>
      <c r="BI186" s="170">
        <f t="shared" si="23"/>
        <v>0</v>
      </c>
      <c r="BJ186" s="17" t="s">
        <v>87</v>
      </c>
      <c r="BK186" s="170">
        <f t="shared" si="24"/>
        <v>0</v>
      </c>
      <c r="BL186" s="17" t="s">
        <v>340</v>
      </c>
      <c r="BM186" s="169" t="s">
        <v>4894</v>
      </c>
    </row>
    <row r="187" spans="2:65" s="1" customFormat="1" ht="16.5" customHeight="1">
      <c r="B187" s="128"/>
      <c r="C187" s="158" t="s">
        <v>668</v>
      </c>
      <c r="D187" s="158" t="s">
        <v>336</v>
      </c>
      <c r="E187" s="159" t="s">
        <v>4709</v>
      </c>
      <c r="F187" s="160" t="s">
        <v>4710</v>
      </c>
      <c r="G187" s="161" t="s">
        <v>4266</v>
      </c>
      <c r="H187" s="162">
        <v>1</v>
      </c>
      <c r="I187" s="163"/>
      <c r="J187" s="164">
        <f t="shared" si="15"/>
        <v>0</v>
      </c>
      <c r="K187" s="165"/>
      <c r="L187" s="32"/>
      <c r="M187" s="166" t="s">
        <v>1</v>
      </c>
      <c r="N187" s="127" t="s">
        <v>41</v>
      </c>
      <c r="P187" s="167">
        <f t="shared" si="16"/>
        <v>0</v>
      </c>
      <c r="Q187" s="167">
        <v>0.41499999999999998</v>
      </c>
      <c r="R187" s="167">
        <f t="shared" si="17"/>
        <v>0.41499999999999998</v>
      </c>
      <c r="S187" s="167">
        <v>0</v>
      </c>
      <c r="T187" s="168">
        <f t="shared" si="18"/>
        <v>0</v>
      </c>
      <c r="AR187" s="169" t="s">
        <v>340</v>
      </c>
      <c r="AT187" s="169" t="s">
        <v>336</v>
      </c>
      <c r="AU187" s="169" t="s">
        <v>87</v>
      </c>
      <c r="AY187" s="17" t="s">
        <v>334</v>
      </c>
      <c r="BE187" s="170">
        <f t="shared" si="19"/>
        <v>0</v>
      </c>
      <c r="BF187" s="170">
        <f t="shared" si="20"/>
        <v>0</v>
      </c>
      <c r="BG187" s="170">
        <f t="shared" si="21"/>
        <v>0</v>
      </c>
      <c r="BH187" s="170">
        <f t="shared" si="22"/>
        <v>0</v>
      </c>
      <c r="BI187" s="170">
        <f t="shared" si="23"/>
        <v>0</v>
      </c>
      <c r="BJ187" s="17" t="s">
        <v>87</v>
      </c>
      <c r="BK187" s="170">
        <f t="shared" si="24"/>
        <v>0</v>
      </c>
      <c r="BL187" s="17" t="s">
        <v>340</v>
      </c>
      <c r="BM187" s="169" t="s">
        <v>4895</v>
      </c>
    </row>
    <row r="188" spans="2:65" s="1" customFormat="1" ht="33" customHeight="1">
      <c r="B188" s="128"/>
      <c r="C188" s="158" t="s">
        <v>672</v>
      </c>
      <c r="D188" s="158" t="s">
        <v>336</v>
      </c>
      <c r="E188" s="159" t="s">
        <v>4712</v>
      </c>
      <c r="F188" s="160" t="s">
        <v>4713</v>
      </c>
      <c r="G188" s="161" t="s">
        <v>511</v>
      </c>
      <c r="H188" s="162">
        <v>1.5</v>
      </c>
      <c r="I188" s="163"/>
      <c r="J188" s="164">
        <f t="shared" si="15"/>
        <v>0</v>
      </c>
      <c r="K188" s="165"/>
      <c r="L188" s="32"/>
      <c r="M188" s="166" t="s">
        <v>1</v>
      </c>
      <c r="N188" s="127" t="s">
        <v>41</v>
      </c>
      <c r="P188" s="167">
        <f t="shared" si="16"/>
        <v>0</v>
      </c>
      <c r="Q188" s="167">
        <v>0</v>
      </c>
      <c r="R188" s="167">
        <f t="shared" si="17"/>
        <v>0</v>
      </c>
      <c r="S188" s="167">
        <v>0</v>
      </c>
      <c r="T188" s="168">
        <f t="shared" si="18"/>
        <v>0</v>
      </c>
      <c r="AR188" s="169" t="s">
        <v>340</v>
      </c>
      <c r="AT188" s="169" t="s">
        <v>336</v>
      </c>
      <c r="AU188" s="169" t="s">
        <v>87</v>
      </c>
      <c r="AY188" s="17" t="s">
        <v>334</v>
      </c>
      <c r="BE188" s="170">
        <f t="shared" si="19"/>
        <v>0</v>
      </c>
      <c r="BF188" s="170">
        <f t="shared" si="20"/>
        <v>0</v>
      </c>
      <c r="BG188" s="170">
        <f t="shared" si="21"/>
        <v>0</v>
      </c>
      <c r="BH188" s="170">
        <f t="shared" si="22"/>
        <v>0</v>
      </c>
      <c r="BI188" s="170">
        <f t="shared" si="23"/>
        <v>0</v>
      </c>
      <c r="BJ188" s="17" t="s">
        <v>87</v>
      </c>
      <c r="BK188" s="170">
        <f t="shared" si="24"/>
        <v>0</v>
      </c>
      <c r="BL188" s="17" t="s">
        <v>340</v>
      </c>
      <c r="BM188" s="169" t="s">
        <v>4896</v>
      </c>
    </row>
    <row r="189" spans="2:65" s="1" customFormat="1" ht="33" customHeight="1">
      <c r="B189" s="128"/>
      <c r="C189" s="158" t="s">
        <v>676</v>
      </c>
      <c r="D189" s="158" t="s">
        <v>336</v>
      </c>
      <c r="E189" s="159" t="s">
        <v>4897</v>
      </c>
      <c r="F189" s="160" t="s">
        <v>4898</v>
      </c>
      <c r="G189" s="161" t="s">
        <v>511</v>
      </c>
      <c r="H189" s="162">
        <v>15.5</v>
      </c>
      <c r="I189" s="163"/>
      <c r="J189" s="164">
        <f t="shared" si="15"/>
        <v>0</v>
      </c>
      <c r="K189" s="165"/>
      <c r="L189" s="32"/>
      <c r="M189" s="166" t="s">
        <v>1</v>
      </c>
      <c r="N189" s="127" t="s">
        <v>41</v>
      </c>
      <c r="P189" s="167">
        <f t="shared" si="16"/>
        <v>0</v>
      </c>
      <c r="Q189" s="167">
        <v>0</v>
      </c>
      <c r="R189" s="167">
        <f t="shared" si="17"/>
        <v>0</v>
      </c>
      <c r="S189" s="167">
        <v>0</v>
      </c>
      <c r="T189" s="168">
        <f t="shared" si="18"/>
        <v>0</v>
      </c>
      <c r="AR189" s="169" t="s">
        <v>340</v>
      </c>
      <c r="AT189" s="169" t="s">
        <v>336</v>
      </c>
      <c r="AU189" s="169" t="s">
        <v>87</v>
      </c>
      <c r="AY189" s="17" t="s">
        <v>334</v>
      </c>
      <c r="BE189" s="170">
        <f t="shared" si="19"/>
        <v>0</v>
      </c>
      <c r="BF189" s="170">
        <f t="shared" si="20"/>
        <v>0</v>
      </c>
      <c r="BG189" s="170">
        <f t="shared" si="21"/>
        <v>0</v>
      </c>
      <c r="BH189" s="170">
        <f t="shared" si="22"/>
        <v>0</v>
      </c>
      <c r="BI189" s="170">
        <f t="shared" si="23"/>
        <v>0</v>
      </c>
      <c r="BJ189" s="17" t="s">
        <v>87</v>
      </c>
      <c r="BK189" s="170">
        <f t="shared" si="24"/>
        <v>0</v>
      </c>
      <c r="BL189" s="17" t="s">
        <v>340</v>
      </c>
      <c r="BM189" s="169" t="s">
        <v>4899</v>
      </c>
    </row>
    <row r="190" spans="2:65" s="1" customFormat="1" ht="24.15" customHeight="1">
      <c r="B190" s="128"/>
      <c r="C190" s="158" t="s">
        <v>683</v>
      </c>
      <c r="D190" s="158" t="s">
        <v>336</v>
      </c>
      <c r="E190" s="159" t="s">
        <v>4718</v>
      </c>
      <c r="F190" s="160" t="s">
        <v>4719</v>
      </c>
      <c r="G190" s="161" t="s">
        <v>511</v>
      </c>
      <c r="H190" s="162">
        <v>17</v>
      </c>
      <c r="I190" s="163"/>
      <c r="J190" s="164">
        <f t="shared" si="15"/>
        <v>0</v>
      </c>
      <c r="K190" s="165"/>
      <c r="L190" s="32"/>
      <c r="M190" s="166" t="s">
        <v>1</v>
      </c>
      <c r="N190" s="127" t="s">
        <v>41</v>
      </c>
      <c r="P190" s="167">
        <f t="shared" si="16"/>
        <v>0</v>
      </c>
      <c r="Q190" s="167">
        <v>0</v>
      </c>
      <c r="R190" s="167">
        <f t="shared" si="17"/>
        <v>0</v>
      </c>
      <c r="S190" s="167">
        <v>0</v>
      </c>
      <c r="T190" s="168">
        <f t="shared" si="18"/>
        <v>0</v>
      </c>
      <c r="AR190" s="169" t="s">
        <v>340</v>
      </c>
      <c r="AT190" s="169" t="s">
        <v>336</v>
      </c>
      <c r="AU190" s="169" t="s">
        <v>87</v>
      </c>
      <c r="AY190" s="17" t="s">
        <v>334</v>
      </c>
      <c r="BE190" s="170">
        <f t="shared" si="19"/>
        <v>0</v>
      </c>
      <c r="BF190" s="170">
        <f t="shared" si="20"/>
        <v>0</v>
      </c>
      <c r="BG190" s="170">
        <f t="shared" si="21"/>
        <v>0</v>
      </c>
      <c r="BH190" s="170">
        <f t="shared" si="22"/>
        <v>0</v>
      </c>
      <c r="BI190" s="170">
        <f t="shared" si="23"/>
        <v>0</v>
      </c>
      <c r="BJ190" s="17" t="s">
        <v>87</v>
      </c>
      <c r="BK190" s="170">
        <f t="shared" si="24"/>
        <v>0</v>
      </c>
      <c r="BL190" s="17" t="s">
        <v>340</v>
      </c>
      <c r="BM190" s="169" t="s">
        <v>4900</v>
      </c>
    </row>
    <row r="191" spans="2:65" s="1" customFormat="1" ht="21.75" customHeight="1">
      <c r="B191" s="128"/>
      <c r="C191" s="158" t="s">
        <v>693</v>
      </c>
      <c r="D191" s="158" t="s">
        <v>336</v>
      </c>
      <c r="E191" s="159" t="s">
        <v>4721</v>
      </c>
      <c r="F191" s="160" t="s">
        <v>4901</v>
      </c>
      <c r="G191" s="161" t="s">
        <v>349</v>
      </c>
      <c r="H191" s="162">
        <v>2.0249999999999999</v>
      </c>
      <c r="I191" s="163"/>
      <c r="J191" s="164">
        <f t="shared" si="15"/>
        <v>0</v>
      </c>
      <c r="K191" s="165"/>
      <c r="L191" s="32"/>
      <c r="M191" s="166" t="s">
        <v>1</v>
      </c>
      <c r="N191" s="127" t="s">
        <v>41</v>
      </c>
      <c r="P191" s="167">
        <f t="shared" si="16"/>
        <v>0</v>
      </c>
      <c r="Q191" s="167">
        <v>2.4814400000000001</v>
      </c>
      <c r="R191" s="167">
        <f t="shared" si="17"/>
        <v>5.0249160000000002</v>
      </c>
      <c r="S191" s="167">
        <v>0</v>
      </c>
      <c r="T191" s="168">
        <f t="shared" si="18"/>
        <v>0</v>
      </c>
      <c r="AR191" s="169" t="s">
        <v>340</v>
      </c>
      <c r="AT191" s="169" t="s">
        <v>336</v>
      </c>
      <c r="AU191" s="169" t="s">
        <v>87</v>
      </c>
      <c r="AY191" s="17" t="s">
        <v>334</v>
      </c>
      <c r="BE191" s="170">
        <f t="shared" si="19"/>
        <v>0</v>
      </c>
      <c r="BF191" s="170">
        <f t="shared" si="20"/>
        <v>0</v>
      </c>
      <c r="BG191" s="170">
        <f t="shared" si="21"/>
        <v>0</v>
      </c>
      <c r="BH191" s="170">
        <f t="shared" si="22"/>
        <v>0</v>
      </c>
      <c r="BI191" s="170">
        <f t="shared" si="23"/>
        <v>0</v>
      </c>
      <c r="BJ191" s="17" t="s">
        <v>87</v>
      </c>
      <c r="BK191" s="170">
        <f t="shared" si="24"/>
        <v>0</v>
      </c>
      <c r="BL191" s="17" t="s">
        <v>340</v>
      </c>
      <c r="BM191" s="169" t="s">
        <v>4902</v>
      </c>
    </row>
    <row r="192" spans="2:65" s="1" customFormat="1" ht="16.5" customHeight="1">
      <c r="B192" s="128"/>
      <c r="C192" s="158" t="s">
        <v>698</v>
      </c>
      <c r="D192" s="158" t="s">
        <v>336</v>
      </c>
      <c r="E192" s="159" t="s">
        <v>4385</v>
      </c>
      <c r="F192" s="160" t="s">
        <v>4724</v>
      </c>
      <c r="G192" s="161" t="s">
        <v>349</v>
      </c>
      <c r="H192" s="162">
        <v>2.0249999999999999</v>
      </c>
      <c r="I192" s="163"/>
      <c r="J192" s="164">
        <f t="shared" si="15"/>
        <v>0</v>
      </c>
      <c r="K192" s="165"/>
      <c r="L192" s="32"/>
      <c r="M192" s="166" t="s">
        <v>1</v>
      </c>
      <c r="N192" s="127" t="s">
        <v>41</v>
      </c>
      <c r="P192" s="167">
        <f t="shared" si="16"/>
        <v>0</v>
      </c>
      <c r="Q192" s="167">
        <v>0</v>
      </c>
      <c r="R192" s="167">
        <f t="shared" si="17"/>
        <v>0</v>
      </c>
      <c r="S192" s="167">
        <v>0</v>
      </c>
      <c r="T192" s="168">
        <f t="shared" si="18"/>
        <v>0</v>
      </c>
      <c r="AR192" s="169" t="s">
        <v>340</v>
      </c>
      <c r="AT192" s="169" t="s">
        <v>336</v>
      </c>
      <c r="AU192" s="169" t="s">
        <v>87</v>
      </c>
      <c r="AY192" s="17" t="s">
        <v>334</v>
      </c>
      <c r="BE192" s="170">
        <f t="shared" si="19"/>
        <v>0</v>
      </c>
      <c r="BF192" s="170">
        <f t="shared" si="20"/>
        <v>0</v>
      </c>
      <c r="BG192" s="170">
        <f t="shared" si="21"/>
        <v>0</v>
      </c>
      <c r="BH192" s="170">
        <f t="shared" si="22"/>
        <v>0</v>
      </c>
      <c r="BI192" s="170">
        <f t="shared" si="23"/>
        <v>0</v>
      </c>
      <c r="BJ192" s="17" t="s">
        <v>87</v>
      </c>
      <c r="BK192" s="170">
        <f t="shared" si="24"/>
        <v>0</v>
      </c>
      <c r="BL192" s="17" t="s">
        <v>340</v>
      </c>
      <c r="BM192" s="169" t="s">
        <v>4903</v>
      </c>
    </row>
    <row r="193" spans="2:65" s="1" customFormat="1" ht="21.75" customHeight="1">
      <c r="B193" s="128"/>
      <c r="C193" s="158" t="s">
        <v>702</v>
      </c>
      <c r="D193" s="158" t="s">
        <v>336</v>
      </c>
      <c r="E193" s="159" t="s">
        <v>4904</v>
      </c>
      <c r="F193" s="160" t="s">
        <v>4905</v>
      </c>
      <c r="G193" s="161" t="s">
        <v>349</v>
      </c>
      <c r="H193" s="162">
        <v>6.016</v>
      </c>
      <c r="I193" s="163"/>
      <c r="J193" s="164">
        <f t="shared" si="15"/>
        <v>0</v>
      </c>
      <c r="K193" s="165"/>
      <c r="L193" s="32"/>
      <c r="M193" s="166" t="s">
        <v>1</v>
      </c>
      <c r="N193" s="127" t="s">
        <v>41</v>
      </c>
      <c r="P193" s="167">
        <f t="shared" si="16"/>
        <v>0</v>
      </c>
      <c r="Q193" s="167">
        <v>1.6</v>
      </c>
      <c r="R193" s="167">
        <f t="shared" si="17"/>
        <v>9.6256000000000004</v>
      </c>
      <c r="S193" s="167">
        <v>0</v>
      </c>
      <c r="T193" s="168">
        <f t="shared" si="18"/>
        <v>0</v>
      </c>
      <c r="AR193" s="169" t="s">
        <v>340</v>
      </c>
      <c r="AT193" s="169" t="s">
        <v>336</v>
      </c>
      <c r="AU193" s="169" t="s">
        <v>87</v>
      </c>
      <c r="AY193" s="17" t="s">
        <v>334</v>
      </c>
      <c r="BE193" s="170">
        <f t="shared" si="19"/>
        <v>0</v>
      </c>
      <c r="BF193" s="170">
        <f t="shared" si="20"/>
        <v>0</v>
      </c>
      <c r="BG193" s="170">
        <f t="shared" si="21"/>
        <v>0</v>
      </c>
      <c r="BH193" s="170">
        <f t="shared" si="22"/>
        <v>0</v>
      </c>
      <c r="BI193" s="170">
        <f t="shared" si="23"/>
        <v>0</v>
      </c>
      <c r="BJ193" s="17" t="s">
        <v>87</v>
      </c>
      <c r="BK193" s="170">
        <f t="shared" si="24"/>
        <v>0</v>
      </c>
      <c r="BL193" s="17" t="s">
        <v>340</v>
      </c>
      <c r="BM193" s="169" t="s">
        <v>4906</v>
      </c>
    </row>
    <row r="194" spans="2:65" s="1" customFormat="1" ht="16.5" customHeight="1">
      <c r="B194" s="128"/>
      <c r="C194" s="158" t="s">
        <v>706</v>
      </c>
      <c r="D194" s="158" t="s">
        <v>336</v>
      </c>
      <c r="E194" s="159" t="s">
        <v>4726</v>
      </c>
      <c r="F194" s="160" t="s">
        <v>4727</v>
      </c>
      <c r="G194" s="161" t="s">
        <v>4266</v>
      </c>
      <c r="H194" s="162">
        <v>1</v>
      </c>
      <c r="I194" s="163"/>
      <c r="J194" s="164">
        <f t="shared" si="15"/>
        <v>0</v>
      </c>
      <c r="K194" s="165"/>
      <c r="L194" s="32"/>
      <c r="M194" s="166" t="s">
        <v>1</v>
      </c>
      <c r="N194" s="127" t="s">
        <v>41</v>
      </c>
      <c r="P194" s="167">
        <f t="shared" si="16"/>
        <v>0</v>
      </c>
      <c r="Q194" s="167">
        <v>2.1420000000000002E-2</v>
      </c>
      <c r="R194" s="167">
        <f t="shared" si="17"/>
        <v>2.1420000000000002E-2</v>
      </c>
      <c r="S194" s="167">
        <v>0</v>
      </c>
      <c r="T194" s="168">
        <f t="shared" si="18"/>
        <v>0</v>
      </c>
      <c r="AR194" s="169" t="s">
        <v>340</v>
      </c>
      <c r="AT194" s="169" t="s">
        <v>336</v>
      </c>
      <c r="AU194" s="169" t="s">
        <v>87</v>
      </c>
      <c r="AY194" s="17" t="s">
        <v>334</v>
      </c>
      <c r="BE194" s="170">
        <f t="shared" si="19"/>
        <v>0</v>
      </c>
      <c r="BF194" s="170">
        <f t="shared" si="20"/>
        <v>0</v>
      </c>
      <c r="BG194" s="170">
        <f t="shared" si="21"/>
        <v>0</v>
      </c>
      <c r="BH194" s="170">
        <f t="shared" si="22"/>
        <v>0</v>
      </c>
      <c r="BI194" s="170">
        <f t="shared" si="23"/>
        <v>0</v>
      </c>
      <c r="BJ194" s="17" t="s">
        <v>87</v>
      </c>
      <c r="BK194" s="170">
        <f t="shared" si="24"/>
        <v>0</v>
      </c>
      <c r="BL194" s="17" t="s">
        <v>340</v>
      </c>
      <c r="BM194" s="169" t="s">
        <v>4907</v>
      </c>
    </row>
    <row r="195" spans="2:65" s="1" customFormat="1" ht="16.5" customHeight="1">
      <c r="B195" s="128"/>
      <c r="C195" s="158" t="s">
        <v>711</v>
      </c>
      <c r="D195" s="158" t="s">
        <v>336</v>
      </c>
      <c r="E195" s="159" t="s">
        <v>4729</v>
      </c>
      <c r="F195" s="160" t="s">
        <v>4730</v>
      </c>
      <c r="G195" s="161" t="s">
        <v>4266</v>
      </c>
      <c r="H195" s="162">
        <v>1</v>
      </c>
      <c r="I195" s="163"/>
      <c r="J195" s="164">
        <f t="shared" si="15"/>
        <v>0</v>
      </c>
      <c r="K195" s="165"/>
      <c r="L195" s="32"/>
      <c r="M195" s="166" t="s">
        <v>1</v>
      </c>
      <c r="N195" s="127" t="s">
        <v>41</v>
      </c>
      <c r="P195" s="167">
        <f t="shared" si="16"/>
        <v>0</v>
      </c>
      <c r="Q195" s="167">
        <v>2.1420000000000002E-2</v>
      </c>
      <c r="R195" s="167">
        <f t="shared" si="17"/>
        <v>2.1420000000000002E-2</v>
      </c>
      <c r="S195" s="167">
        <v>0</v>
      </c>
      <c r="T195" s="168">
        <f t="shared" si="18"/>
        <v>0</v>
      </c>
      <c r="AR195" s="169" t="s">
        <v>340</v>
      </c>
      <c r="AT195" s="169" t="s">
        <v>336</v>
      </c>
      <c r="AU195" s="169" t="s">
        <v>87</v>
      </c>
      <c r="AY195" s="17" t="s">
        <v>334</v>
      </c>
      <c r="BE195" s="170">
        <f t="shared" si="19"/>
        <v>0</v>
      </c>
      <c r="BF195" s="170">
        <f t="shared" si="20"/>
        <v>0</v>
      </c>
      <c r="BG195" s="170">
        <f t="shared" si="21"/>
        <v>0</v>
      </c>
      <c r="BH195" s="170">
        <f t="shared" si="22"/>
        <v>0</v>
      </c>
      <c r="BI195" s="170">
        <f t="shared" si="23"/>
        <v>0</v>
      </c>
      <c r="BJ195" s="17" t="s">
        <v>87</v>
      </c>
      <c r="BK195" s="170">
        <f t="shared" si="24"/>
        <v>0</v>
      </c>
      <c r="BL195" s="17" t="s">
        <v>340</v>
      </c>
      <c r="BM195" s="169" t="s">
        <v>4908</v>
      </c>
    </row>
    <row r="196" spans="2:65" s="1" customFormat="1" ht="24.15" customHeight="1">
      <c r="B196" s="128"/>
      <c r="C196" s="158" t="s">
        <v>716</v>
      </c>
      <c r="D196" s="158" t="s">
        <v>336</v>
      </c>
      <c r="E196" s="159" t="s">
        <v>4732</v>
      </c>
      <c r="F196" s="160" t="s">
        <v>4733</v>
      </c>
      <c r="G196" s="161" t="s">
        <v>4266</v>
      </c>
      <c r="H196" s="162">
        <v>1</v>
      </c>
      <c r="I196" s="163"/>
      <c r="J196" s="164">
        <f t="shared" si="15"/>
        <v>0</v>
      </c>
      <c r="K196" s="165"/>
      <c r="L196" s="32"/>
      <c r="M196" s="166" t="s">
        <v>1</v>
      </c>
      <c r="N196" s="127" t="s">
        <v>41</v>
      </c>
      <c r="P196" s="167">
        <f t="shared" si="16"/>
        <v>0</v>
      </c>
      <c r="Q196" s="167">
        <v>1.909</v>
      </c>
      <c r="R196" s="167">
        <f t="shared" si="17"/>
        <v>1.909</v>
      </c>
      <c r="S196" s="167">
        <v>0</v>
      </c>
      <c r="T196" s="168">
        <f t="shared" si="18"/>
        <v>0</v>
      </c>
      <c r="AR196" s="169" t="s">
        <v>340</v>
      </c>
      <c r="AT196" s="169" t="s">
        <v>336</v>
      </c>
      <c r="AU196" s="169" t="s">
        <v>87</v>
      </c>
      <c r="AY196" s="17" t="s">
        <v>334</v>
      </c>
      <c r="BE196" s="170">
        <f t="shared" si="19"/>
        <v>0</v>
      </c>
      <c r="BF196" s="170">
        <f t="shared" si="20"/>
        <v>0</v>
      </c>
      <c r="BG196" s="170">
        <f t="shared" si="21"/>
        <v>0</v>
      </c>
      <c r="BH196" s="170">
        <f t="shared" si="22"/>
        <v>0</v>
      </c>
      <c r="BI196" s="170">
        <f t="shared" si="23"/>
        <v>0</v>
      </c>
      <c r="BJ196" s="17" t="s">
        <v>87</v>
      </c>
      <c r="BK196" s="170">
        <f t="shared" si="24"/>
        <v>0</v>
      </c>
      <c r="BL196" s="17" t="s">
        <v>340</v>
      </c>
      <c r="BM196" s="169" t="s">
        <v>4909</v>
      </c>
    </row>
    <row r="197" spans="2:65" s="1" customFormat="1" ht="16.5" customHeight="1">
      <c r="B197" s="128"/>
      <c r="C197" s="158" t="s">
        <v>720</v>
      </c>
      <c r="D197" s="158" t="s">
        <v>336</v>
      </c>
      <c r="E197" s="159" t="s">
        <v>4910</v>
      </c>
      <c r="F197" s="160" t="s">
        <v>4911</v>
      </c>
      <c r="G197" s="161" t="s">
        <v>4266</v>
      </c>
      <c r="H197" s="162">
        <v>1</v>
      </c>
      <c r="I197" s="163"/>
      <c r="J197" s="164">
        <f t="shared" si="15"/>
        <v>0</v>
      </c>
      <c r="K197" s="165"/>
      <c r="L197" s="32"/>
      <c r="M197" s="166" t="s">
        <v>1</v>
      </c>
      <c r="N197" s="127" t="s">
        <v>41</v>
      </c>
      <c r="P197" s="167">
        <f t="shared" si="16"/>
        <v>0</v>
      </c>
      <c r="Q197" s="167">
        <v>4.4000000000000003E-3</v>
      </c>
      <c r="R197" s="167">
        <f t="shared" si="17"/>
        <v>4.4000000000000003E-3</v>
      </c>
      <c r="S197" s="167">
        <v>0</v>
      </c>
      <c r="T197" s="168">
        <f t="shared" si="18"/>
        <v>0</v>
      </c>
      <c r="AR197" s="169" t="s">
        <v>340</v>
      </c>
      <c r="AT197" s="169" t="s">
        <v>336</v>
      </c>
      <c r="AU197" s="169" t="s">
        <v>87</v>
      </c>
      <c r="AY197" s="17" t="s">
        <v>334</v>
      </c>
      <c r="BE197" s="170">
        <f t="shared" si="19"/>
        <v>0</v>
      </c>
      <c r="BF197" s="170">
        <f t="shared" si="20"/>
        <v>0</v>
      </c>
      <c r="BG197" s="170">
        <f t="shared" si="21"/>
        <v>0</v>
      </c>
      <c r="BH197" s="170">
        <f t="shared" si="22"/>
        <v>0</v>
      </c>
      <c r="BI197" s="170">
        <f t="shared" si="23"/>
        <v>0</v>
      </c>
      <c r="BJ197" s="17" t="s">
        <v>87</v>
      </c>
      <c r="BK197" s="170">
        <f t="shared" si="24"/>
        <v>0</v>
      </c>
      <c r="BL197" s="17" t="s">
        <v>340</v>
      </c>
      <c r="BM197" s="169" t="s">
        <v>4912</v>
      </c>
    </row>
    <row r="198" spans="2:65" s="1" customFormat="1" ht="24.15" customHeight="1">
      <c r="B198" s="128"/>
      <c r="C198" s="158" t="s">
        <v>726</v>
      </c>
      <c r="D198" s="158" t="s">
        <v>336</v>
      </c>
      <c r="E198" s="159" t="s">
        <v>4913</v>
      </c>
      <c r="F198" s="160" t="s">
        <v>4914</v>
      </c>
      <c r="G198" s="161" t="s">
        <v>349</v>
      </c>
      <c r="H198" s="162">
        <v>19.43</v>
      </c>
      <c r="I198" s="163"/>
      <c r="J198" s="164">
        <f t="shared" si="15"/>
        <v>0</v>
      </c>
      <c r="K198" s="165"/>
      <c r="L198" s="32"/>
      <c r="M198" s="166" t="s">
        <v>1</v>
      </c>
      <c r="N198" s="127" t="s">
        <v>41</v>
      </c>
      <c r="P198" s="167">
        <f t="shared" si="16"/>
        <v>0</v>
      </c>
      <c r="Q198" s="167">
        <v>0</v>
      </c>
      <c r="R198" s="167">
        <f t="shared" si="17"/>
        <v>0</v>
      </c>
      <c r="S198" s="167">
        <v>0</v>
      </c>
      <c r="T198" s="168">
        <f t="shared" si="18"/>
        <v>0</v>
      </c>
      <c r="AR198" s="169" t="s">
        <v>340</v>
      </c>
      <c r="AT198" s="169" t="s">
        <v>336</v>
      </c>
      <c r="AU198" s="169" t="s">
        <v>87</v>
      </c>
      <c r="AY198" s="17" t="s">
        <v>334</v>
      </c>
      <c r="BE198" s="170">
        <f t="shared" si="19"/>
        <v>0</v>
      </c>
      <c r="BF198" s="170">
        <f t="shared" si="20"/>
        <v>0</v>
      </c>
      <c r="BG198" s="170">
        <f t="shared" si="21"/>
        <v>0</v>
      </c>
      <c r="BH198" s="170">
        <f t="shared" si="22"/>
        <v>0</v>
      </c>
      <c r="BI198" s="170">
        <f t="shared" si="23"/>
        <v>0</v>
      </c>
      <c r="BJ198" s="17" t="s">
        <v>87</v>
      </c>
      <c r="BK198" s="170">
        <f t="shared" si="24"/>
        <v>0</v>
      </c>
      <c r="BL198" s="17" t="s">
        <v>340</v>
      </c>
      <c r="BM198" s="169" t="s">
        <v>4915</v>
      </c>
    </row>
    <row r="199" spans="2:65" s="1" customFormat="1" ht="24.15" customHeight="1">
      <c r="B199" s="128"/>
      <c r="C199" s="158" t="s">
        <v>733</v>
      </c>
      <c r="D199" s="158" t="s">
        <v>336</v>
      </c>
      <c r="E199" s="159" t="s">
        <v>4735</v>
      </c>
      <c r="F199" s="160" t="s">
        <v>4736</v>
      </c>
      <c r="G199" s="161" t="s">
        <v>4266</v>
      </c>
      <c r="H199" s="162">
        <v>1</v>
      </c>
      <c r="I199" s="163"/>
      <c r="J199" s="164">
        <f t="shared" si="15"/>
        <v>0</v>
      </c>
      <c r="K199" s="165"/>
      <c r="L199" s="32"/>
      <c r="M199" s="166" t="s">
        <v>1</v>
      </c>
      <c r="N199" s="127" t="s">
        <v>41</v>
      </c>
      <c r="P199" s="167">
        <f t="shared" si="16"/>
        <v>0</v>
      </c>
      <c r="Q199" s="167">
        <v>3.0000000000000001E-5</v>
      </c>
      <c r="R199" s="167">
        <f t="shared" si="17"/>
        <v>3.0000000000000001E-5</v>
      </c>
      <c r="S199" s="167">
        <v>0</v>
      </c>
      <c r="T199" s="168">
        <f t="shared" si="18"/>
        <v>0</v>
      </c>
      <c r="AR199" s="169" t="s">
        <v>340</v>
      </c>
      <c r="AT199" s="169" t="s">
        <v>336</v>
      </c>
      <c r="AU199" s="169" t="s">
        <v>87</v>
      </c>
      <c r="AY199" s="17" t="s">
        <v>334</v>
      </c>
      <c r="BE199" s="170">
        <f t="shared" si="19"/>
        <v>0</v>
      </c>
      <c r="BF199" s="170">
        <f t="shared" si="20"/>
        <v>0</v>
      </c>
      <c r="BG199" s="170">
        <f t="shared" si="21"/>
        <v>0</v>
      </c>
      <c r="BH199" s="170">
        <f t="shared" si="22"/>
        <v>0</v>
      </c>
      <c r="BI199" s="170">
        <f t="shared" si="23"/>
        <v>0</v>
      </c>
      <c r="BJ199" s="17" t="s">
        <v>87</v>
      </c>
      <c r="BK199" s="170">
        <f t="shared" si="24"/>
        <v>0</v>
      </c>
      <c r="BL199" s="17" t="s">
        <v>340</v>
      </c>
      <c r="BM199" s="169" t="s">
        <v>4916</v>
      </c>
    </row>
    <row r="200" spans="2:65" s="1" customFormat="1" ht="24.15" customHeight="1">
      <c r="B200" s="128"/>
      <c r="C200" s="158" t="s">
        <v>739</v>
      </c>
      <c r="D200" s="158" t="s">
        <v>336</v>
      </c>
      <c r="E200" s="159" t="s">
        <v>4741</v>
      </c>
      <c r="F200" s="160" t="s">
        <v>4742</v>
      </c>
      <c r="G200" s="161" t="s">
        <v>4266</v>
      </c>
      <c r="H200" s="162">
        <v>2</v>
      </c>
      <c r="I200" s="163"/>
      <c r="J200" s="164">
        <f t="shared" si="15"/>
        <v>0</v>
      </c>
      <c r="K200" s="165"/>
      <c r="L200" s="32"/>
      <c r="M200" s="166" t="s">
        <v>1</v>
      </c>
      <c r="N200" s="127" t="s">
        <v>41</v>
      </c>
      <c r="P200" s="167">
        <f t="shared" si="16"/>
        <v>0</v>
      </c>
      <c r="Q200" s="167">
        <v>7.0200000000000002E-3</v>
      </c>
      <c r="R200" s="167">
        <f t="shared" si="17"/>
        <v>1.404E-2</v>
      </c>
      <c r="S200" s="167">
        <v>0</v>
      </c>
      <c r="T200" s="168">
        <f t="shared" si="18"/>
        <v>0</v>
      </c>
      <c r="AR200" s="169" t="s">
        <v>340</v>
      </c>
      <c r="AT200" s="169" t="s">
        <v>336</v>
      </c>
      <c r="AU200" s="169" t="s">
        <v>87</v>
      </c>
      <c r="AY200" s="17" t="s">
        <v>334</v>
      </c>
      <c r="BE200" s="170">
        <f t="shared" si="19"/>
        <v>0</v>
      </c>
      <c r="BF200" s="170">
        <f t="shared" si="20"/>
        <v>0</v>
      </c>
      <c r="BG200" s="170">
        <f t="shared" si="21"/>
        <v>0</v>
      </c>
      <c r="BH200" s="170">
        <f t="shared" si="22"/>
        <v>0</v>
      </c>
      <c r="BI200" s="170">
        <f t="shared" si="23"/>
        <v>0</v>
      </c>
      <c r="BJ200" s="17" t="s">
        <v>87</v>
      </c>
      <c r="BK200" s="170">
        <f t="shared" si="24"/>
        <v>0</v>
      </c>
      <c r="BL200" s="17" t="s">
        <v>340</v>
      </c>
      <c r="BM200" s="169" t="s">
        <v>4917</v>
      </c>
    </row>
    <row r="201" spans="2:65" s="11" customFormat="1" ht="22.8" customHeight="1">
      <c r="B201" s="146"/>
      <c r="D201" s="147" t="s">
        <v>74</v>
      </c>
      <c r="E201" s="156" t="s">
        <v>396</v>
      </c>
      <c r="F201" s="156" t="s">
        <v>4541</v>
      </c>
      <c r="I201" s="149"/>
      <c r="J201" s="157">
        <f>BK201</f>
        <v>0</v>
      </c>
      <c r="L201" s="146"/>
      <c r="M201" s="151"/>
      <c r="P201" s="152">
        <f>SUM(P202:P203)</f>
        <v>0</v>
      </c>
      <c r="R201" s="152">
        <f>SUM(R202:R203)</f>
        <v>0</v>
      </c>
      <c r="T201" s="153">
        <f>SUM(T202:T203)</f>
        <v>0</v>
      </c>
      <c r="AR201" s="147" t="s">
        <v>82</v>
      </c>
      <c r="AT201" s="154" t="s">
        <v>74</v>
      </c>
      <c r="AU201" s="154" t="s">
        <v>82</v>
      </c>
      <c r="AY201" s="147" t="s">
        <v>334</v>
      </c>
      <c r="BK201" s="155">
        <f>SUM(BK202:BK203)</f>
        <v>0</v>
      </c>
    </row>
    <row r="202" spans="2:65" s="1" customFormat="1" ht="16.5" customHeight="1">
      <c r="B202" s="128"/>
      <c r="C202" s="158" t="s">
        <v>745</v>
      </c>
      <c r="D202" s="158" t="s">
        <v>336</v>
      </c>
      <c r="E202" s="159" t="s">
        <v>4566</v>
      </c>
      <c r="F202" s="160" t="s">
        <v>4567</v>
      </c>
      <c r="G202" s="161" t="s">
        <v>349</v>
      </c>
      <c r="H202" s="162">
        <v>90.614000000000004</v>
      </c>
      <c r="I202" s="163"/>
      <c r="J202" s="164">
        <f>ROUND(I202*H202,2)</f>
        <v>0</v>
      </c>
      <c r="K202" s="165"/>
      <c r="L202" s="32"/>
      <c r="M202" s="166" t="s">
        <v>1</v>
      </c>
      <c r="N202" s="127" t="s">
        <v>41</v>
      </c>
      <c r="P202" s="167">
        <f>O202*H202</f>
        <v>0</v>
      </c>
      <c r="Q202" s="167">
        <v>0</v>
      </c>
      <c r="R202" s="167">
        <f>Q202*H202</f>
        <v>0</v>
      </c>
      <c r="S202" s="167">
        <v>0</v>
      </c>
      <c r="T202" s="168">
        <f>S202*H202</f>
        <v>0</v>
      </c>
      <c r="AR202" s="169" t="s">
        <v>340</v>
      </c>
      <c r="AT202" s="169" t="s">
        <v>336</v>
      </c>
      <c r="AU202" s="169" t="s">
        <v>87</v>
      </c>
      <c r="AY202" s="17" t="s">
        <v>334</v>
      </c>
      <c r="BE202" s="170">
        <f>IF(N202="základná",J202,0)</f>
        <v>0</v>
      </c>
      <c r="BF202" s="170">
        <f>IF(N202="znížená",J202,0)</f>
        <v>0</v>
      </c>
      <c r="BG202" s="170">
        <f>IF(N202="zákl. prenesená",J202,0)</f>
        <v>0</v>
      </c>
      <c r="BH202" s="170">
        <f>IF(N202="zníž. prenesená",J202,0)</f>
        <v>0</v>
      </c>
      <c r="BI202" s="170">
        <f>IF(N202="nulová",J202,0)</f>
        <v>0</v>
      </c>
      <c r="BJ202" s="17" t="s">
        <v>87</v>
      </c>
      <c r="BK202" s="170">
        <f>ROUND(I202*H202,2)</f>
        <v>0</v>
      </c>
      <c r="BL202" s="17" t="s">
        <v>340</v>
      </c>
      <c r="BM202" s="169" t="s">
        <v>4918</v>
      </c>
    </row>
    <row r="203" spans="2:65" s="1" customFormat="1" ht="24.15" customHeight="1">
      <c r="B203" s="128"/>
      <c r="C203" s="158" t="s">
        <v>753</v>
      </c>
      <c r="D203" s="158" t="s">
        <v>336</v>
      </c>
      <c r="E203" s="159" t="s">
        <v>4569</v>
      </c>
      <c r="F203" s="160" t="s">
        <v>4570</v>
      </c>
      <c r="G203" s="161" t="s">
        <v>428</v>
      </c>
      <c r="H203" s="162">
        <v>28.904</v>
      </c>
      <c r="I203" s="163"/>
      <c r="J203" s="164">
        <f>ROUND(I203*H203,2)</f>
        <v>0</v>
      </c>
      <c r="K203" s="165"/>
      <c r="L203" s="32"/>
      <c r="M203" s="214" t="s">
        <v>1</v>
      </c>
      <c r="N203" s="215" t="s">
        <v>41</v>
      </c>
      <c r="O203" s="216"/>
      <c r="P203" s="217">
        <f>O203*H203</f>
        <v>0</v>
      </c>
      <c r="Q203" s="217">
        <v>0</v>
      </c>
      <c r="R203" s="217">
        <f>Q203*H203</f>
        <v>0</v>
      </c>
      <c r="S203" s="217">
        <v>0</v>
      </c>
      <c r="T203" s="218">
        <f>S203*H203</f>
        <v>0</v>
      </c>
      <c r="AR203" s="169" t="s">
        <v>340</v>
      </c>
      <c r="AT203" s="169" t="s">
        <v>336</v>
      </c>
      <c r="AU203" s="169" t="s">
        <v>87</v>
      </c>
      <c r="AY203" s="17" t="s">
        <v>334</v>
      </c>
      <c r="BE203" s="170">
        <f>IF(N203="základná",J203,0)</f>
        <v>0</v>
      </c>
      <c r="BF203" s="170">
        <f>IF(N203="znížená",J203,0)</f>
        <v>0</v>
      </c>
      <c r="BG203" s="170">
        <f>IF(N203="zákl. prenesená",J203,0)</f>
        <v>0</v>
      </c>
      <c r="BH203" s="170">
        <f>IF(N203="zníž. prenesená",J203,0)</f>
        <v>0</v>
      </c>
      <c r="BI203" s="170">
        <f>IF(N203="nulová",J203,0)</f>
        <v>0</v>
      </c>
      <c r="BJ203" s="17" t="s">
        <v>87</v>
      </c>
      <c r="BK203" s="170">
        <f>ROUND(I203*H203,2)</f>
        <v>0</v>
      </c>
      <c r="BL203" s="17" t="s">
        <v>340</v>
      </c>
      <c r="BM203" s="169" t="s">
        <v>4919</v>
      </c>
    </row>
    <row r="204" spans="2:65" s="1" customFormat="1" ht="6.9" customHeight="1">
      <c r="B204" s="47"/>
      <c r="C204" s="48"/>
      <c r="D204" s="48"/>
      <c r="E204" s="48"/>
      <c r="F204" s="48"/>
      <c r="G204" s="48"/>
      <c r="H204" s="48"/>
      <c r="I204" s="48"/>
      <c r="J204" s="48"/>
      <c r="K204" s="48"/>
      <c r="L204" s="32"/>
    </row>
    <row r="206" spans="2:65" ht="18" customHeight="1">
      <c r="B206" s="229" t="s">
        <v>5534</v>
      </c>
      <c r="C206" s="230"/>
      <c r="D206" s="230"/>
      <c r="E206" s="230"/>
      <c r="F206" s="230"/>
      <c r="G206" s="231"/>
      <c r="H206" s="231"/>
    </row>
    <row r="207" spans="2:65" ht="29.4" customHeight="1">
      <c r="B207" s="278" t="s">
        <v>5535</v>
      </c>
      <c r="C207" s="279"/>
      <c r="D207" s="279"/>
      <c r="E207" s="279"/>
      <c r="F207" s="279"/>
      <c r="G207" s="279"/>
      <c r="H207" s="279"/>
    </row>
    <row r="208" spans="2:65" ht="66.599999999999994" customHeight="1">
      <c r="B208" s="278" t="s">
        <v>5536</v>
      </c>
      <c r="C208" s="278"/>
      <c r="D208" s="278"/>
      <c r="E208" s="278"/>
      <c r="F208" s="278"/>
      <c r="G208" s="278"/>
      <c r="H208" s="278"/>
    </row>
    <row r="209" spans="2:8" ht="66.599999999999994" customHeight="1">
      <c r="B209" s="278" t="s">
        <v>5537</v>
      </c>
      <c r="C209" s="278"/>
      <c r="D209" s="278"/>
      <c r="E209" s="278"/>
      <c r="F209" s="278"/>
      <c r="G209" s="278"/>
      <c r="H209" s="278"/>
    </row>
    <row r="210" spans="2:8" ht="66.599999999999994" customHeight="1">
      <c r="B210" s="278" t="s">
        <v>5538</v>
      </c>
      <c r="C210" s="278"/>
      <c r="D210" s="278"/>
      <c r="E210" s="278"/>
      <c r="F210" s="278"/>
      <c r="G210" s="278"/>
      <c r="H210" s="278"/>
    </row>
    <row r="211" spans="2:8" ht="66.599999999999994" customHeight="1">
      <c r="B211" s="278" t="s">
        <v>5539</v>
      </c>
      <c r="C211" s="278"/>
      <c r="D211" s="278"/>
      <c r="E211" s="278"/>
      <c r="F211" s="278"/>
      <c r="G211" s="278"/>
      <c r="H211" s="278"/>
    </row>
    <row r="212" spans="2:8" ht="66.599999999999994" customHeight="1">
      <c r="B212" s="278" t="s">
        <v>5540</v>
      </c>
      <c r="C212" s="278"/>
      <c r="D212" s="278"/>
      <c r="E212" s="278"/>
      <c r="F212" s="278"/>
      <c r="G212" s="278"/>
      <c r="H212" s="278"/>
    </row>
    <row r="213" spans="2:8">
      <c r="B213" s="278" t="s">
        <v>5541</v>
      </c>
      <c r="C213" s="278"/>
      <c r="D213" s="278"/>
      <c r="E213" s="278"/>
      <c r="F213" s="278"/>
      <c r="G213" s="278"/>
      <c r="H213" s="278"/>
    </row>
  </sheetData>
  <autoFilter ref="C130:K203" xr:uid="{00000000-0009-0000-0000-00000C000000}"/>
  <mergeCells count="21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  <mergeCell ref="B212:H212"/>
    <mergeCell ref="B213:H213"/>
    <mergeCell ref="B207:H207"/>
    <mergeCell ref="B208:H208"/>
    <mergeCell ref="B209:H209"/>
    <mergeCell ref="B210:H210"/>
    <mergeCell ref="B211:H211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75"/>
  <sheetViews>
    <sheetView showGridLines="0" view="pageBreakPreview" topLeftCell="A160" zoomScale="60" zoomScaleNormal="100" workbookViewId="0">
      <selection activeCell="A170" sqref="A170:XFD174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5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124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5531</v>
      </c>
      <c r="L4" s="20"/>
      <c r="M4" s="97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83" t="str">
        <f>'Rekapitulácia stavby'!K6</f>
        <v>NOVOSTAVBA MŠ TRAMÍN - rozpočet 1</v>
      </c>
      <c r="F7" s="284"/>
      <c r="G7" s="284"/>
      <c r="H7" s="284"/>
      <c r="L7" s="20"/>
    </row>
    <row r="8" spans="2:46" s="1" customFormat="1" ht="12" customHeight="1">
      <c r="B8" s="32"/>
      <c r="D8" s="27" t="s">
        <v>141</v>
      </c>
      <c r="L8" s="32"/>
    </row>
    <row r="9" spans="2:46" s="1" customFormat="1" ht="16.5" customHeight="1">
      <c r="B9" s="32"/>
      <c r="E9" s="261" t="s">
        <v>4920</v>
      </c>
      <c r="F9" s="280"/>
      <c r="G9" s="280"/>
      <c r="H9" s="280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5. 12. 2022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85" t="str">
        <f>'Rekapitulácia stavby'!E14</f>
        <v>Vyplň údaj</v>
      </c>
      <c r="F18" s="240"/>
      <c r="G18" s="240"/>
      <c r="H18" s="240"/>
      <c r="I18" s="27" t="s">
        <v>26</v>
      </c>
      <c r="J18" s="28" t="str">
        <f>'Rekapitulácia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8"/>
      <c r="E27" s="245" t="s">
        <v>1</v>
      </c>
      <c r="F27" s="245"/>
      <c r="G27" s="245"/>
      <c r="H27" s="245"/>
      <c r="L27" s="98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14.4" customHeight="1">
      <c r="B30" s="32"/>
      <c r="D30" s="25" t="s">
        <v>191</v>
      </c>
      <c r="J30" s="100">
        <f>J96</f>
        <v>0</v>
      </c>
      <c r="L30" s="32"/>
    </row>
    <row r="31" spans="2:12" s="1" customFormat="1" ht="14.4" customHeight="1">
      <c r="B31" s="32"/>
      <c r="D31" s="101" t="s">
        <v>194</v>
      </c>
      <c r="J31" s="100">
        <f>J104</f>
        <v>0</v>
      </c>
      <c r="L31" s="32"/>
    </row>
    <row r="32" spans="2:12" s="1" customFormat="1" ht="25.35" customHeight="1">
      <c r="B32" s="32"/>
      <c r="D32" s="102" t="s">
        <v>35</v>
      </c>
      <c r="J32" s="69">
        <f>ROUND(J30 + J31,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58" t="s">
        <v>39</v>
      </c>
      <c r="E35" s="37" t="s">
        <v>40</v>
      </c>
      <c r="F35" s="103">
        <f>ROUND((SUM(BE104:BE111) + SUM(BE131:BE165)),  2)</f>
        <v>0</v>
      </c>
      <c r="G35" s="104"/>
      <c r="H35" s="104"/>
      <c r="I35" s="105">
        <v>0.2</v>
      </c>
      <c r="J35" s="103">
        <f>ROUND(((SUM(BE104:BE111) + SUM(BE131:BE165))*I35),  2)</f>
        <v>0</v>
      </c>
      <c r="L35" s="32"/>
    </row>
    <row r="36" spans="2:12" s="1" customFormat="1" ht="14.4" customHeight="1">
      <c r="B36" s="32"/>
      <c r="E36" s="37" t="s">
        <v>41</v>
      </c>
      <c r="F36" s="103">
        <f>ROUND((SUM(BF104:BF111) + SUM(BF131:BF165)),  2)</f>
        <v>0</v>
      </c>
      <c r="G36" s="104"/>
      <c r="H36" s="104"/>
      <c r="I36" s="105">
        <v>0.2</v>
      </c>
      <c r="J36" s="103">
        <f>ROUND(((SUM(BF104:BF111) + SUM(BF131:BF165))*I36),  2)</f>
        <v>0</v>
      </c>
      <c r="L36" s="32"/>
    </row>
    <row r="37" spans="2:12" s="1" customFormat="1" ht="14.4" hidden="1" customHeight="1">
      <c r="B37" s="32"/>
      <c r="E37" s="27" t="s">
        <v>42</v>
      </c>
      <c r="F37" s="89">
        <f>ROUND((SUM(BG104:BG111) + SUM(BG131:BG165)),  2)</f>
        <v>0</v>
      </c>
      <c r="I37" s="106">
        <v>0.2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89">
        <f>ROUND((SUM(BH104:BH111) + SUM(BH131:BH165)),  2)</f>
        <v>0</v>
      </c>
      <c r="I38" s="106">
        <v>0.2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103">
        <f>ROUND((SUM(BI104:BI111) + SUM(BI131:BI165)),  2)</f>
        <v>0</v>
      </c>
      <c r="G39" s="104"/>
      <c r="H39" s="104"/>
      <c r="I39" s="105">
        <v>0</v>
      </c>
      <c r="J39" s="103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7"/>
      <c r="D41" s="108" t="s">
        <v>45</v>
      </c>
      <c r="E41" s="60"/>
      <c r="F41" s="60"/>
      <c r="G41" s="109" t="s">
        <v>46</v>
      </c>
      <c r="H41" s="110" t="s">
        <v>47</v>
      </c>
      <c r="I41" s="60"/>
      <c r="J41" s="111">
        <f>SUM(J32:J39)</f>
        <v>0</v>
      </c>
      <c r="K41" s="11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13" t="s">
        <v>51</v>
      </c>
      <c r="G61" s="46" t="s">
        <v>50</v>
      </c>
      <c r="H61" s="34"/>
      <c r="I61" s="34"/>
      <c r="J61" s="11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13" t="s">
        <v>51</v>
      </c>
      <c r="G76" s="46" t="s">
        <v>50</v>
      </c>
      <c r="H76" s="34"/>
      <c r="I76" s="34"/>
      <c r="J76" s="114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5532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83" t="str">
        <f>E7</f>
        <v>NOVOSTAVBA MŠ TRAMÍN - rozpočet 1</v>
      </c>
      <c r="F85" s="284"/>
      <c r="G85" s="284"/>
      <c r="H85" s="284"/>
      <c r="L85" s="32"/>
    </row>
    <row r="86" spans="2:47" s="1" customFormat="1" ht="12" customHeight="1">
      <c r="B86" s="32"/>
      <c r="C86" s="27" t="s">
        <v>141</v>
      </c>
      <c r="L86" s="32"/>
    </row>
    <row r="87" spans="2:47" s="1" customFormat="1" ht="16.5" customHeight="1">
      <c r="B87" s="32"/>
      <c r="E87" s="261" t="str">
        <f>E9</f>
        <v>13x - SO10 - PRÍPOJKA TEPLOVODU</v>
      </c>
      <c r="F87" s="280"/>
      <c r="G87" s="280"/>
      <c r="H87" s="280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Kadnárova 2521/69,Bratislava</v>
      </c>
      <c r="I89" s="27" t="s">
        <v>21</v>
      </c>
      <c r="J89" s="55" t="str">
        <f>IF(J12="","",J12)</f>
        <v>5. 12. 2022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23</v>
      </c>
      <c r="F91" s="25" t="str">
        <f>E15</f>
        <v xml:space="preserve">Mestská časť Bratislava - Rača </v>
      </c>
      <c r="I91" s="27" t="s">
        <v>29</v>
      </c>
      <c r="J91" s="30" t="str">
        <f>E21</f>
        <v xml:space="preserve">Ing.arch.Peter Kožuško </v>
      </c>
      <c r="L91" s="32"/>
    </row>
    <row r="92" spans="2:47" s="1" customFormat="1" ht="15.1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Rosoft,s.r.o.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5" t="s">
        <v>279</v>
      </c>
      <c r="D94" s="107"/>
      <c r="E94" s="107"/>
      <c r="F94" s="107"/>
      <c r="G94" s="107"/>
      <c r="H94" s="107"/>
      <c r="I94" s="107"/>
      <c r="J94" s="116" t="s">
        <v>280</v>
      </c>
      <c r="K94" s="107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17" t="s">
        <v>281</v>
      </c>
      <c r="J96" s="69">
        <f>J131</f>
        <v>0</v>
      </c>
      <c r="L96" s="32"/>
      <c r="AU96" s="17" t="s">
        <v>282</v>
      </c>
    </row>
    <row r="97" spans="2:65" s="8" customFormat="1" ht="24.9" customHeight="1">
      <c r="B97" s="118"/>
      <c r="D97" s="119" t="s">
        <v>4921</v>
      </c>
      <c r="E97" s="120"/>
      <c r="F97" s="120"/>
      <c r="G97" s="120"/>
      <c r="H97" s="120"/>
      <c r="I97" s="120"/>
      <c r="J97" s="121">
        <f>J132</f>
        <v>0</v>
      </c>
      <c r="L97" s="118"/>
    </row>
    <row r="98" spans="2:65" s="8" customFormat="1" ht="24.9" customHeight="1">
      <c r="B98" s="118"/>
      <c r="D98" s="119" t="s">
        <v>4922</v>
      </c>
      <c r="E98" s="120"/>
      <c r="F98" s="120"/>
      <c r="G98" s="120"/>
      <c r="H98" s="120"/>
      <c r="I98" s="120"/>
      <c r="J98" s="121">
        <f>J144</f>
        <v>0</v>
      </c>
      <c r="L98" s="118"/>
    </row>
    <row r="99" spans="2:65" s="8" customFormat="1" ht="24.9" customHeight="1">
      <c r="B99" s="118"/>
      <c r="D99" s="119" t="s">
        <v>4923</v>
      </c>
      <c r="E99" s="120"/>
      <c r="F99" s="120"/>
      <c r="G99" s="120"/>
      <c r="H99" s="120"/>
      <c r="I99" s="120"/>
      <c r="J99" s="121">
        <f>J148</f>
        <v>0</v>
      </c>
      <c r="L99" s="118"/>
    </row>
    <row r="100" spans="2:65" s="8" customFormat="1" ht="24.9" customHeight="1">
      <c r="B100" s="118"/>
      <c r="D100" s="119" t="s">
        <v>4924</v>
      </c>
      <c r="E100" s="120"/>
      <c r="F100" s="120"/>
      <c r="G100" s="120"/>
      <c r="H100" s="120"/>
      <c r="I100" s="120"/>
      <c r="J100" s="121">
        <f>J154</f>
        <v>0</v>
      </c>
      <c r="L100" s="118"/>
    </row>
    <row r="101" spans="2:65" s="8" customFormat="1" ht="24.9" customHeight="1">
      <c r="B101" s="118"/>
      <c r="D101" s="119" t="s">
        <v>4925</v>
      </c>
      <c r="E101" s="120"/>
      <c r="F101" s="120"/>
      <c r="G101" s="120"/>
      <c r="H101" s="120"/>
      <c r="I101" s="120"/>
      <c r="J101" s="121">
        <f>J156</f>
        <v>0</v>
      </c>
      <c r="L101" s="118"/>
    </row>
    <row r="102" spans="2:65" s="1" customFormat="1" ht="21.75" customHeight="1">
      <c r="B102" s="32"/>
      <c r="L102" s="32"/>
    </row>
    <row r="103" spans="2:65" s="1" customFormat="1" ht="6.9" customHeight="1">
      <c r="B103" s="32"/>
      <c r="L103" s="32"/>
    </row>
    <row r="104" spans="2:65" s="1" customFormat="1" ht="29.25" customHeight="1">
      <c r="B104" s="32"/>
      <c r="C104" s="117" t="s">
        <v>310</v>
      </c>
      <c r="J104" s="126">
        <f>ROUND(J105 + J106 + J107 + J108 + J109 + J110,2)</f>
        <v>0</v>
      </c>
      <c r="L104" s="32"/>
      <c r="N104" s="127" t="s">
        <v>39</v>
      </c>
    </row>
    <row r="105" spans="2:65" s="1" customFormat="1" ht="18" customHeight="1">
      <c r="B105" s="128"/>
      <c r="C105" s="129"/>
      <c r="D105" s="281" t="s">
        <v>311</v>
      </c>
      <c r="E105" s="282"/>
      <c r="F105" s="282"/>
      <c r="G105" s="129"/>
      <c r="H105" s="129"/>
      <c r="I105" s="129"/>
      <c r="J105" s="131">
        <v>0</v>
      </c>
      <c r="K105" s="129"/>
      <c r="L105" s="128"/>
      <c r="M105" s="129"/>
      <c r="N105" s="132" t="s">
        <v>41</v>
      </c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33" t="s">
        <v>312</v>
      </c>
      <c r="AZ105" s="129"/>
      <c r="BA105" s="129"/>
      <c r="BB105" s="129"/>
      <c r="BC105" s="129"/>
      <c r="BD105" s="129"/>
      <c r="BE105" s="134">
        <f t="shared" ref="BE105:BE110" si="0">IF(N105="základná",J105,0)</f>
        <v>0</v>
      </c>
      <c r="BF105" s="134">
        <f t="shared" ref="BF105:BF110" si="1">IF(N105="znížená",J105,0)</f>
        <v>0</v>
      </c>
      <c r="BG105" s="134">
        <f t="shared" ref="BG105:BG110" si="2">IF(N105="zákl. prenesená",J105,0)</f>
        <v>0</v>
      </c>
      <c r="BH105" s="134">
        <f t="shared" ref="BH105:BH110" si="3">IF(N105="zníž. prenesená",J105,0)</f>
        <v>0</v>
      </c>
      <c r="BI105" s="134">
        <f t="shared" ref="BI105:BI110" si="4">IF(N105="nulová",J105,0)</f>
        <v>0</v>
      </c>
      <c r="BJ105" s="133" t="s">
        <v>87</v>
      </c>
      <c r="BK105" s="129"/>
      <c r="BL105" s="129"/>
      <c r="BM105" s="129"/>
    </row>
    <row r="106" spans="2:65" s="1" customFormat="1" ht="18" customHeight="1">
      <c r="B106" s="128"/>
      <c r="C106" s="129"/>
      <c r="D106" s="281" t="s">
        <v>313</v>
      </c>
      <c r="E106" s="282"/>
      <c r="F106" s="282"/>
      <c r="G106" s="129"/>
      <c r="H106" s="129"/>
      <c r="I106" s="129"/>
      <c r="J106" s="131">
        <v>0</v>
      </c>
      <c r="K106" s="129"/>
      <c r="L106" s="128"/>
      <c r="M106" s="129"/>
      <c r="N106" s="132" t="s">
        <v>41</v>
      </c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33" t="s">
        <v>312</v>
      </c>
      <c r="AZ106" s="129"/>
      <c r="BA106" s="129"/>
      <c r="BB106" s="129"/>
      <c r="BC106" s="129"/>
      <c r="BD106" s="129"/>
      <c r="BE106" s="134">
        <f t="shared" si="0"/>
        <v>0</v>
      </c>
      <c r="BF106" s="134">
        <f t="shared" si="1"/>
        <v>0</v>
      </c>
      <c r="BG106" s="134">
        <f t="shared" si="2"/>
        <v>0</v>
      </c>
      <c r="BH106" s="134">
        <f t="shared" si="3"/>
        <v>0</v>
      </c>
      <c r="BI106" s="134">
        <f t="shared" si="4"/>
        <v>0</v>
      </c>
      <c r="BJ106" s="133" t="s">
        <v>87</v>
      </c>
      <c r="BK106" s="129"/>
      <c r="BL106" s="129"/>
      <c r="BM106" s="129"/>
    </row>
    <row r="107" spans="2:65" s="1" customFormat="1" ht="18" customHeight="1">
      <c r="B107" s="128"/>
      <c r="C107" s="129"/>
      <c r="D107" s="281" t="s">
        <v>314</v>
      </c>
      <c r="E107" s="282"/>
      <c r="F107" s="282"/>
      <c r="G107" s="129"/>
      <c r="H107" s="129"/>
      <c r="I107" s="129"/>
      <c r="J107" s="131">
        <v>0</v>
      </c>
      <c r="K107" s="129"/>
      <c r="L107" s="128"/>
      <c r="M107" s="129"/>
      <c r="N107" s="132" t="s">
        <v>41</v>
      </c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33" t="s">
        <v>312</v>
      </c>
      <c r="AZ107" s="129"/>
      <c r="BA107" s="129"/>
      <c r="BB107" s="129"/>
      <c r="BC107" s="129"/>
      <c r="BD107" s="129"/>
      <c r="BE107" s="134">
        <f t="shared" si="0"/>
        <v>0</v>
      </c>
      <c r="BF107" s="134">
        <f t="shared" si="1"/>
        <v>0</v>
      </c>
      <c r="BG107" s="134">
        <f t="shared" si="2"/>
        <v>0</v>
      </c>
      <c r="BH107" s="134">
        <f t="shared" si="3"/>
        <v>0</v>
      </c>
      <c r="BI107" s="134">
        <f t="shared" si="4"/>
        <v>0</v>
      </c>
      <c r="BJ107" s="133" t="s">
        <v>87</v>
      </c>
      <c r="BK107" s="129"/>
      <c r="BL107" s="129"/>
      <c r="BM107" s="129"/>
    </row>
    <row r="108" spans="2:65" s="1" customFormat="1" ht="18" customHeight="1">
      <c r="B108" s="128"/>
      <c r="C108" s="129"/>
      <c r="D108" s="281" t="s">
        <v>315</v>
      </c>
      <c r="E108" s="282"/>
      <c r="F108" s="282"/>
      <c r="G108" s="129"/>
      <c r="H108" s="129"/>
      <c r="I108" s="129"/>
      <c r="J108" s="131">
        <v>0</v>
      </c>
      <c r="K108" s="129"/>
      <c r="L108" s="128"/>
      <c r="M108" s="129"/>
      <c r="N108" s="132" t="s">
        <v>41</v>
      </c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33" t="s">
        <v>312</v>
      </c>
      <c r="AZ108" s="129"/>
      <c r="BA108" s="129"/>
      <c r="BB108" s="129"/>
      <c r="BC108" s="129"/>
      <c r="BD108" s="129"/>
      <c r="BE108" s="134">
        <f t="shared" si="0"/>
        <v>0</v>
      </c>
      <c r="BF108" s="134">
        <f t="shared" si="1"/>
        <v>0</v>
      </c>
      <c r="BG108" s="134">
        <f t="shared" si="2"/>
        <v>0</v>
      </c>
      <c r="BH108" s="134">
        <f t="shared" si="3"/>
        <v>0</v>
      </c>
      <c r="BI108" s="134">
        <f t="shared" si="4"/>
        <v>0</v>
      </c>
      <c r="BJ108" s="133" t="s">
        <v>87</v>
      </c>
      <c r="BK108" s="129"/>
      <c r="BL108" s="129"/>
      <c r="BM108" s="129"/>
    </row>
    <row r="109" spans="2:65" s="1" customFormat="1" ht="18" customHeight="1">
      <c r="B109" s="128"/>
      <c r="C109" s="129"/>
      <c r="D109" s="281" t="s">
        <v>316</v>
      </c>
      <c r="E109" s="282"/>
      <c r="F109" s="282"/>
      <c r="G109" s="129"/>
      <c r="H109" s="129"/>
      <c r="I109" s="129"/>
      <c r="J109" s="131">
        <v>0</v>
      </c>
      <c r="K109" s="129"/>
      <c r="L109" s="128"/>
      <c r="M109" s="129"/>
      <c r="N109" s="132" t="s">
        <v>41</v>
      </c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33" t="s">
        <v>312</v>
      </c>
      <c r="AZ109" s="129"/>
      <c r="BA109" s="129"/>
      <c r="BB109" s="129"/>
      <c r="BC109" s="129"/>
      <c r="BD109" s="129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87</v>
      </c>
      <c r="BK109" s="129"/>
      <c r="BL109" s="129"/>
      <c r="BM109" s="129"/>
    </row>
    <row r="110" spans="2:65" s="1" customFormat="1" ht="18" customHeight="1">
      <c r="B110" s="128"/>
      <c r="C110" s="129"/>
      <c r="D110" s="130" t="s">
        <v>317</v>
      </c>
      <c r="E110" s="129"/>
      <c r="F110" s="129"/>
      <c r="G110" s="129"/>
      <c r="H110" s="129"/>
      <c r="I110" s="129"/>
      <c r="J110" s="131">
        <f>ROUND(J30*T110,2)</f>
        <v>0</v>
      </c>
      <c r="K110" s="129"/>
      <c r="L110" s="128"/>
      <c r="M110" s="129"/>
      <c r="N110" s="132" t="s">
        <v>41</v>
      </c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33" t="s">
        <v>318</v>
      </c>
      <c r="AZ110" s="129"/>
      <c r="BA110" s="129"/>
      <c r="BB110" s="129"/>
      <c r="BC110" s="129"/>
      <c r="BD110" s="129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87</v>
      </c>
      <c r="BK110" s="129"/>
      <c r="BL110" s="129"/>
      <c r="BM110" s="129"/>
    </row>
    <row r="111" spans="2:65" s="1" customFormat="1">
      <c r="B111" s="32"/>
      <c r="L111" s="32"/>
    </row>
    <row r="112" spans="2:65" s="1" customFormat="1" ht="29.25" customHeight="1">
      <c r="B112" s="32"/>
      <c r="C112" s="135" t="s">
        <v>319</v>
      </c>
      <c r="D112" s="107"/>
      <c r="E112" s="107"/>
      <c r="F112" s="107"/>
      <c r="G112" s="107"/>
      <c r="H112" s="107"/>
      <c r="I112" s="107"/>
      <c r="J112" s="136">
        <f>ROUND(J96+J104,2)</f>
        <v>0</v>
      </c>
      <c r="K112" s="107"/>
      <c r="L112" s="32"/>
    </row>
    <row r="113" spans="2:12" s="1" customFormat="1" ht="6.9" customHeight="1"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32"/>
    </row>
    <row r="117" spans="2:12" s="1" customFormat="1" ht="6.9" customHeight="1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32"/>
    </row>
    <row r="118" spans="2:12" s="1" customFormat="1" ht="24.9" customHeight="1">
      <c r="B118" s="32"/>
      <c r="C118" s="21" t="s">
        <v>5533</v>
      </c>
      <c r="L118" s="32"/>
    </row>
    <row r="119" spans="2:12" s="1" customFormat="1" ht="6.9" customHeight="1">
      <c r="B119" s="32"/>
      <c r="L119" s="32"/>
    </row>
    <row r="120" spans="2:12" s="1" customFormat="1" ht="12" customHeight="1">
      <c r="B120" s="32"/>
      <c r="C120" s="27" t="s">
        <v>15</v>
      </c>
      <c r="L120" s="32"/>
    </row>
    <row r="121" spans="2:12" s="1" customFormat="1" ht="16.5" customHeight="1">
      <c r="B121" s="32"/>
      <c r="E121" s="283" t="str">
        <f>E7</f>
        <v>NOVOSTAVBA MŠ TRAMÍN - rozpočet 1</v>
      </c>
      <c r="F121" s="284"/>
      <c r="G121" s="284"/>
      <c r="H121" s="284"/>
      <c r="L121" s="32"/>
    </row>
    <row r="122" spans="2:12" s="1" customFormat="1" ht="12" customHeight="1">
      <c r="B122" s="32"/>
      <c r="C122" s="27" t="s">
        <v>141</v>
      </c>
      <c r="L122" s="32"/>
    </row>
    <row r="123" spans="2:12" s="1" customFormat="1" ht="16.5" customHeight="1">
      <c r="B123" s="32"/>
      <c r="E123" s="261" t="str">
        <f>E9</f>
        <v>13x - SO10 - PRÍPOJKA TEPLOVODU</v>
      </c>
      <c r="F123" s="280"/>
      <c r="G123" s="280"/>
      <c r="H123" s="280"/>
      <c r="L123" s="32"/>
    </row>
    <row r="124" spans="2:12" s="1" customFormat="1" ht="6.9" customHeight="1">
      <c r="B124" s="32"/>
      <c r="L124" s="32"/>
    </row>
    <row r="125" spans="2:12" s="1" customFormat="1" ht="12" customHeight="1">
      <c r="B125" s="32"/>
      <c r="C125" s="27" t="s">
        <v>19</v>
      </c>
      <c r="F125" s="25" t="str">
        <f>F12</f>
        <v>Kadnárova 2521/69,Bratislava</v>
      </c>
      <c r="I125" s="27" t="s">
        <v>21</v>
      </c>
      <c r="J125" s="55" t="str">
        <f>IF(J12="","",J12)</f>
        <v>5. 12. 2022</v>
      </c>
      <c r="L125" s="32"/>
    </row>
    <row r="126" spans="2:12" s="1" customFormat="1" ht="6.9" customHeight="1">
      <c r="B126" s="32"/>
      <c r="L126" s="32"/>
    </row>
    <row r="127" spans="2:12" s="1" customFormat="1" ht="25.65" customHeight="1">
      <c r="B127" s="32"/>
      <c r="C127" s="27" t="s">
        <v>23</v>
      </c>
      <c r="F127" s="25" t="str">
        <f>E15</f>
        <v xml:space="preserve">Mestská časť Bratislava - Rača </v>
      </c>
      <c r="I127" s="27" t="s">
        <v>29</v>
      </c>
      <c r="J127" s="30" t="str">
        <f>E21</f>
        <v xml:space="preserve">Ing.arch.Peter Kožuško </v>
      </c>
      <c r="L127" s="32"/>
    </row>
    <row r="128" spans="2:12" s="1" customFormat="1" ht="15.15" customHeight="1">
      <c r="B128" s="32"/>
      <c r="C128" s="27" t="s">
        <v>27</v>
      </c>
      <c r="F128" s="25" t="str">
        <f>IF(E18="","",E18)</f>
        <v>Vyplň údaj</v>
      </c>
      <c r="I128" s="27" t="s">
        <v>32</v>
      </c>
      <c r="J128" s="30" t="str">
        <f>E24</f>
        <v>Rosoft,s.r.o.</v>
      </c>
      <c r="L128" s="32"/>
    </row>
    <row r="129" spans="2:65" s="1" customFormat="1" ht="10.35" customHeight="1">
      <c r="B129" s="32"/>
      <c r="L129" s="32"/>
    </row>
    <row r="130" spans="2:65" s="10" customFormat="1" ht="29.25" customHeight="1">
      <c r="B130" s="137"/>
      <c r="C130" s="138" t="s">
        <v>321</v>
      </c>
      <c r="D130" s="139" t="s">
        <v>60</v>
      </c>
      <c r="E130" s="139" t="s">
        <v>56</v>
      </c>
      <c r="F130" s="139" t="s">
        <v>57</v>
      </c>
      <c r="G130" s="139" t="s">
        <v>322</v>
      </c>
      <c r="H130" s="139" t="s">
        <v>323</v>
      </c>
      <c r="I130" s="139" t="s">
        <v>324</v>
      </c>
      <c r="J130" s="140" t="s">
        <v>280</v>
      </c>
      <c r="K130" s="141" t="s">
        <v>325</v>
      </c>
      <c r="L130" s="137"/>
      <c r="M130" s="62" t="s">
        <v>1</v>
      </c>
      <c r="N130" s="63" t="s">
        <v>39</v>
      </c>
      <c r="O130" s="63" t="s">
        <v>326</v>
      </c>
      <c r="P130" s="63" t="s">
        <v>327</v>
      </c>
      <c r="Q130" s="63" t="s">
        <v>328</v>
      </c>
      <c r="R130" s="63" t="s">
        <v>329</v>
      </c>
      <c r="S130" s="63" t="s">
        <v>330</v>
      </c>
      <c r="T130" s="64" t="s">
        <v>331</v>
      </c>
    </row>
    <row r="131" spans="2:65" s="1" customFormat="1" ht="22.8" customHeight="1">
      <c r="B131" s="32"/>
      <c r="C131" s="67" t="s">
        <v>191</v>
      </c>
      <c r="J131" s="142">
        <f>BK131</f>
        <v>0</v>
      </c>
      <c r="L131" s="32"/>
      <c r="M131" s="65"/>
      <c r="N131" s="56"/>
      <c r="O131" s="56"/>
      <c r="P131" s="143">
        <f>P132+P144+P148+P154+P156</f>
        <v>0</v>
      </c>
      <c r="Q131" s="56"/>
      <c r="R131" s="143">
        <f>R132+R144+R148+R154+R156</f>
        <v>0</v>
      </c>
      <c r="S131" s="56"/>
      <c r="T131" s="144">
        <f>T132+T144+T148+T154+T156</f>
        <v>0</v>
      </c>
      <c r="AT131" s="17" t="s">
        <v>74</v>
      </c>
      <c r="AU131" s="17" t="s">
        <v>282</v>
      </c>
      <c r="BK131" s="145">
        <f>BK132+BK144+BK148+BK154+BK156</f>
        <v>0</v>
      </c>
    </row>
    <row r="132" spans="2:65" s="11" customFormat="1" ht="25.95" customHeight="1">
      <c r="B132" s="146"/>
      <c r="D132" s="147" t="s">
        <v>74</v>
      </c>
      <c r="E132" s="148" t="s">
        <v>3105</v>
      </c>
      <c r="F132" s="148" t="s">
        <v>4926</v>
      </c>
      <c r="I132" s="149"/>
      <c r="J132" s="150">
        <f>BK132</f>
        <v>0</v>
      </c>
      <c r="L132" s="146"/>
      <c r="M132" s="151"/>
      <c r="P132" s="152">
        <f>SUM(P133:P143)</f>
        <v>0</v>
      </c>
      <c r="R132" s="152">
        <f>SUM(R133:R143)</f>
        <v>0</v>
      </c>
      <c r="T132" s="153">
        <f>SUM(T133:T143)</f>
        <v>0</v>
      </c>
      <c r="AR132" s="147" t="s">
        <v>82</v>
      </c>
      <c r="AT132" s="154" t="s">
        <v>74</v>
      </c>
      <c r="AU132" s="154" t="s">
        <v>75</v>
      </c>
      <c r="AY132" s="147" t="s">
        <v>334</v>
      </c>
      <c r="BK132" s="155">
        <f>SUM(BK133:BK143)</f>
        <v>0</v>
      </c>
    </row>
    <row r="133" spans="2:65" s="1" customFormat="1" ht="24.15" customHeight="1">
      <c r="B133" s="128"/>
      <c r="C133" s="158" t="s">
        <v>82</v>
      </c>
      <c r="D133" s="158" t="s">
        <v>336</v>
      </c>
      <c r="E133" s="159" t="s">
        <v>5425</v>
      </c>
      <c r="F133" s="160" t="s">
        <v>4927</v>
      </c>
      <c r="G133" s="161" t="s">
        <v>470</v>
      </c>
      <c r="H133" s="162">
        <v>58</v>
      </c>
      <c r="I133" s="163"/>
      <c r="J133" s="164">
        <f t="shared" ref="J133:J143" si="5">ROUND(I133*H133,2)</f>
        <v>0</v>
      </c>
      <c r="K133" s="165"/>
      <c r="L133" s="32"/>
      <c r="M133" s="166" t="s">
        <v>1</v>
      </c>
      <c r="N133" s="127" t="s">
        <v>41</v>
      </c>
      <c r="P133" s="167">
        <f t="shared" ref="P133:P143" si="6">O133*H133</f>
        <v>0</v>
      </c>
      <c r="Q133" s="167">
        <v>0</v>
      </c>
      <c r="R133" s="167">
        <f t="shared" ref="R133:R143" si="7">Q133*H133</f>
        <v>0</v>
      </c>
      <c r="S133" s="167">
        <v>0</v>
      </c>
      <c r="T133" s="168">
        <f t="shared" ref="T133:T143" si="8">S133*H133</f>
        <v>0</v>
      </c>
      <c r="AR133" s="169" t="s">
        <v>340</v>
      </c>
      <c r="AT133" s="169" t="s">
        <v>336</v>
      </c>
      <c r="AU133" s="169" t="s">
        <v>82</v>
      </c>
      <c r="AY133" s="17" t="s">
        <v>334</v>
      </c>
      <c r="BE133" s="170">
        <f t="shared" ref="BE133:BE143" si="9">IF(N133="základná",J133,0)</f>
        <v>0</v>
      </c>
      <c r="BF133" s="170">
        <f t="shared" ref="BF133:BF143" si="10">IF(N133="znížená",J133,0)</f>
        <v>0</v>
      </c>
      <c r="BG133" s="170">
        <f t="shared" ref="BG133:BG143" si="11">IF(N133="zákl. prenesená",J133,0)</f>
        <v>0</v>
      </c>
      <c r="BH133" s="170">
        <f t="shared" ref="BH133:BH143" si="12">IF(N133="zníž. prenesená",J133,0)</f>
        <v>0</v>
      </c>
      <c r="BI133" s="170">
        <f t="shared" ref="BI133:BI143" si="13">IF(N133="nulová",J133,0)</f>
        <v>0</v>
      </c>
      <c r="BJ133" s="17" t="s">
        <v>87</v>
      </c>
      <c r="BK133" s="170">
        <f t="shared" ref="BK133:BK143" si="14">ROUND(I133*H133,2)</f>
        <v>0</v>
      </c>
      <c r="BL133" s="17" t="s">
        <v>340</v>
      </c>
      <c r="BM133" s="169" t="s">
        <v>4928</v>
      </c>
    </row>
    <row r="134" spans="2:65" s="1" customFormat="1" ht="33" customHeight="1">
      <c r="B134" s="128"/>
      <c r="C134" s="158" t="s">
        <v>87</v>
      </c>
      <c r="D134" s="158" t="s">
        <v>336</v>
      </c>
      <c r="E134" s="159" t="s">
        <v>5426</v>
      </c>
      <c r="F134" s="160" t="s">
        <v>4929</v>
      </c>
      <c r="G134" s="161" t="s">
        <v>501</v>
      </c>
      <c r="H134" s="162">
        <v>4</v>
      </c>
      <c r="I134" s="163"/>
      <c r="J134" s="164">
        <f t="shared" si="5"/>
        <v>0</v>
      </c>
      <c r="K134" s="165"/>
      <c r="L134" s="32"/>
      <c r="M134" s="166" t="s">
        <v>1</v>
      </c>
      <c r="N134" s="127" t="s">
        <v>41</v>
      </c>
      <c r="P134" s="167">
        <f t="shared" si="6"/>
        <v>0</v>
      </c>
      <c r="Q134" s="167">
        <v>0</v>
      </c>
      <c r="R134" s="167">
        <f t="shared" si="7"/>
        <v>0</v>
      </c>
      <c r="S134" s="167">
        <v>0</v>
      </c>
      <c r="T134" s="168">
        <f t="shared" si="8"/>
        <v>0</v>
      </c>
      <c r="AR134" s="169" t="s">
        <v>340</v>
      </c>
      <c r="AT134" s="169" t="s">
        <v>336</v>
      </c>
      <c r="AU134" s="169" t="s">
        <v>82</v>
      </c>
      <c r="AY134" s="17" t="s">
        <v>334</v>
      </c>
      <c r="BE134" s="170">
        <f t="shared" si="9"/>
        <v>0</v>
      </c>
      <c r="BF134" s="170">
        <f t="shared" si="10"/>
        <v>0</v>
      </c>
      <c r="BG134" s="170">
        <f t="shared" si="11"/>
        <v>0</v>
      </c>
      <c r="BH134" s="170">
        <f t="shared" si="12"/>
        <v>0</v>
      </c>
      <c r="BI134" s="170">
        <f t="shared" si="13"/>
        <v>0</v>
      </c>
      <c r="BJ134" s="17" t="s">
        <v>87</v>
      </c>
      <c r="BK134" s="170">
        <f t="shared" si="14"/>
        <v>0</v>
      </c>
      <c r="BL134" s="17" t="s">
        <v>340</v>
      </c>
      <c r="BM134" s="169" t="s">
        <v>4930</v>
      </c>
    </row>
    <row r="135" spans="2:65" s="1" customFormat="1" ht="16.5" customHeight="1">
      <c r="B135" s="128"/>
      <c r="C135" s="158" t="s">
        <v>352</v>
      </c>
      <c r="D135" s="158" t="s">
        <v>336</v>
      </c>
      <c r="E135" s="159" t="s">
        <v>5427</v>
      </c>
      <c r="F135" s="160" t="s">
        <v>4931</v>
      </c>
      <c r="G135" s="161" t="s">
        <v>501</v>
      </c>
      <c r="H135" s="162">
        <v>1</v>
      </c>
      <c r="I135" s="163"/>
      <c r="J135" s="164">
        <f t="shared" si="5"/>
        <v>0</v>
      </c>
      <c r="K135" s="165"/>
      <c r="L135" s="32"/>
      <c r="M135" s="166" t="s">
        <v>1</v>
      </c>
      <c r="N135" s="127" t="s">
        <v>41</v>
      </c>
      <c r="P135" s="167">
        <f t="shared" si="6"/>
        <v>0</v>
      </c>
      <c r="Q135" s="167">
        <v>0</v>
      </c>
      <c r="R135" s="167">
        <f t="shared" si="7"/>
        <v>0</v>
      </c>
      <c r="S135" s="167">
        <v>0</v>
      </c>
      <c r="T135" s="168">
        <f t="shared" si="8"/>
        <v>0</v>
      </c>
      <c r="AR135" s="169" t="s">
        <v>340</v>
      </c>
      <c r="AT135" s="169" t="s">
        <v>336</v>
      </c>
      <c r="AU135" s="169" t="s">
        <v>82</v>
      </c>
      <c r="AY135" s="17" t="s">
        <v>334</v>
      </c>
      <c r="BE135" s="170">
        <f t="shared" si="9"/>
        <v>0</v>
      </c>
      <c r="BF135" s="170">
        <f t="shared" si="10"/>
        <v>0</v>
      </c>
      <c r="BG135" s="170">
        <f t="shared" si="11"/>
        <v>0</v>
      </c>
      <c r="BH135" s="170">
        <f t="shared" si="12"/>
        <v>0</v>
      </c>
      <c r="BI135" s="170">
        <f t="shared" si="13"/>
        <v>0</v>
      </c>
      <c r="BJ135" s="17" t="s">
        <v>87</v>
      </c>
      <c r="BK135" s="170">
        <f t="shared" si="14"/>
        <v>0</v>
      </c>
      <c r="BL135" s="17" t="s">
        <v>340</v>
      </c>
      <c r="BM135" s="169" t="s">
        <v>4932</v>
      </c>
    </row>
    <row r="136" spans="2:65" s="1" customFormat="1" ht="24.15" customHeight="1">
      <c r="B136" s="128"/>
      <c r="C136" s="158" t="s">
        <v>340</v>
      </c>
      <c r="D136" s="158" t="s">
        <v>336</v>
      </c>
      <c r="E136" s="159" t="s">
        <v>5428</v>
      </c>
      <c r="F136" s="160" t="s">
        <v>4933</v>
      </c>
      <c r="G136" s="161" t="s">
        <v>501</v>
      </c>
      <c r="H136" s="162">
        <v>2</v>
      </c>
      <c r="I136" s="163"/>
      <c r="J136" s="164">
        <f t="shared" si="5"/>
        <v>0</v>
      </c>
      <c r="K136" s="165"/>
      <c r="L136" s="32"/>
      <c r="M136" s="166" t="s">
        <v>1</v>
      </c>
      <c r="N136" s="127" t="s">
        <v>41</v>
      </c>
      <c r="P136" s="167">
        <f t="shared" si="6"/>
        <v>0</v>
      </c>
      <c r="Q136" s="167">
        <v>0</v>
      </c>
      <c r="R136" s="167">
        <f t="shared" si="7"/>
        <v>0</v>
      </c>
      <c r="S136" s="167">
        <v>0</v>
      </c>
      <c r="T136" s="168">
        <f t="shared" si="8"/>
        <v>0</v>
      </c>
      <c r="AR136" s="169" t="s">
        <v>340</v>
      </c>
      <c r="AT136" s="169" t="s">
        <v>336</v>
      </c>
      <c r="AU136" s="169" t="s">
        <v>82</v>
      </c>
      <c r="AY136" s="17" t="s">
        <v>334</v>
      </c>
      <c r="BE136" s="170">
        <f t="shared" si="9"/>
        <v>0</v>
      </c>
      <c r="BF136" s="170">
        <f t="shared" si="10"/>
        <v>0</v>
      </c>
      <c r="BG136" s="170">
        <f t="shared" si="11"/>
        <v>0</v>
      </c>
      <c r="BH136" s="170">
        <f t="shared" si="12"/>
        <v>0</v>
      </c>
      <c r="BI136" s="170">
        <f t="shared" si="13"/>
        <v>0</v>
      </c>
      <c r="BJ136" s="17" t="s">
        <v>87</v>
      </c>
      <c r="BK136" s="170">
        <f t="shared" si="14"/>
        <v>0</v>
      </c>
      <c r="BL136" s="17" t="s">
        <v>340</v>
      </c>
      <c r="BM136" s="169" t="s">
        <v>4934</v>
      </c>
    </row>
    <row r="137" spans="2:65" s="1" customFormat="1" ht="24.15" customHeight="1">
      <c r="B137" s="128"/>
      <c r="C137" s="158" t="s">
        <v>374</v>
      </c>
      <c r="D137" s="158" t="s">
        <v>336</v>
      </c>
      <c r="E137" s="159" t="s">
        <v>5429</v>
      </c>
      <c r="F137" s="160" t="s">
        <v>4935</v>
      </c>
      <c r="G137" s="161" t="s">
        <v>501</v>
      </c>
      <c r="H137" s="162">
        <v>2</v>
      </c>
      <c r="I137" s="163"/>
      <c r="J137" s="164">
        <f t="shared" si="5"/>
        <v>0</v>
      </c>
      <c r="K137" s="165"/>
      <c r="L137" s="32"/>
      <c r="M137" s="166" t="s">
        <v>1</v>
      </c>
      <c r="N137" s="127" t="s">
        <v>41</v>
      </c>
      <c r="P137" s="167">
        <f t="shared" si="6"/>
        <v>0</v>
      </c>
      <c r="Q137" s="167">
        <v>0</v>
      </c>
      <c r="R137" s="167">
        <f t="shared" si="7"/>
        <v>0</v>
      </c>
      <c r="S137" s="167">
        <v>0</v>
      </c>
      <c r="T137" s="168">
        <f t="shared" si="8"/>
        <v>0</v>
      </c>
      <c r="AR137" s="169" t="s">
        <v>340</v>
      </c>
      <c r="AT137" s="169" t="s">
        <v>336</v>
      </c>
      <c r="AU137" s="169" t="s">
        <v>82</v>
      </c>
      <c r="AY137" s="17" t="s">
        <v>334</v>
      </c>
      <c r="BE137" s="170">
        <f t="shared" si="9"/>
        <v>0</v>
      </c>
      <c r="BF137" s="170">
        <f t="shared" si="10"/>
        <v>0</v>
      </c>
      <c r="BG137" s="170">
        <f t="shared" si="11"/>
        <v>0</v>
      </c>
      <c r="BH137" s="170">
        <f t="shared" si="12"/>
        <v>0</v>
      </c>
      <c r="BI137" s="170">
        <f t="shared" si="13"/>
        <v>0</v>
      </c>
      <c r="BJ137" s="17" t="s">
        <v>87</v>
      </c>
      <c r="BK137" s="170">
        <f t="shared" si="14"/>
        <v>0</v>
      </c>
      <c r="BL137" s="17" t="s">
        <v>340</v>
      </c>
      <c r="BM137" s="169" t="s">
        <v>4936</v>
      </c>
    </row>
    <row r="138" spans="2:65" s="1" customFormat="1" ht="24.9" customHeight="1">
      <c r="B138" s="128"/>
      <c r="C138" s="158" t="s">
        <v>380</v>
      </c>
      <c r="D138" s="158" t="s">
        <v>336</v>
      </c>
      <c r="E138" s="159" t="s">
        <v>5430</v>
      </c>
      <c r="F138" s="160" t="s">
        <v>4937</v>
      </c>
      <c r="G138" s="161" t="s">
        <v>470</v>
      </c>
      <c r="H138" s="162">
        <v>60</v>
      </c>
      <c r="I138" s="163"/>
      <c r="J138" s="164">
        <f t="shared" si="5"/>
        <v>0</v>
      </c>
      <c r="K138" s="165"/>
      <c r="L138" s="32"/>
      <c r="M138" s="166" t="s">
        <v>1</v>
      </c>
      <c r="N138" s="127" t="s">
        <v>41</v>
      </c>
      <c r="P138" s="167">
        <f t="shared" si="6"/>
        <v>0</v>
      </c>
      <c r="Q138" s="167">
        <v>0</v>
      </c>
      <c r="R138" s="167">
        <f t="shared" si="7"/>
        <v>0</v>
      </c>
      <c r="S138" s="167">
        <v>0</v>
      </c>
      <c r="T138" s="168">
        <f t="shared" si="8"/>
        <v>0</v>
      </c>
      <c r="AR138" s="169" t="s">
        <v>340</v>
      </c>
      <c r="AT138" s="169" t="s">
        <v>336</v>
      </c>
      <c r="AU138" s="169" t="s">
        <v>82</v>
      </c>
      <c r="AY138" s="17" t="s">
        <v>334</v>
      </c>
      <c r="BE138" s="170">
        <f t="shared" si="9"/>
        <v>0</v>
      </c>
      <c r="BF138" s="170">
        <f t="shared" si="10"/>
        <v>0</v>
      </c>
      <c r="BG138" s="170">
        <f t="shared" si="11"/>
        <v>0</v>
      </c>
      <c r="BH138" s="170">
        <f t="shared" si="12"/>
        <v>0</v>
      </c>
      <c r="BI138" s="170">
        <f t="shared" si="13"/>
        <v>0</v>
      </c>
      <c r="BJ138" s="17" t="s">
        <v>87</v>
      </c>
      <c r="BK138" s="170">
        <f t="shared" si="14"/>
        <v>0</v>
      </c>
      <c r="BL138" s="17" t="s">
        <v>340</v>
      </c>
      <c r="BM138" s="169" t="s">
        <v>4938</v>
      </c>
    </row>
    <row r="139" spans="2:65" s="1" customFormat="1" ht="24.15" customHeight="1">
      <c r="B139" s="128"/>
      <c r="C139" s="158" t="s">
        <v>384</v>
      </c>
      <c r="D139" s="158" t="s">
        <v>336</v>
      </c>
      <c r="E139" s="159" t="s">
        <v>5431</v>
      </c>
      <c r="F139" s="160" t="s">
        <v>4939</v>
      </c>
      <c r="G139" s="161" t="s">
        <v>470</v>
      </c>
      <c r="H139" s="162">
        <v>55</v>
      </c>
      <c r="I139" s="163"/>
      <c r="J139" s="164">
        <f t="shared" si="5"/>
        <v>0</v>
      </c>
      <c r="K139" s="165"/>
      <c r="L139" s="32"/>
      <c r="M139" s="166" t="s">
        <v>1</v>
      </c>
      <c r="N139" s="127" t="s">
        <v>41</v>
      </c>
      <c r="P139" s="167">
        <f t="shared" si="6"/>
        <v>0</v>
      </c>
      <c r="Q139" s="167">
        <v>0</v>
      </c>
      <c r="R139" s="167">
        <f t="shared" si="7"/>
        <v>0</v>
      </c>
      <c r="S139" s="167">
        <v>0</v>
      </c>
      <c r="T139" s="168">
        <f t="shared" si="8"/>
        <v>0</v>
      </c>
      <c r="AR139" s="169" t="s">
        <v>340</v>
      </c>
      <c r="AT139" s="169" t="s">
        <v>336</v>
      </c>
      <c r="AU139" s="169" t="s">
        <v>82</v>
      </c>
      <c r="AY139" s="17" t="s">
        <v>334</v>
      </c>
      <c r="BE139" s="170">
        <f t="shared" si="9"/>
        <v>0</v>
      </c>
      <c r="BF139" s="170">
        <f t="shared" si="10"/>
        <v>0</v>
      </c>
      <c r="BG139" s="170">
        <f t="shared" si="11"/>
        <v>0</v>
      </c>
      <c r="BH139" s="170">
        <f t="shared" si="12"/>
        <v>0</v>
      </c>
      <c r="BI139" s="170">
        <f t="shared" si="13"/>
        <v>0</v>
      </c>
      <c r="BJ139" s="17" t="s">
        <v>87</v>
      </c>
      <c r="BK139" s="170">
        <f t="shared" si="14"/>
        <v>0</v>
      </c>
      <c r="BL139" s="17" t="s">
        <v>340</v>
      </c>
      <c r="BM139" s="169" t="s">
        <v>4940</v>
      </c>
    </row>
    <row r="140" spans="2:65" s="1" customFormat="1" ht="16.5" customHeight="1">
      <c r="B140" s="128"/>
      <c r="C140" s="158" t="s">
        <v>392</v>
      </c>
      <c r="D140" s="158" t="s">
        <v>336</v>
      </c>
      <c r="E140" s="159" t="s">
        <v>5432</v>
      </c>
      <c r="F140" s="160" t="s">
        <v>4941</v>
      </c>
      <c r="G140" s="161" t="s">
        <v>470</v>
      </c>
      <c r="H140" s="162">
        <v>55</v>
      </c>
      <c r="I140" s="163"/>
      <c r="J140" s="164">
        <f t="shared" si="5"/>
        <v>0</v>
      </c>
      <c r="K140" s="165"/>
      <c r="L140" s="32"/>
      <c r="M140" s="166" t="s">
        <v>1</v>
      </c>
      <c r="N140" s="127" t="s">
        <v>41</v>
      </c>
      <c r="P140" s="167">
        <f t="shared" si="6"/>
        <v>0</v>
      </c>
      <c r="Q140" s="167">
        <v>0</v>
      </c>
      <c r="R140" s="167">
        <f t="shared" si="7"/>
        <v>0</v>
      </c>
      <c r="S140" s="167">
        <v>0</v>
      </c>
      <c r="T140" s="168">
        <f t="shared" si="8"/>
        <v>0</v>
      </c>
      <c r="AR140" s="169" t="s">
        <v>340</v>
      </c>
      <c r="AT140" s="169" t="s">
        <v>336</v>
      </c>
      <c r="AU140" s="169" t="s">
        <v>82</v>
      </c>
      <c r="AY140" s="17" t="s">
        <v>334</v>
      </c>
      <c r="BE140" s="170">
        <f t="shared" si="9"/>
        <v>0</v>
      </c>
      <c r="BF140" s="170">
        <f t="shared" si="10"/>
        <v>0</v>
      </c>
      <c r="BG140" s="170">
        <f t="shared" si="11"/>
        <v>0</v>
      </c>
      <c r="BH140" s="170">
        <f t="shared" si="12"/>
        <v>0</v>
      </c>
      <c r="BI140" s="170">
        <f t="shared" si="13"/>
        <v>0</v>
      </c>
      <c r="BJ140" s="17" t="s">
        <v>87</v>
      </c>
      <c r="BK140" s="170">
        <f t="shared" si="14"/>
        <v>0</v>
      </c>
      <c r="BL140" s="17" t="s">
        <v>340</v>
      </c>
      <c r="BM140" s="169" t="s">
        <v>4942</v>
      </c>
    </row>
    <row r="141" spans="2:65" s="1" customFormat="1" ht="16.5" customHeight="1">
      <c r="B141" s="128"/>
      <c r="C141" s="158" t="s">
        <v>396</v>
      </c>
      <c r="D141" s="158" t="s">
        <v>336</v>
      </c>
      <c r="E141" s="159" t="s">
        <v>5433</v>
      </c>
      <c r="F141" s="160" t="s">
        <v>4943</v>
      </c>
      <c r="G141" s="161" t="s">
        <v>470</v>
      </c>
      <c r="H141" s="162">
        <v>110</v>
      </c>
      <c r="I141" s="163"/>
      <c r="J141" s="164">
        <f t="shared" si="5"/>
        <v>0</v>
      </c>
      <c r="K141" s="165"/>
      <c r="L141" s="32"/>
      <c r="M141" s="166" t="s">
        <v>1</v>
      </c>
      <c r="N141" s="127" t="s">
        <v>41</v>
      </c>
      <c r="P141" s="167">
        <f t="shared" si="6"/>
        <v>0</v>
      </c>
      <c r="Q141" s="167">
        <v>0</v>
      </c>
      <c r="R141" s="167">
        <f t="shared" si="7"/>
        <v>0</v>
      </c>
      <c r="S141" s="167">
        <v>0</v>
      </c>
      <c r="T141" s="168">
        <f t="shared" si="8"/>
        <v>0</v>
      </c>
      <c r="AR141" s="169" t="s">
        <v>340</v>
      </c>
      <c r="AT141" s="169" t="s">
        <v>336</v>
      </c>
      <c r="AU141" s="169" t="s">
        <v>82</v>
      </c>
      <c r="AY141" s="17" t="s">
        <v>334</v>
      </c>
      <c r="BE141" s="170">
        <f t="shared" si="9"/>
        <v>0</v>
      </c>
      <c r="BF141" s="170">
        <f t="shared" si="10"/>
        <v>0</v>
      </c>
      <c r="BG141" s="170">
        <f t="shared" si="11"/>
        <v>0</v>
      </c>
      <c r="BH141" s="170">
        <f t="shared" si="12"/>
        <v>0</v>
      </c>
      <c r="BI141" s="170">
        <f t="shared" si="13"/>
        <v>0</v>
      </c>
      <c r="BJ141" s="17" t="s">
        <v>87</v>
      </c>
      <c r="BK141" s="170">
        <f t="shared" si="14"/>
        <v>0</v>
      </c>
      <c r="BL141" s="17" t="s">
        <v>340</v>
      </c>
      <c r="BM141" s="169" t="s">
        <v>4944</v>
      </c>
    </row>
    <row r="142" spans="2:65" s="1" customFormat="1" ht="16.5" customHeight="1">
      <c r="B142" s="128"/>
      <c r="C142" s="158" t="s">
        <v>400</v>
      </c>
      <c r="D142" s="158" t="s">
        <v>336</v>
      </c>
      <c r="E142" s="159" t="s">
        <v>5434</v>
      </c>
      <c r="F142" s="160" t="s">
        <v>4945</v>
      </c>
      <c r="G142" s="161" t="s">
        <v>470</v>
      </c>
      <c r="H142" s="162">
        <v>58</v>
      </c>
      <c r="I142" s="163"/>
      <c r="J142" s="164">
        <f t="shared" si="5"/>
        <v>0</v>
      </c>
      <c r="K142" s="165"/>
      <c r="L142" s="32"/>
      <c r="M142" s="166" t="s">
        <v>1</v>
      </c>
      <c r="N142" s="127" t="s">
        <v>41</v>
      </c>
      <c r="P142" s="167">
        <f t="shared" si="6"/>
        <v>0</v>
      </c>
      <c r="Q142" s="167">
        <v>0</v>
      </c>
      <c r="R142" s="167">
        <f t="shared" si="7"/>
        <v>0</v>
      </c>
      <c r="S142" s="167">
        <v>0</v>
      </c>
      <c r="T142" s="168">
        <f t="shared" si="8"/>
        <v>0</v>
      </c>
      <c r="AR142" s="169" t="s">
        <v>340</v>
      </c>
      <c r="AT142" s="169" t="s">
        <v>336</v>
      </c>
      <c r="AU142" s="169" t="s">
        <v>82</v>
      </c>
      <c r="AY142" s="17" t="s">
        <v>334</v>
      </c>
      <c r="BE142" s="170">
        <f t="shared" si="9"/>
        <v>0</v>
      </c>
      <c r="BF142" s="170">
        <f t="shared" si="10"/>
        <v>0</v>
      </c>
      <c r="BG142" s="170">
        <f t="shared" si="11"/>
        <v>0</v>
      </c>
      <c r="BH142" s="170">
        <f t="shared" si="12"/>
        <v>0</v>
      </c>
      <c r="BI142" s="170">
        <f t="shared" si="13"/>
        <v>0</v>
      </c>
      <c r="BJ142" s="17" t="s">
        <v>87</v>
      </c>
      <c r="BK142" s="170">
        <f t="shared" si="14"/>
        <v>0</v>
      </c>
      <c r="BL142" s="17" t="s">
        <v>340</v>
      </c>
      <c r="BM142" s="169" t="s">
        <v>4946</v>
      </c>
    </row>
    <row r="143" spans="2:65" s="1" customFormat="1" ht="16.5" customHeight="1">
      <c r="B143" s="128"/>
      <c r="C143" s="158" t="s">
        <v>415</v>
      </c>
      <c r="D143" s="158" t="s">
        <v>336</v>
      </c>
      <c r="E143" s="159" t="s">
        <v>5435</v>
      </c>
      <c r="F143" s="160" t="s">
        <v>4947</v>
      </c>
      <c r="G143" s="161" t="s">
        <v>470</v>
      </c>
      <c r="H143" s="162">
        <v>58</v>
      </c>
      <c r="I143" s="163"/>
      <c r="J143" s="164">
        <f t="shared" si="5"/>
        <v>0</v>
      </c>
      <c r="K143" s="165"/>
      <c r="L143" s="32"/>
      <c r="M143" s="166" t="s">
        <v>1</v>
      </c>
      <c r="N143" s="127" t="s">
        <v>41</v>
      </c>
      <c r="P143" s="167">
        <f t="shared" si="6"/>
        <v>0</v>
      </c>
      <c r="Q143" s="167">
        <v>0</v>
      </c>
      <c r="R143" s="167">
        <f t="shared" si="7"/>
        <v>0</v>
      </c>
      <c r="S143" s="167">
        <v>0</v>
      </c>
      <c r="T143" s="168">
        <f t="shared" si="8"/>
        <v>0</v>
      </c>
      <c r="AR143" s="169" t="s">
        <v>340</v>
      </c>
      <c r="AT143" s="169" t="s">
        <v>336</v>
      </c>
      <c r="AU143" s="169" t="s">
        <v>82</v>
      </c>
      <c r="AY143" s="17" t="s">
        <v>334</v>
      </c>
      <c r="BE143" s="170">
        <f t="shared" si="9"/>
        <v>0</v>
      </c>
      <c r="BF143" s="170">
        <f t="shared" si="10"/>
        <v>0</v>
      </c>
      <c r="BG143" s="170">
        <f t="shared" si="11"/>
        <v>0</v>
      </c>
      <c r="BH143" s="170">
        <f t="shared" si="12"/>
        <v>0</v>
      </c>
      <c r="BI143" s="170">
        <f t="shared" si="13"/>
        <v>0</v>
      </c>
      <c r="BJ143" s="17" t="s">
        <v>87</v>
      </c>
      <c r="BK143" s="170">
        <f t="shared" si="14"/>
        <v>0</v>
      </c>
      <c r="BL143" s="17" t="s">
        <v>340</v>
      </c>
      <c r="BM143" s="169" t="s">
        <v>4948</v>
      </c>
    </row>
    <row r="144" spans="2:65" s="11" customFormat="1" ht="25.95" customHeight="1">
      <c r="B144" s="146"/>
      <c r="D144" s="147" t="s">
        <v>74</v>
      </c>
      <c r="E144" s="148" t="s">
        <v>3145</v>
      </c>
      <c r="F144" s="148" t="s">
        <v>4949</v>
      </c>
      <c r="I144" s="149"/>
      <c r="J144" s="150">
        <f>BK144</f>
        <v>0</v>
      </c>
      <c r="L144" s="146"/>
      <c r="M144" s="151"/>
      <c r="P144" s="152">
        <f>SUM(P145:P147)</f>
        <v>0</v>
      </c>
      <c r="R144" s="152">
        <f>SUM(R145:R147)</f>
        <v>0</v>
      </c>
      <c r="T144" s="153">
        <f>SUM(T145:T147)</f>
        <v>0</v>
      </c>
      <c r="AR144" s="147" t="s">
        <v>82</v>
      </c>
      <c r="AT144" s="154" t="s">
        <v>74</v>
      </c>
      <c r="AU144" s="154" t="s">
        <v>75</v>
      </c>
      <c r="AY144" s="147" t="s">
        <v>334</v>
      </c>
      <c r="BK144" s="155">
        <f>SUM(BK145:BK147)</f>
        <v>0</v>
      </c>
    </row>
    <row r="145" spans="2:65" s="1" customFormat="1" ht="49.05" customHeight="1">
      <c r="B145" s="128"/>
      <c r="C145" s="158" t="s">
        <v>424</v>
      </c>
      <c r="D145" s="158" t="s">
        <v>336</v>
      </c>
      <c r="E145" s="159" t="s">
        <v>5436</v>
      </c>
      <c r="F145" s="160" t="s">
        <v>4950</v>
      </c>
      <c r="G145" s="161" t="s">
        <v>470</v>
      </c>
      <c r="H145" s="162">
        <v>2</v>
      </c>
      <c r="I145" s="163"/>
      <c r="J145" s="164">
        <f>ROUND(I145*H145,2)</f>
        <v>0</v>
      </c>
      <c r="K145" s="165"/>
      <c r="L145" s="32"/>
      <c r="M145" s="166" t="s">
        <v>1</v>
      </c>
      <c r="N145" s="127" t="s">
        <v>41</v>
      </c>
      <c r="P145" s="167">
        <f>O145*H145</f>
        <v>0</v>
      </c>
      <c r="Q145" s="167">
        <v>0</v>
      </c>
      <c r="R145" s="167">
        <f>Q145*H145</f>
        <v>0</v>
      </c>
      <c r="S145" s="167">
        <v>0</v>
      </c>
      <c r="T145" s="168">
        <f>S145*H145</f>
        <v>0</v>
      </c>
      <c r="AR145" s="169" t="s">
        <v>340</v>
      </c>
      <c r="AT145" s="169" t="s">
        <v>336</v>
      </c>
      <c r="AU145" s="169" t="s">
        <v>82</v>
      </c>
      <c r="AY145" s="17" t="s">
        <v>334</v>
      </c>
      <c r="BE145" s="170">
        <f>IF(N145="základná",J145,0)</f>
        <v>0</v>
      </c>
      <c r="BF145" s="170">
        <f>IF(N145="znížená",J145,0)</f>
        <v>0</v>
      </c>
      <c r="BG145" s="170">
        <f>IF(N145="zákl. prenesená",J145,0)</f>
        <v>0</v>
      </c>
      <c r="BH145" s="170">
        <f>IF(N145="zníž. prenesená",J145,0)</f>
        <v>0</v>
      </c>
      <c r="BI145" s="170">
        <f>IF(N145="nulová",J145,0)</f>
        <v>0</v>
      </c>
      <c r="BJ145" s="17" t="s">
        <v>87</v>
      </c>
      <c r="BK145" s="170">
        <f>ROUND(I145*H145,2)</f>
        <v>0</v>
      </c>
      <c r="BL145" s="17" t="s">
        <v>340</v>
      </c>
      <c r="BM145" s="169" t="s">
        <v>4951</v>
      </c>
    </row>
    <row r="146" spans="2:65" s="1" customFormat="1" ht="24.15" customHeight="1">
      <c r="B146" s="128"/>
      <c r="C146" s="158" t="s">
        <v>439</v>
      </c>
      <c r="D146" s="158" t="s">
        <v>336</v>
      </c>
      <c r="E146" s="159" t="s">
        <v>5437</v>
      </c>
      <c r="F146" s="160" t="s">
        <v>4952</v>
      </c>
      <c r="G146" s="161" t="s">
        <v>470</v>
      </c>
      <c r="H146" s="162">
        <v>2</v>
      </c>
      <c r="I146" s="163"/>
      <c r="J146" s="164">
        <f>ROUND(I146*H146,2)</f>
        <v>0</v>
      </c>
      <c r="K146" s="165"/>
      <c r="L146" s="32"/>
      <c r="M146" s="166" t="s">
        <v>1</v>
      </c>
      <c r="N146" s="127" t="s">
        <v>41</v>
      </c>
      <c r="P146" s="167">
        <f>O146*H146</f>
        <v>0</v>
      </c>
      <c r="Q146" s="167">
        <v>0</v>
      </c>
      <c r="R146" s="167">
        <f>Q146*H146</f>
        <v>0</v>
      </c>
      <c r="S146" s="167">
        <v>0</v>
      </c>
      <c r="T146" s="168">
        <f>S146*H146</f>
        <v>0</v>
      </c>
      <c r="AR146" s="169" t="s">
        <v>340</v>
      </c>
      <c r="AT146" s="169" t="s">
        <v>336</v>
      </c>
      <c r="AU146" s="169" t="s">
        <v>82</v>
      </c>
      <c r="AY146" s="17" t="s">
        <v>334</v>
      </c>
      <c r="BE146" s="170">
        <f>IF(N146="základná",J146,0)</f>
        <v>0</v>
      </c>
      <c r="BF146" s="170">
        <f>IF(N146="znížená",J146,0)</f>
        <v>0</v>
      </c>
      <c r="BG146" s="170">
        <f>IF(N146="zákl. prenesená",J146,0)</f>
        <v>0</v>
      </c>
      <c r="BH146" s="170">
        <f>IF(N146="zníž. prenesená",J146,0)</f>
        <v>0</v>
      </c>
      <c r="BI146" s="170">
        <f>IF(N146="nulová",J146,0)</f>
        <v>0</v>
      </c>
      <c r="BJ146" s="17" t="s">
        <v>87</v>
      </c>
      <c r="BK146" s="170">
        <f>ROUND(I146*H146,2)</f>
        <v>0</v>
      </c>
      <c r="BL146" s="17" t="s">
        <v>340</v>
      </c>
      <c r="BM146" s="169" t="s">
        <v>4953</v>
      </c>
    </row>
    <row r="147" spans="2:65" s="1" customFormat="1" ht="16.5" customHeight="1">
      <c r="B147" s="128"/>
      <c r="C147" s="158" t="s">
        <v>444</v>
      </c>
      <c r="D147" s="158" t="s">
        <v>336</v>
      </c>
      <c r="E147" s="159" t="s">
        <v>5438</v>
      </c>
      <c r="F147" s="160" t="s">
        <v>4954</v>
      </c>
      <c r="G147" s="161" t="s">
        <v>470</v>
      </c>
      <c r="H147" s="162">
        <v>2</v>
      </c>
      <c r="I147" s="163"/>
      <c r="J147" s="164">
        <f>ROUND(I147*H147,2)</f>
        <v>0</v>
      </c>
      <c r="K147" s="165"/>
      <c r="L147" s="32"/>
      <c r="M147" s="166" t="s">
        <v>1</v>
      </c>
      <c r="N147" s="127" t="s">
        <v>41</v>
      </c>
      <c r="P147" s="167">
        <f>O147*H147</f>
        <v>0</v>
      </c>
      <c r="Q147" s="167">
        <v>0</v>
      </c>
      <c r="R147" s="167">
        <f>Q147*H147</f>
        <v>0</v>
      </c>
      <c r="S147" s="167">
        <v>0</v>
      </c>
      <c r="T147" s="168">
        <f>S147*H147</f>
        <v>0</v>
      </c>
      <c r="AR147" s="169" t="s">
        <v>340</v>
      </c>
      <c r="AT147" s="169" t="s">
        <v>336</v>
      </c>
      <c r="AU147" s="169" t="s">
        <v>82</v>
      </c>
      <c r="AY147" s="17" t="s">
        <v>334</v>
      </c>
      <c r="BE147" s="170">
        <f>IF(N147="základná",J147,0)</f>
        <v>0</v>
      </c>
      <c r="BF147" s="170">
        <f>IF(N147="znížená",J147,0)</f>
        <v>0</v>
      </c>
      <c r="BG147" s="170">
        <f>IF(N147="zákl. prenesená",J147,0)</f>
        <v>0</v>
      </c>
      <c r="BH147" s="170">
        <f>IF(N147="zníž. prenesená",J147,0)</f>
        <v>0</v>
      </c>
      <c r="BI147" s="170">
        <f>IF(N147="nulová",J147,0)</f>
        <v>0</v>
      </c>
      <c r="BJ147" s="17" t="s">
        <v>87</v>
      </c>
      <c r="BK147" s="170">
        <f>ROUND(I147*H147,2)</f>
        <v>0</v>
      </c>
      <c r="BL147" s="17" t="s">
        <v>340</v>
      </c>
      <c r="BM147" s="169" t="s">
        <v>4955</v>
      </c>
    </row>
    <row r="148" spans="2:65" s="11" customFormat="1" ht="25.95" customHeight="1">
      <c r="B148" s="146"/>
      <c r="D148" s="147" t="s">
        <v>74</v>
      </c>
      <c r="E148" s="148" t="s">
        <v>3125</v>
      </c>
      <c r="F148" s="148" t="s">
        <v>2598</v>
      </c>
      <c r="I148" s="149"/>
      <c r="J148" s="150">
        <f>BK148</f>
        <v>0</v>
      </c>
      <c r="L148" s="146"/>
      <c r="M148" s="151"/>
      <c r="P148" s="152">
        <f>SUM(P149:P153)</f>
        <v>0</v>
      </c>
      <c r="R148" s="152">
        <f>SUM(R149:R153)</f>
        <v>0</v>
      </c>
      <c r="T148" s="153">
        <f>SUM(T149:T153)</f>
        <v>0</v>
      </c>
      <c r="AR148" s="147" t="s">
        <v>82</v>
      </c>
      <c r="AT148" s="154" t="s">
        <v>74</v>
      </c>
      <c r="AU148" s="154" t="s">
        <v>75</v>
      </c>
      <c r="AY148" s="147" t="s">
        <v>334</v>
      </c>
      <c r="BK148" s="155">
        <f>SUM(BK149:BK153)</f>
        <v>0</v>
      </c>
    </row>
    <row r="149" spans="2:65" s="1" customFormat="1" ht="16.5" customHeight="1">
      <c r="B149" s="128"/>
      <c r="C149" s="158" t="s">
        <v>448</v>
      </c>
      <c r="D149" s="158" t="s">
        <v>336</v>
      </c>
      <c r="E149" s="159" t="s">
        <v>5439</v>
      </c>
      <c r="F149" s="160" t="s">
        <v>4956</v>
      </c>
      <c r="G149" s="161" t="s">
        <v>4957</v>
      </c>
      <c r="H149" s="162">
        <v>72</v>
      </c>
      <c r="I149" s="163"/>
      <c r="J149" s="164">
        <f>ROUND(I149*H149,2)</f>
        <v>0</v>
      </c>
      <c r="K149" s="165"/>
      <c r="L149" s="32"/>
      <c r="M149" s="166" t="s">
        <v>1</v>
      </c>
      <c r="N149" s="127" t="s">
        <v>41</v>
      </c>
      <c r="P149" s="167">
        <f>O149*H149</f>
        <v>0</v>
      </c>
      <c r="Q149" s="167">
        <v>0</v>
      </c>
      <c r="R149" s="167">
        <f>Q149*H149</f>
        <v>0</v>
      </c>
      <c r="S149" s="167">
        <v>0</v>
      </c>
      <c r="T149" s="168">
        <f>S149*H149</f>
        <v>0</v>
      </c>
      <c r="AR149" s="169" t="s">
        <v>340</v>
      </c>
      <c r="AT149" s="169" t="s">
        <v>336</v>
      </c>
      <c r="AU149" s="169" t="s">
        <v>82</v>
      </c>
      <c r="AY149" s="17" t="s">
        <v>334</v>
      </c>
      <c r="BE149" s="170">
        <f>IF(N149="základná",J149,0)</f>
        <v>0</v>
      </c>
      <c r="BF149" s="170">
        <f>IF(N149="znížená",J149,0)</f>
        <v>0</v>
      </c>
      <c r="BG149" s="170">
        <f>IF(N149="zákl. prenesená",J149,0)</f>
        <v>0</v>
      </c>
      <c r="BH149" s="170">
        <f>IF(N149="zníž. prenesená",J149,0)</f>
        <v>0</v>
      </c>
      <c r="BI149" s="170">
        <f>IF(N149="nulová",J149,0)</f>
        <v>0</v>
      </c>
      <c r="BJ149" s="17" t="s">
        <v>87</v>
      </c>
      <c r="BK149" s="170">
        <f>ROUND(I149*H149,2)</f>
        <v>0</v>
      </c>
      <c r="BL149" s="17" t="s">
        <v>340</v>
      </c>
      <c r="BM149" s="169" t="s">
        <v>4958</v>
      </c>
    </row>
    <row r="150" spans="2:65" s="1" customFormat="1" ht="24.15" customHeight="1">
      <c r="B150" s="128"/>
      <c r="C150" s="158" t="s">
        <v>452</v>
      </c>
      <c r="D150" s="158" t="s">
        <v>336</v>
      </c>
      <c r="E150" s="159" t="s">
        <v>5440</v>
      </c>
      <c r="F150" s="160" t="s">
        <v>4959</v>
      </c>
      <c r="G150" s="161" t="s">
        <v>501</v>
      </c>
      <c r="H150" s="162">
        <v>1</v>
      </c>
      <c r="I150" s="163"/>
      <c r="J150" s="164">
        <f>ROUND(I150*H150,2)</f>
        <v>0</v>
      </c>
      <c r="K150" s="165"/>
      <c r="L150" s="32"/>
      <c r="M150" s="166" t="s">
        <v>1</v>
      </c>
      <c r="N150" s="127" t="s">
        <v>41</v>
      </c>
      <c r="P150" s="167">
        <f>O150*H150</f>
        <v>0</v>
      </c>
      <c r="Q150" s="167">
        <v>0</v>
      </c>
      <c r="R150" s="167">
        <f>Q150*H150</f>
        <v>0</v>
      </c>
      <c r="S150" s="167">
        <v>0</v>
      </c>
      <c r="T150" s="168">
        <f>S150*H150</f>
        <v>0</v>
      </c>
      <c r="AR150" s="169" t="s">
        <v>340</v>
      </c>
      <c r="AT150" s="169" t="s">
        <v>336</v>
      </c>
      <c r="AU150" s="169" t="s">
        <v>82</v>
      </c>
      <c r="AY150" s="17" t="s">
        <v>334</v>
      </c>
      <c r="BE150" s="170">
        <f>IF(N150="základná",J150,0)</f>
        <v>0</v>
      </c>
      <c r="BF150" s="170">
        <f>IF(N150="znížená",J150,0)</f>
        <v>0</v>
      </c>
      <c r="BG150" s="170">
        <f>IF(N150="zákl. prenesená",J150,0)</f>
        <v>0</v>
      </c>
      <c r="BH150" s="170">
        <f>IF(N150="zníž. prenesená",J150,0)</f>
        <v>0</v>
      </c>
      <c r="BI150" s="170">
        <f>IF(N150="nulová",J150,0)</f>
        <v>0</v>
      </c>
      <c r="BJ150" s="17" t="s">
        <v>87</v>
      </c>
      <c r="BK150" s="170">
        <f>ROUND(I150*H150,2)</f>
        <v>0</v>
      </c>
      <c r="BL150" s="17" t="s">
        <v>340</v>
      </c>
      <c r="BM150" s="169" t="s">
        <v>4960</v>
      </c>
    </row>
    <row r="151" spans="2:65" s="1" customFormat="1" ht="16.5" customHeight="1">
      <c r="B151" s="128"/>
      <c r="C151" s="158" t="s">
        <v>456</v>
      </c>
      <c r="D151" s="158" t="s">
        <v>336</v>
      </c>
      <c r="E151" s="159" t="s">
        <v>5441</v>
      </c>
      <c r="F151" s="160" t="s">
        <v>4961</v>
      </c>
      <c r="G151" s="161" t="s">
        <v>501</v>
      </c>
      <c r="H151" s="162">
        <v>1</v>
      </c>
      <c r="I151" s="163"/>
      <c r="J151" s="164">
        <f>ROUND(I151*H151,2)</f>
        <v>0</v>
      </c>
      <c r="K151" s="165"/>
      <c r="L151" s="32"/>
      <c r="M151" s="166" t="s">
        <v>1</v>
      </c>
      <c r="N151" s="127" t="s">
        <v>41</v>
      </c>
      <c r="P151" s="167">
        <f>O151*H151</f>
        <v>0</v>
      </c>
      <c r="Q151" s="167">
        <v>0</v>
      </c>
      <c r="R151" s="167">
        <f>Q151*H151</f>
        <v>0</v>
      </c>
      <c r="S151" s="167">
        <v>0</v>
      </c>
      <c r="T151" s="168">
        <f>S151*H151</f>
        <v>0</v>
      </c>
      <c r="AR151" s="169" t="s">
        <v>340</v>
      </c>
      <c r="AT151" s="169" t="s">
        <v>336</v>
      </c>
      <c r="AU151" s="169" t="s">
        <v>82</v>
      </c>
      <c r="AY151" s="17" t="s">
        <v>334</v>
      </c>
      <c r="BE151" s="170">
        <f>IF(N151="základná",J151,0)</f>
        <v>0</v>
      </c>
      <c r="BF151" s="170">
        <f>IF(N151="znížená",J151,0)</f>
        <v>0</v>
      </c>
      <c r="BG151" s="170">
        <f>IF(N151="zákl. prenesená",J151,0)</f>
        <v>0</v>
      </c>
      <c r="BH151" s="170">
        <f>IF(N151="zníž. prenesená",J151,0)</f>
        <v>0</v>
      </c>
      <c r="BI151" s="170">
        <f>IF(N151="nulová",J151,0)</f>
        <v>0</v>
      </c>
      <c r="BJ151" s="17" t="s">
        <v>87</v>
      </c>
      <c r="BK151" s="170">
        <f>ROUND(I151*H151,2)</f>
        <v>0</v>
      </c>
      <c r="BL151" s="17" t="s">
        <v>340</v>
      </c>
      <c r="BM151" s="169" t="s">
        <v>4962</v>
      </c>
    </row>
    <row r="152" spans="2:65" s="1" customFormat="1" ht="16.5" customHeight="1">
      <c r="B152" s="128"/>
      <c r="C152" s="158" t="s">
        <v>460</v>
      </c>
      <c r="D152" s="158" t="s">
        <v>336</v>
      </c>
      <c r="E152" s="159" t="s">
        <v>5442</v>
      </c>
      <c r="F152" s="160" t="s">
        <v>4963</v>
      </c>
      <c r="G152" s="161" t="s">
        <v>349</v>
      </c>
      <c r="H152" s="162">
        <v>1</v>
      </c>
      <c r="I152" s="163"/>
      <c r="J152" s="164">
        <f>ROUND(I152*H152,2)</f>
        <v>0</v>
      </c>
      <c r="K152" s="165"/>
      <c r="L152" s="32"/>
      <c r="M152" s="166" t="s">
        <v>1</v>
      </c>
      <c r="N152" s="127" t="s">
        <v>41</v>
      </c>
      <c r="P152" s="167">
        <f>O152*H152</f>
        <v>0</v>
      </c>
      <c r="Q152" s="167">
        <v>0</v>
      </c>
      <c r="R152" s="167">
        <f>Q152*H152</f>
        <v>0</v>
      </c>
      <c r="S152" s="167">
        <v>0</v>
      </c>
      <c r="T152" s="168">
        <f>S152*H152</f>
        <v>0</v>
      </c>
      <c r="AR152" s="169" t="s">
        <v>340</v>
      </c>
      <c r="AT152" s="169" t="s">
        <v>336</v>
      </c>
      <c r="AU152" s="169" t="s">
        <v>82</v>
      </c>
      <c r="AY152" s="17" t="s">
        <v>334</v>
      </c>
      <c r="BE152" s="170">
        <f>IF(N152="základná",J152,0)</f>
        <v>0</v>
      </c>
      <c r="BF152" s="170">
        <f>IF(N152="znížená",J152,0)</f>
        <v>0</v>
      </c>
      <c r="BG152" s="170">
        <f>IF(N152="zákl. prenesená",J152,0)</f>
        <v>0</v>
      </c>
      <c r="BH152" s="170">
        <f>IF(N152="zníž. prenesená",J152,0)</f>
        <v>0</v>
      </c>
      <c r="BI152" s="170">
        <f>IF(N152="nulová",J152,0)</f>
        <v>0</v>
      </c>
      <c r="BJ152" s="17" t="s">
        <v>87</v>
      </c>
      <c r="BK152" s="170">
        <f>ROUND(I152*H152,2)</f>
        <v>0</v>
      </c>
      <c r="BL152" s="17" t="s">
        <v>340</v>
      </c>
      <c r="BM152" s="169" t="s">
        <v>4964</v>
      </c>
    </row>
    <row r="153" spans="2:65" s="1" customFormat="1" ht="16.5" customHeight="1">
      <c r="B153" s="128"/>
      <c r="C153" s="158" t="s">
        <v>464</v>
      </c>
      <c r="D153" s="158" t="s">
        <v>336</v>
      </c>
      <c r="E153" s="159" t="s">
        <v>5443</v>
      </c>
      <c r="F153" s="160" t="s">
        <v>4965</v>
      </c>
      <c r="G153" s="161" t="s">
        <v>349</v>
      </c>
      <c r="H153" s="162">
        <v>4</v>
      </c>
      <c r="I153" s="163"/>
      <c r="J153" s="164">
        <f>ROUND(I153*H153,2)</f>
        <v>0</v>
      </c>
      <c r="K153" s="165"/>
      <c r="L153" s="32"/>
      <c r="M153" s="166" t="s">
        <v>1</v>
      </c>
      <c r="N153" s="127" t="s">
        <v>41</v>
      </c>
      <c r="P153" s="167">
        <f>O153*H153</f>
        <v>0</v>
      </c>
      <c r="Q153" s="167">
        <v>0</v>
      </c>
      <c r="R153" s="167">
        <f>Q153*H153</f>
        <v>0</v>
      </c>
      <c r="S153" s="167">
        <v>0</v>
      </c>
      <c r="T153" s="168">
        <f>S153*H153</f>
        <v>0</v>
      </c>
      <c r="AR153" s="169" t="s">
        <v>340</v>
      </c>
      <c r="AT153" s="169" t="s">
        <v>336</v>
      </c>
      <c r="AU153" s="169" t="s">
        <v>82</v>
      </c>
      <c r="AY153" s="17" t="s">
        <v>334</v>
      </c>
      <c r="BE153" s="170">
        <f>IF(N153="základná",J153,0)</f>
        <v>0</v>
      </c>
      <c r="BF153" s="170">
        <f>IF(N153="znížená",J153,0)</f>
        <v>0</v>
      </c>
      <c r="BG153" s="170">
        <f>IF(N153="zákl. prenesená",J153,0)</f>
        <v>0</v>
      </c>
      <c r="BH153" s="170">
        <f>IF(N153="zníž. prenesená",J153,0)</f>
        <v>0</v>
      </c>
      <c r="BI153" s="170">
        <f>IF(N153="nulová",J153,0)</f>
        <v>0</v>
      </c>
      <c r="BJ153" s="17" t="s">
        <v>87</v>
      </c>
      <c r="BK153" s="170">
        <f>ROUND(I153*H153,2)</f>
        <v>0</v>
      </c>
      <c r="BL153" s="17" t="s">
        <v>340</v>
      </c>
      <c r="BM153" s="169" t="s">
        <v>4966</v>
      </c>
    </row>
    <row r="154" spans="2:65" s="11" customFormat="1" ht="25.95" customHeight="1">
      <c r="B154" s="146"/>
      <c r="D154" s="147" t="s">
        <v>74</v>
      </c>
      <c r="E154" s="148" t="s">
        <v>3156</v>
      </c>
      <c r="F154" s="148" t="s">
        <v>4967</v>
      </c>
      <c r="I154" s="149"/>
      <c r="J154" s="150">
        <f>BK154</f>
        <v>0</v>
      </c>
      <c r="L154" s="146"/>
      <c r="M154" s="151"/>
      <c r="P154" s="152">
        <f>P155</f>
        <v>0</v>
      </c>
      <c r="R154" s="152">
        <f>R155</f>
        <v>0</v>
      </c>
      <c r="T154" s="153">
        <f>T155</f>
        <v>0</v>
      </c>
      <c r="AR154" s="147" t="s">
        <v>82</v>
      </c>
      <c r="AT154" s="154" t="s">
        <v>74</v>
      </c>
      <c r="AU154" s="154" t="s">
        <v>75</v>
      </c>
      <c r="AY154" s="147" t="s">
        <v>334</v>
      </c>
      <c r="BK154" s="155">
        <f>BK155</f>
        <v>0</v>
      </c>
    </row>
    <row r="155" spans="2:65" s="1" customFormat="1" ht="24.15" customHeight="1">
      <c r="B155" s="128"/>
      <c r="C155" s="158" t="s">
        <v>7</v>
      </c>
      <c r="D155" s="158" t="s">
        <v>336</v>
      </c>
      <c r="E155" s="159" t="s">
        <v>5444</v>
      </c>
      <c r="F155" s="160" t="s">
        <v>4968</v>
      </c>
      <c r="G155" s="161" t="s">
        <v>470</v>
      </c>
      <c r="H155" s="162">
        <v>14</v>
      </c>
      <c r="I155" s="163"/>
      <c r="J155" s="164">
        <f>ROUND(I155*H155,2)</f>
        <v>0</v>
      </c>
      <c r="K155" s="165"/>
      <c r="L155" s="32"/>
      <c r="M155" s="166" t="s">
        <v>1</v>
      </c>
      <c r="N155" s="127" t="s">
        <v>41</v>
      </c>
      <c r="P155" s="167">
        <f>O155*H155</f>
        <v>0</v>
      </c>
      <c r="Q155" s="167">
        <v>0</v>
      </c>
      <c r="R155" s="167">
        <f>Q155*H155</f>
        <v>0</v>
      </c>
      <c r="S155" s="167">
        <v>0</v>
      </c>
      <c r="T155" s="168">
        <f>S155*H155</f>
        <v>0</v>
      </c>
      <c r="AR155" s="169" t="s">
        <v>340</v>
      </c>
      <c r="AT155" s="169" t="s">
        <v>336</v>
      </c>
      <c r="AU155" s="169" t="s">
        <v>82</v>
      </c>
      <c r="AY155" s="17" t="s">
        <v>334</v>
      </c>
      <c r="BE155" s="170">
        <f>IF(N155="základná",J155,0)</f>
        <v>0</v>
      </c>
      <c r="BF155" s="170">
        <f>IF(N155="znížená",J155,0)</f>
        <v>0</v>
      </c>
      <c r="BG155" s="170">
        <f>IF(N155="zákl. prenesená",J155,0)</f>
        <v>0</v>
      </c>
      <c r="BH155" s="170">
        <f>IF(N155="zníž. prenesená",J155,0)</f>
        <v>0</v>
      </c>
      <c r="BI155" s="170">
        <f>IF(N155="nulová",J155,0)</f>
        <v>0</v>
      </c>
      <c r="BJ155" s="17" t="s">
        <v>87</v>
      </c>
      <c r="BK155" s="170">
        <f>ROUND(I155*H155,2)</f>
        <v>0</v>
      </c>
      <c r="BL155" s="17" t="s">
        <v>340</v>
      </c>
      <c r="BM155" s="169" t="s">
        <v>4969</v>
      </c>
    </row>
    <row r="156" spans="2:65" s="11" customFormat="1" ht="25.95" customHeight="1">
      <c r="B156" s="146"/>
      <c r="D156" s="147" t="s">
        <v>74</v>
      </c>
      <c r="E156" s="148" t="s">
        <v>3208</v>
      </c>
      <c r="F156" s="148" t="s">
        <v>4970</v>
      </c>
      <c r="I156" s="149"/>
      <c r="J156" s="150">
        <f>BK156</f>
        <v>0</v>
      </c>
      <c r="L156" s="146"/>
      <c r="M156" s="151"/>
      <c r="P156" s="152">
        <f>SUM(P157:P165)</f>
        <v>0</v>
      </c>
      <c r="R156" s="152">
        <f>SUM(R157:R165)</f>
        <v>0</v>
      </c>
      <c r="T156" s="153">
        <f>SUM(T157:T165)</f>
        <v>0</v>
      </c>
      <c r="AR156" s="147" t="s">
        <v>82</v>
      </c>
      <c r="AT156" s="154" t="s">
        <v>74</v>
      </c>
      <c r="AU156" s="154" t="s">
        <v>75</v>
      </c>
      <c r="AY156" s="147" t="s">
        <v>334</v>
      </c>
      <c r="BK156" s="155">
        <f>SUM(BK157:BK165)</f>
        <v>0</v>
      </c>
    </row>
    <row r="157" spans="2:65" s="1" customFormat="1" ht="16.5" customHeight="1">
      <c r="B157" s="128"/>
      <c r="C157" s="158" t="s">
        <v>472</v>
      </c>
      <c r="D157" s="158" t="s">
        <v>336</v>
      </c>
      <c r="E157" s="159" t="s">
        <v>5445</v>
      </c>
      <c r="F157" s="160" t="s">
        <v>4971</v>
      </c>
      <c r="G157" s="161" t="s">
        <v>349</v>
      </c>
      <c r="H157" s="162">
        <v>65</v>
      </c>
      <c r="I157" s="163"/>
      <c r="J157" s="164">
        <f t="shared" ref="J157:J165" si="15">ROUND(I157*H157,2)</f>
        <v>0</v>
      </c>
      <c r="K157" s="165"/>
      <c r="L157" s="32"/>
      <c r="M157" s="166" t="s">
        <v>1</v>
      </c>
      <c r="N157" s="127" t="s">
        <v>41</v>
      </c>
      <c r="P157" s="167">
        <f t="shared" ref="P157:P165" si="16">O157*H157</f>
        <v>0</v>
      </c>
      <c r="Q157" s="167">
        <v>0</v>
      </c>
      <c r="R157" s="167">
        <f t="shared" ref="R157:R165" si="17">Q157*H157</f>
        <v>0</v>
      </c>
      <c r="S157" s="167">
        <v>0</v>
      </c>
      <c r="T157" s="168">
        <f t="shared" ref="T157:T165" si="18">S157*H157</f>
        <v>0</v>
      </c>
      <c r="AR157" s="169" t="s">
        <v>340</v>
      </c>
      <c r="AT157" s="169" t="s">
        <v>336</v>
      </c>
      <c r="AU157" s="169" t="s">
        <v>82</v>
      </c>
      <c r="AY157" s="17" t="s">
        <v>334</v>
      </c>
      <c r="BE157" s="170">
        <f t="shared" ref="BE157:BE165" si="19">IF(N157="základná",J157,0)</f>
        <v>0</v>
      </c>
      <c r="BF157" s="170">
        <f t="shared" ref="BF157:BF165" si="20">IF(N157="znížená",J157,0)</f>
        <v>0</v>
      </c>
      <c r="BG157" s="170">
        <f t="shared" ref="BG157:BG165" si="21">IF(N157="zákl. prenesená",J157,0)</f>
        <v>0</v>
      </c>
      <c r="BH157" s="170">
        <f t="shared" ref="BH157:BH165" si="22">IF(N157="zníž. prenesená",J157,0)</f>
        <v>0</v>
      </c>
      <c r="BI157" s="170">
        <f t="shared" ref="BI157:BI165" si="23">IF(N157="nulová",J157,0)</f>
        <v>0</v>
      </c>
      <c r="BJ157" s="17" t="s">
        <v>87</v>
      </c>
      <c r="BK157" s="170">
        <f t="shared" ref="BK157:BK165" si="24">ROUND(I157*H157,2)</f>
        <v>0</v>
      </c>
      <c r="BL157" s="17" t="s">
        <v>340</v>
      </c>
      <c r="BM157" s="169" t="s">
        <v>4972</v>
      </c>
    </row>
    <row r="158" spans="2:65" s="1" customFormat="1" ht="16.5" customHeight="1">
      <c r="B158" s="128"/>
      <c r="C158" s="158" t="s">
        <v>476</v>
      </c>
      <c r="D158" s="158" t="s">
        <v>336</v>
      </c>
      <c r="E158" s="159" t="s">
        <v>5446</v>
      </c>
      <c r="F158" s="160" t="s">
        <v>4973</v>
      </c>
      <c r="G158" s="161" t="s">
        <v>349</v>
      </c>
      <c r="H158" s="162">
        <v>52</v>
      </c>
      <c r="I158" s="163"/>
      <c r="J158" s="164">
        <f t="shared" si="15"/>
        <v>0</v>
      </c>
      <c r="K158" s="165"/>
      <c r="L158" s="32"/>
      <c r="M158" s="166" t="s">
        <v>1</v>
      </c>
      <c r="N158" s="127" t="s">
        <v>41</v>
      </c>
      <c r="P158" s="167">
        <f t="shared" si="16"/>
        <v>0</v>
      </c>
      <c r="Q158" s="167">
        <v>0</v>
      </c>
      <c r="R158" s="167">
        <f t="shared" si="17"/>
        <v>0</v>
      </c>
      <c r="S158" s="167">
        <v>0</v>
      </c>
      <c r="T158" s="168">
        <f t="shared" si="18"/>
        <v>0</v>
      </c>
      <c r="AR158" s="169" t="s">
        <v>340</v>
      </c>
      <c r="AT158" s="169" t="s">
        <v>336</v>
      </c>
      <c r="AU158" s="169" t="s">
        <v>82</v>
      </c>
      <c r="AY158" s="17" t="s">
        <v>334</v>
      </c>
      <c r="BE158" s="170">
        <f t="shared" si="19"/>
        <v>0</v>
      </c>
      <c r="BF158" s="170">
        <f t="shared" si="20"/>
        <v>0</v>
      </c>
      <c r="BG158" s="170">
        <f t="shared" si="21"/>
        <v>0</v>
      </c>
      <c r="BH158" s="170">
        <f t="shared" si="22"/>
        <v>0</v>
      </c>
      <c r="BI158" s="170">
        <f t="shared" si="23"/>
        <v>0</v>
      </c>
      <c r="BJ158" s="17" t="s">
        <v>87</v>
      </c>
      <c r="BK158" s="170">
        <f t="shared" si="24"/>
        <v>0</v>
      </c>
      <c r="BL158" s="17" t="s">
        <v>340</v>
      </c>
      <c r="BM158" s="169" t="s">
        <v>4974</v>
      </c>
    </row>
    <row r="159" spans="2:65" s="1" customFormat="1" ht="24.15" customHeight="1">
      <c r="B159" s="128"/>
      <c r="C159" s="158" t="s">
        <v>482</v>
      </c>
      <c r="D159" s="158" t="s">
        <v>336</v>
      </c>
      <c r="E159" s="159" t="s">
        <v>5447</v>
      </c>
      <c r="F159" s="160" t="s">
        <v>4975</v>
      </c>
      <c r="G159" s="161" t="s">
        <v>349</v>
      </c>
      <c r="H159" s="162">
        <v>10</v>
      </c>
      <c r="I159" s="163"/>
      <c r="J159" s="164">
        <f t="shared" si="15"/>
        <v>0</v>
      </c>
      <c r="K159" s="165"/>
      <c r="L159" s="32"/>
      <c r="M159" s="166" t="s">
        <v>1</v>
      </c>
      <c r="N159" s="127" t="s">
        <v>41</v>
      </c>
      <c r="P159" s="167">
        <f t="shared" si="16"/>
        <v>0</v>
      </c>
      <c r="Q159" s="167">
        <v>0</v>
      </c>
      <c r="R159" s="167">
        <f t="shared" si="17"/>
        <v>0</v>
      </c>
      <c r="S159" s="167">
        <v>0</v>
      </c>
      <c r="T159" s="168">
        <f t="shared" si="18"/>
        <v>0</v>
      </c>
      <c r="AR159" s="169" t="s">
        <v>340</v>
      </c>
      <c r="AT159" s="169" t="s">
        <v>336</v>
      </c>
      <c r="AU159" s="169" t="s">
        <v>82</v>
      </c>
      <c r="AY159" s="17" t="s">
        <v>334</v>
      </c>
      <c r="BE159" s="170">
        <f t="shared" si="19"/>
        <v>0</v>
      </c>
      <c r="BF159" s="170">
        <f t="shared" si="20"/>
        <v>0</v>
      </c>
      <c r="BG159" s="170">
        <f t="shared" si="21"/>
        <v>0</v>
      </c>
      <c r="BH159" s="170">
        <f t="shared" si="22"/>
        <v>0</v>
      </c>
      <c r="BI159" s="170">
        <f t="shared" si="23"/>
        <v>0</v>
      </c>
      <c r="BJ159" s="17" t="s">
        <v>87</v>
      </c>
      <c r="BK159" s="170">
        <f t="shared" si="24"/>
        <v>0</v>
      </c>
      <c r="BL159" s="17" t="s">
        <v>340</v>
      </c>
      <c r="BM159" s="169" t="s">
        <v>4976</v>
      </c>
    </row>
    <row r="160" spans="2:65" s="1" customFormat="1" ht="24.15" customHeight="1">
      <c r="B160" s="128"/>
      <c r="C160" s="158" t="s">
        <v>486</v>
      </c>
      <c r="D160" s="158" t="s">
        <v>336</v>
      </c>
      <c r="E160" s="159" t="s">
        <v>5448</v>
      </c>
      <c r="F160" s="160" t="s">
        <v>4977</v>
      </c>
      <c r="G160" s="161" t="s">
        <v>349</v>
      </c>
      <c r="H160" s="162">
        <v>5</v>
      </c>
      <c r="I160" s="163"/>
      <c r="J160" s="164">
        <f t="shared" si="15"/>
        <v>0</v>
      </c>
      <c r="K160" s="165"/>
      <c r="L160" s="32"/>
      <c r="M160" s="166" t="s">
        <v>1</v>
      </c>
      <c r="N160" s="127" t="s">
        <v>41</v>
      </c>
      <c r="P160" s="167">
        <f t="shared" si="16"/>
        <v>0</v>
      </c>
      <c r="Q160" s="167">
        <v>0</v>
      </c>
      <c r="R160" s="167">
        <f t="shared" si="17"/>
        <v>0</v>
      </c>
      <c r="S160" s="167">
        <v>0</v>
      </c>
      <c r="T160" s="168">
        <f t="shared" si="18"/>
        <v>0</v>
      </c>
      <c r="AR160" s="169" t="s">
        <v>340</v>
      </c>
      <c r="AT160" s="169" t="s">
        <v>336</v>
      </c>
      <c r="AU160" s="169" t="s">
        <v>82</v>
      </c>
      <c r="AY160" s="17" t="s">
        <v>334</v>
      </c>
      <c r="BE160" s="170">
        <f t="shared" si="19"/>
        <v>0</v>
      </c>
      <c r="BF160" s="170">
        <f t="shared" si="20"/>
        <v>0</v>
      </c>
      <c r="BG160" s="170">
        <f t="shared" si="21"/>
        <v>0</v>
      </c>
      <c r="BH160" s="170">
        <f t="shared" si="22"/>
        <v>0</v>
      </c>
      <c r="BI160" s="170">
        <f t="shared" si="23"/>
        <v>0</v>
      </c>
      <c r="BJ160" s="17" t="s">
        <v>87</v>
      </c>
      <c r="BK160" s="170">
        <f t="shared" si="24"/>
        <v>0</v>
      </c>
      <c r="BL160" s="17" t="s">
        <v>340</v>
      </c>
      <c r="BM160" s="169" t="s">
        <v>4978</v>
      </c>
    </row>
    <row r="161" spans="2:65" s="1" customFormat="1" ht="16.5" customHeight="1">
      <c r="B161" s="128"/>
      <c r="C161" s="158" t="s">
        <v>490</v>
      </c>
      <c r="D161" s="158" t="s">
        <v>336</v>
      </c>
      <c r="E161" s="159" t="s">
        <v>5449</v>
      </c>
      <c r="F161" s="160" t="s">
        <v>4979</v>
      </c>
      <c r="G161" s="161" t="s">
        <v>349</v>
      </c>
      <c r="H161" s="162">
        <v>0.3</v>
      </c>
      <c r="I161" s="163"/>
      <c r="J161" s="164">
        <f t="shared" si="15"/>
        <v>0</v>
      </c>
      <c r="K161" s="165"/>
      <c r="L161" s="32"/>
      <c r="M161" s="166" t="s">
        <v>1</v>
      </c>
      <c r="N161" s="127" t="s">
        <v>41</v>
      </c>
      <c r="P161" s="167">
        <f t="shared" si="16"/>
        <v>0</v>
      </c>
      <c r="Q161" s="167">
        <v>0</v>
      </c>
      <c r="R161" s="167">
        <f t="shared" si="17"/>
        <v>0</v>
      </c>
      <c r="S161" s="167">
        <v>0</v>
      </c>
      <c r="T161" s="168">
        <f t="shared" si="18"/>
        <v>0</v>
      </c>
      <c r="AR161" s="169" t="s">
        <v>340</v>
      </c>
      <c r="AT161" s="169" t="s">
        <v>336</v>
      </c>
      <c r="AU161" s="169" t="s">
        <v>82</v>
      </c>
      <c r="AY161" s="17" t="s">
        <v>334</v>
      </c>
      <c r="BE161" s="170">
        <f t="shared" si="19"/>
        <v>0</v>
      </c>
      <c r="BF161" s="170">
        <f t="shared" si="20"/>
        <v>0</v>
      </c>
      <c r="BG161" s="170">
        <f t="shared" si="21"/>
        <v>0</v>
      </c>
      <c r="BH161" s="170">
        <f t="shared" si="22"/>
        <v>0</v>
      </c>
      <c r="BI161" s="170">
        <f t="shared" si="23"/>
        <v>0</v>
      </c>
      <c r="BJ161" s="17" t="s">
        <v>87</v>
      </c>
      <c r="BK161" s="170">
        <f t="shared" si="24"/>
        <v>0</v>
      </c>
      <c r="BL161" s="17" t="s">
        <v>340</v>
      </c>
      <c r="BM161" s="169" t="s">
        <v>4980</v>
      </c>
    </row>
    <row r="162" spans="2:65" s="1" customFormat="1" ht="16.5" customHeight="1">
      <c r="B162" s="128"/>
      <c r="C162" s="158" t="s">
        <v>494</v>
      </c>
      <c r="D162" s="158" t="s">
        <v>336</v>
      </c>
      <c r="E162" s="159" t="s">
        <v>5450</v>
      </c>
      <c r="F162" s="160" t="s">
        <v>4981</v>
      </c>
      <c r="G162" s="161" t="s">
        <v>339</v>
      </c>
      <c r="H162" s="162">
        <v>3</v>
      </c>
      <c r="I162" s="163"/>
      <c r="J162" s="164">
        <f t="shared" si="15"/>
        <v>0</v>
      </c>
      <c r="K162" s="165"/>
      <c r="L162" s="32"/>
      <c r="M162" s="166" t="s">
        <v>1</v>
      </c>
      <c r="N162" s="127" t="s">
        <v>41</v>
      </c>
      <c r="P162" s="167">
        <f t="shared" si="16"/>
        <v>0</v>
      </c>
      <c r="Q162" s="167">
        <v>0</v>
      </c>
      <c r="R162" s="167">
        <f t="shared" si="17"/>
        <v>0</v>
      </c>
      <c r="S162" s="167">
        <v>0</v>
      </c>
      <c r="T162" s="168">
        <f t="shared" si="18"/>
        <v>0</v>
      </c>
      <c r="AR162" s="169" t="s">
        <v>340</v>
      </c>
      <c r="AT162" s="169" t="s">
        <v>336</v>
      </c>
      <c r="AU162" s="169" t="s">
        <v>82</v>
      </c>
      <c r="AY162" s="17" t="s">
        <v>334</v>
      </c>
      <c r="BE162" s="170">
        <f t="shared" si="19"/>
        <v>0</v>
      </c>
      <c r="BF162" s="170">
        <f t="shared" si="20"/>
        <v>0</v>
      </c>
      <c r="BG162" s="170">
        <f t="shared" si="21"/>
        <v>0</v>
      </c>
      <c r="BH162" s="170">
        <f t="shared" si="22"/>
        <v>0</v>
      </c>
      <c r="BI162" s="170">
        <f t="shared" si="23"/>
        <v>0</v>
      </c>
      <c r="BJ162" s="17" t="s">
        <v>87</v>
      </c>
      <c r="BK162" s="170">
        <f t="shared" si="24"/>
        <v>0</v>
      </c>
      <c r="BL162" s="17" t="s">
        <v>340</v>
      </c>
      <c r="BM162" s="169" t="s">
        <v>4982</v>
      </c>
    </row>
    <row r="163" spans="2:65" s="1" customFormat="1" ht="16.5" customHeight="1">
      <c r="B163" s="128"/>
      <c r="C163" s="158" t="s">
        <v>498</v>
      </c>
      <c r="D163" s="158" t="s">
        <v>336</v>
      </c>
      <c r="E163" s="159" t="s">
        <v>5451</v>
      </c>
      <c r="F163" s="160" t="s">
        <v>4983</v>
      </c>
      <c r="G163" s="161" t="s">
        <v>349</v>
      </c>
      <c r="H163" s="162">
        <v>8</v>
      </c>
      <c r="I163" s="163"/>
      <c r="J163" s="164">
        <f t="shared" si="15"/>
        <v>0</v>
      </c>
      <c r="K163" s="165"/>
      <c r="L163" s="32"/>
      <c r="M163" s="166" t="s">
        <v>1</v>
      </c>
      <c r="N163" s="127" t="s">
        <v>41</v>
      </c>
      <c r="P163" s="167">
        <f t="shared" si="16"/>
        <v>0</v>
      </c>
      <c r="Q163" s="167">
        <v>0</v>
      </c>
      <c r="R163" s="167">
        <f t="shared" si="17"/>
        <v>0</v>
      </c>
      <c r="S163" s="167">
        <v>0</v>
      </c>
      <c r="T163" s="168">
        <f t="shared" si="18"/>
        <v>0</v>
      </c>
      <c r="AR163" s="169" t="s">
        <v>340</v>
      </c>
      <c r="AT163" s="169" t="s">
        <v>336</v>
      </c>
      <c r="AU163" s="169" t="s">
        <v>82</v>
      </c>
      <c r="AY163" s="17" t="s">
        <v>334</v>
      </c>
      <c r="BE163" s="170">
        <f t="shared" si="19"/>
        <v>0</v>
      </c>
      <c r="BF163" s="170">
        <f t="shared" si="20"/>
        <v>0</v>
      </c>
      <c r="BG163" s="170">
        <f t="shared" si="21"/>
        <v>0</v>
      </c>
      <c r="BH163" s="170">
        <f t="shared" si="22"/>
        <v>0</v>
      </c>
      <c r="BI163" s="170">
        <f t="shared" si="23"/>
        <v>0</v>
      </c>
      <c r="BJ163" s="17" t="s">
        <v>87</v>
      </c>
      <c r="BK163" s="170">
        <f t="shared" si="24"/>
        <v>0</v>
      </c>
      <c r="BL163" s="17" t="s">
        <v>340</v>
      </c>
      <c r="BM163" s="169" t="s">
        <v>4984</v>
      </c>
    </row>
    <row r="164" spans="2:65" s="1" customFormat="1" ht="16.5" customHeight="1">
      <c r="B164" s="128"/>
      <c r="C164" s="158" t="s">
        <v>503</v>
      </c>
      <c r="D164" s="158" t="s">
        <v>336</v>
      </c>
      <c r="E164" s="159" t="s">
        <v>5452</v>
      </c>
      <c r="F164" s="160" t="s">
        <v>4985</v>
      </c>
      <c r="G164" s="161" t="s">
        <v>349</v>
      </c>
      <c r="H164" s="162">
        <v>13</v>
      </c>
      <c r="I164" s="163"/>
      <c r="J164" s="164">
        <f t="shared" si="15"/>
        <v>0</v>
      </c>
      <c r="K164" s="165"/>
      <c r="L164" s="32"/>
      <c r="M164" s="166" t="s">
        <v>1</v>
      </c>
      <c r="N164" s="127" t="s">
        <v>41</v>
      </c>
      <c r="P164" s="167">
        <f t="shared" si="16"/>
        <v>0</v>
      </c>
      <c r="Q164" s="167">
        <v>0</v>
      </c>
      <c r="R164" s="167">
        <f t="shared" si="17"/>
        <v>0</v>
      </c>
      <c r="S164" s="167">
        <v>0</v>
      </c>
      <c r="T164" s="168">
        <f t="shared" si="18"/>
        <v>0</v>
      </c>
      <c r="AR164" s="169" t="s">
        <v>340</v>
      </c>
      <c r="AT164" s="169" t="s">
        <v>336</v>
      </c>
      <c r="AU164" s="169" t="s">
        <v>82</v>
      </c>
      <c r="AY164" s="17" t="s">
        <v>334</v>
      </c>
      <c r="BE164" s="170">
        <f t="shared" si="19"/>
        <v>0</v>
      </c>
      <c r="BF164" s="170">
        <f t="shared" si="20"/>
        <v>0</v>
      </c>
      <c r="BG164" s="170">
        <f t="shared" si="21"/>
        <v>0</v>
      </c>
      <c r="BH164" s="170">
        <f t="shared" si="22"/>
        <v>0</v>
      </c>
      <c r="BI164" s="170">
        <f t="shared" si="23"/>
        <v>0</v>
      </c>
      <c r="BJ164" s="17" t="s">
        <v>87</v>
      </c>
      <c r="BK164" s="170">
        <f t="shared" si="24"/>
        <v>0</v>
      </c>
      <c r="BL164" s="17" t="s">
        <v>340</v>
      </c>
      <c r="BM164" s="169" t="s">
        <v>4986</v>
      </c>
    </row>
    <row r="165" spans="2:65" s="1" customFormat="1" ht="16.5" customHeight="1">
      <c r="B165" s="128"/>
      <c r="C165" s="158" t="s">
        <v>508</v>
      </c>
      <c r="D165" s="158" t="s">
        <v>336</v>
      </c>
      <c r="E165" s="159" t="s">
        <v>5453</v>
      </c>
      <c r="F165" s="160" t="s">
        <v>4987</v>
      </c>
      <c r="G165" s="161" t="s">
        <v>349</v>
      </c>
      <c r="H165" s="162">
        <v>5</v>
      </c>
      <c r="I165" s="163"/>
      <c r="J165" s="164">
        <f t="shared" si="15"/>
        <v>0</v>
      </c>
      <c r="K165" s="165"/>
      <c r="L165" s="32"/>
      <c r="M165" s="214" t="s">
        <v>1</v>
      </c>
      <c r="N165" s="215" t="s">
        <v>41</v>
      </c>
      <c r="O165" s="216"/>
      <c r="P165" s="217">
        <f t="shared" si="16"/>
        <v>0</v>
      </c>
      <c r="Q165" s="217">
        <v>0</v>
      </c>
      <c r="R165" s="217">
        <f t="shared" si="17"/>
        <v>0</v>
      </c>
      <c r="S165" s="217">
        <v>0</v>
      </c>
      <c r="T165" s="218">
        <f t="shared" si="18"/>
        <v>0</v>
      </c>
      <c r="AR165" s="169" t="s">
        <v>340</v>
      </c>
      <c r="AT165" s="169" t="s">
        <v>336</v>
      </c>
      <c r="AU165" s="169" t="s">
        <v>82</v>
      </c>
      <c r="AY165" s="17" t="s">
        <v>334</v>
      </c>
      <c r="BE165" s="170">
        <f t="shared" si="19"/>
        <v>0</v>
      </c>
      <c r="BF165" s="170">
        <f t="shared" si="20"/>
        <v>0</v>
      </c>
      <c r="BG165" s="170">
        <f t="shared" si="21"/>
        <v>0</v>
      </c>
      <c r="BH165" s="170">
        <f t="shared" si="22"/>
        <v>0</v>
      </c>
      <c r="BI165" s="170">
        <f t="shared" si="23"/>
        <v>0</v>
      </c>
      <c r="BJ165" s="17" t="s">
        <v>87</v>
      </c>
      <c r="BK165" s="170">
        <f t="shared" si="24"/>
        <v>0</v>
      </c>
      <c r="BL165" s="17" t="s">
        <v>340</v>
      </c>
      <c r="BM165" s="169" t="s">
        <v>4988</v>
      </c>
    </row>
    <row r="166" spans="2:65" s="1" customFormat="1" ht="6.9" customHeight="1">
      <c r="B166" s="47"/>
      <c r="C166" s="48"/>
      <c r="D166" s="48"/>
      <c r="E166" s="48"/>
      <c r="F166" s="48"/>
      <c r="G166" s="48"/>
      <c r="H166" s="48"/>
      <c r="I166" s="48"/>
      <c r="J166" s="48"/>
      <c r="K166" s="48"/>
      <c r="L166" s="32"/>
    </row>
    <row r="168" spans="2:65" ht="20.399999999999999" customHeight="1">
      <c r="B168" s="229" t="s">
        <v>5534</v>
      </c>
      <c r="C168" s="230"/>
      <c r="D168" s="230"/>
      <c r="E168" s="230"/>
      <c r="F168" s="230"/>
      <c r="G168" s="231"/>
      <c r="H168" s="231"/>
    </row>
    <row r="169" spans="2:65" ht="40.200000000000003" customHeight="1">
      <c r="B169" s="278" t="s">
        <v>5535</v>
      </c>
      <c r="C169" s="279"/>
      <c r="D169" s="279"/>
      <c r="E169" s="279"/>
      <c r="F169" s="279"/>
      <c r="G169" s="279"/>
      <c r="H169" s="279"/>
    </row>
    <row r="170" spans="2:65" ht="67.2" customHeight="1">
      <c r="B170" s="278" t="s">
        <v>5536</v>
      </c>
      <c r="C170" s="278"/>
      <c r="D170" s="278"/>
      <c r="E170" s="278"/>
      <c r="F170" s="278"/>
      <c r="G170" s="278"/>
      <c r="H170" s="278"/>
    </row>
    <row r="171" spans="2:65" ht="67.2" customHeight="1">
      <c r="B171" s="278" t="s">
        <v>5537</v>
      </c>
      <c r="C171" s="278"/>
      <c r="D171" s="278"/>
      <c r="E171" s="278"/>
      <c r="F171" s="278"/>
      <c r="G171" s="278"/>
      <c r="H171" s="278"/>
    </row>
    <row r="172" spans="2:65" ht="67.2" customHeight="1">
      <c r="B172" s="278" t="s">
        <v>5538</v>
      </c>
      <c r="C172" s="278"/>
      <c r="D172" s="278"/>
      <c r="E172" s="278"/>
      <c r="F172" s="278"/>
      <c r="G172" s="278"/>
      <c r="H172" s="278"/>
    </row>
    <row r="173" spans="2:65" ht="67.2" customHeight="1">
      <c r="B173" s="278" t="s">
        <v>5539</v>
      </c>
      <c r="C173" s="278"/>
      <c r="D173" s="278"/>
      <c r="E173" s="278"/>
      <c r="F173" s="278"/>
      <c r="G173" s="278"/>
      <c r="H173" s="278"/>
    </row>
    <row r="174" spans="2:65" ht="67.2" customHeight="1">
      <c r="B174" s="278" t="s">
        <v>5540</v>
      </c>
      <c r="C174" s="278"/>
      <c r="D174" s="278"/>
      <c r="E174" s="278"/>
      <c r="F174" s="278"/>
      <c r="G174" s="278"/>
      <c r="H174" s="278"/>
    </row>
    <row r="175" spans="2:65">
      <c r="B175" s="278" t="s">
        <v>5541</v>
      </c>
      <c r="C175" s="278"/>
      <c r="D175" s="278"/>
      <c r="E175" s="278"/>
      <c r="F175" s="278"/>
      <c r="G175" s="278"/>
      <c r="H175" s="278"/>
    </row>
  </sheetData>
  <autoFilter ref="C130:K165" xr:uid="{00000000-0009-0000-0000-00000D000000}"/>
  <mergeCells count="21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  <mergeCell ref="B174:H174"/>
    <mergeCell ref="B175:H175"/>
    <mergeCell ref="B169:H169"/>
    <mergeCell ref="B170:H170"/>
    <mergeCell ref="B171:H171"/>
    <mergeCell ref="B172:H172"/>
    <mergeCell ref="B173:H173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235"/>
  <sheetViews>
    <sheetView showGridLines="0" topLeftCell="A217" zoomScaleNormal="100" workbookViewId="0">
      <selection activeCell="X223" sqref="X22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5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127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132</v>
      </c>
      <c r="L4" s="20"/>
      <c r="M4" s="97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83" t="str">
        <f>'Rekapitulácia stavby'!K6</f>
        <v>NOVOSTAVBA MŠ TRAMÍN - rozpočet 1</v>
      </c>
      <c r="F7" s="284"/>
      <c r="G7" s="284"/>
      <c r="H7" s="284"/>
      <c r="L7" s="20"/>
    </row>
    <row r="8" spans="2:46" s="1" customFormat="1" ht="12" customHeight="1">
      <c r="B8" s="32"/>
      <c r="D8" s="27" t="s">
        <v>141</v>
      </c>
      <c r="L8" s="32"/>
    </row>
    <row r="9" spans="2:46" s="1" customFormat="1" ht="16.5" customHeight="1">
      <c r="B9" s="32"/>
      <c r="E9" s="261" t="s">
        <v>4989</v>
      </c>
      <c r="F9" s="280"/>
      <c r="G9" s="280"/>
      <c r="H9" s="280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5. 12. 2022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85" t="str">
        <f>'Rekapitulácia stavby'!E14</f>
        <v>Vyplň údaj</v>
      </c>
      <c r="F18" s="240"/>
      <c r="G18" s="240"/>
      <c r="H18" s="240"/>
      <c r="I18" s="27" t="s">
        <v>26</v>
      </c>
      <c r="J18" s="28" t="str">
        <f>'Rekapitulácia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8"/>
      <c r="E27" s="245" t="s">
        <v>1</v>
      </c>
      <c r="F27" s="245"/>
      <c r="G27" s="245"/>
      <c r="H27" s="245"/>
      <c r="L27" s="98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14.4" customHeight="1">
      <c r="B30" s="32"/>
      <c r="D30" s="25" t="s">
        <v>191</v>
      </c>
      <c r="J30" s="100">
        <f>J96</f>
        <v>0</v>
      </c>
      <c r="L30" s="32"/>
    </row>
    <row r="31" spans="2:12" s="1" customFormat="1" ht="14.4" customHeight="1">
      <c r="B31" s="32"/>
      <c r="D31" s="101" t="s">
        <v>194</v>
      </c>
      <c r="J31" s="100">
        <f>J106</f>
        <v>0</v>
      </c>
      <c r="L31" s="32"/>
    </row>
    <row r="32" spans="2:12" s="1" customFormat="1" ht="25.35" customHeight="1">
      <c r="B32" s="32"/>
      <c r="D32" s="102" t="s">
        <v>35</v>
      </c>
      <c r="J32" s="69">
        <f>ROUND(J30 + J31,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58" t="s">
        <v>39</v>
      </c>
      <c r="E35" s="37" t="s">
        <v>40</v>
      </c>
      <c r="F35" s="103">
        <f>ROUND((SUM(BE106:BE113) + SUM(BE133:BE225)),  2)</f>
        <v>0</v>
      </c>
      <c r="G35" s="104"/>
      <c r="H35" s="104"/>
      <c r="I35" s="105">
        <v>0.2</v>
      </c>
      <c r="J35" s="103">
        <f>ROUND(((SUM(BE106:BE113) + SUM(BE133:BE225))*I35),  2)</f>
        <v>0</v>
      </c>
      <c r="L35" s="32"/>
    </row>
    <row r="36" spans="2:12" s="1" customFormat="1" ht="14.4" customHeight="1">
      <c r="B36" s="32"/>
      <c r="E36" s="37" t="s">
        <v>41</v>
      </c>
      <c r="F36" s="103">
        <f>ROUND((SUM(BF106:BF113) + SUM(BF133:BF225)),  2)</f>
        <v>0</v>
      </c>
      <c r="G36" s="104"/>
      <c r="H36" s="104"/>
      <c r="I36" s="105">
        <v>0.2</v>
      </c>
      <c r="J36" s="103">
        <f>ROUND(((SUM(BF106:BF113) + SUM(BF133:BF225))*I36),  2)</f>
        <v>0</v>
      </c>
      <c r="L36" s="32"/>
    </row>
    <row r="37" spans="2:12" s="1" customFormat="1" ht="14.4" hidden="1" customHeight="1">
      <c r="B37" s="32"/>
      <c r="E37" s="27" t="s">
        <v>42</v>
      </c>
      <c r="F37" s="89">
        <f>ROUND((SUM(BG106:BG113) + SUM(BG133:BG225)),  2)</f>
        <v>0</v>
      </c>
      <c r="I37" s="106">
        <v>0.2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89">
        <f>ROUND((SUM(BH106:BH113) + SUM(BH133:BH225)),  2)</f>
        <v>0</v>
      </c>
      <c r="I38" s="106">
        <v>0.2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103">
        <f>ROUND((SUM(BI106:BI113) + SUM(BI133:BI225)),  2)</f>
        <v>0</v>
      </c>
      <c r="G39" s="104"/>
      <c r="H39" s="104"/>
      <c r="I39" s="105">
        <v>0</v>
      </c>
      <c r="J39" s="103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7"/>
      <c r="D41" s="108" t="s">
        <v>45</v>
      </c>
      <c r="E41" s="60"/>
      <c r="F41" s="60"/>
      <c r="G41" s="109" t="s">
        <v>46</v>
      </c>
      <c r="H41" s="110" t="s">
        <v>47</v>
      </c>
      <c r="I41" s="60"/>
      <c r="J41" s="111">
        <f>SUM(J32:J39)</f>
        <v>0</v>
      </c>
      <c r="K41" s="11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13" t="s">
        <v>51</v>
      </c>
      <c r="G61" s="46" t="s">
        <v>50</v>
      </c>
      <c r="H61" s="34"/>
      <c r="I61" s="34"/>
      <c r="J61" s="11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13" t="s">
        <v>51</v>
      </c>
      <c r="G76" s="46" t="s">
        <v>50</v>
      </c>
      <c r="H76" s="34"/>
      <c r="I76" s="34"/>
      <c r="J76" s="114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278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83" t="str">
        <f>E7</f>
        <v>NOVOSTAVBA MŠ TRAMÍN - rozpočet 1</v>
      </c>
      <c r="F85" s="284"/>
      <c r="G85" s="284"/>
      <c r="H85" s="284"/>
      <c r="L85" s="32"/>
    </row>
    <row r="86" spans="2:47" s="1" customFormat="1" ht="12" customHeight="1">
      <c r="B86" s="32"/>
      <c r="C86" s="27" t="s">
        <v>141</v>
      </c>
      <c r="L86" s="32"/>
    </row>
    <row r="87" spans="2:47" s="1" customFormat="1" ht="16.5" customHeight="1">
      <c r="B87" s="32"/>
      <c r="E87" s="261" t="str">
        <f>E9</f>
        <v>14x - PS01- ODOVZDÁVACIA STANICA TEPLA</v>
      </c>
      <c r="F87" s="280"/>
      <c r="G87" s="280"/>
      <c r="H87" s="280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Kadnárova 2521/69,Bratislava</v>
      </c>
      <c r="I89" s="27" t="s">
        <v>21</v>
      </c>
      <c r="J89" s="55" t="str">
        <f>IF(J12="","",J12)</f>
        <v>5. 12. 2022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23</v>
      </c>
      <c r="F91" s="25" t="str">
        <f>E15</f>
        <v xml:space="preserve">Mestská časť Bratislava - Rača </v>
      </c>
      <c r="I91" s="27" t="s">
        <v>29</v>
      </c>
      <c r="J91" s="30" t="str">
        <f>E21</f>
        <v xml:space="preserve">Ing.arch.Peter Kožuško </v>
      </c>
      <c r="L91" s="32"/>
    </row>
    <row r="92" spans="2:47" s="1" customFormat="1" ht="15.1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Rosoft,s.r.o.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5" t="s">
        <v>279</v>
      </c>
      <c r="D94" s="107"/>
      <c r="E94" s="107"/>
      <c r="F94" s="107"/>
      <c r="G94" s="107"/>
      <c r="H94" s="107"/>
      <c r="I94" s="107"/>
      <c r="J94" s="116" t="s">
        <v>280</v>
      </c>
      <c r="K94" s="107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17" t="s">
        <v>281</v>
      </c>
      <c r="J96" s="69">
        <f>J133</f>
        <v>0</v>
      </c>
      <c r="L96" s="32"/>
      <c r="AU96" s="17" t="s">
        <v>282</v>
      </c>
    </row>
    <row r="97" spans="2:65" s="8" customFormat="1" ht="24.9" customHeight="1">
      <c r="B97" s="118"/>
      <c r="D97" s="119" t="s">
        <v>4990</v>
      </c>
      <c r="E97" s="120"/>
      <c r="F97" s="120"/>
      <c r="G97" s="120"/>
      <c r="H97" s="120"/>
      <c r="I97" s="120"/>
      <c r="J97" s="121">
        <f>J134</f>
        <v>0</v>
      </c>
      <c r="L97" s="118"/>
    </row>
    <row r="98" spans="2:65" s="8" customFormat="1" ht="24.9" customHeight="1">
      <c r="B98" s="118"/>
      <c r="D98" s="119" t="s">
        <v>4991</v>
      </c>
      <c r="E98" s="120"/>
      <c r="F98" s="120"/>
      <c r="G98" s="120"/>
      <c r="H98" s="120"/>
      <c r="I98" s="120"/>
      <c r="J98" s="121">
        <f>J150</f>
        <v>0</v>
      </c>
      <c r="L98" s="118"/>
    </row>
    <row r="99" spans="2:65" s="8" customFormat="1" ht="24.9" customHeight="1">
      <c r="B99" s="118"/>
      <c r="D99" s="119" t="s">
        <v>3101</v>
      </c>
      <c r="E99" s="120"/>
      <c r="F99" s="120"/>
      <c r="G99" s="120"/>
      <c r="H99" s="120"/>
      <c r="I99" s="120"/>
      <c r="J99" s="121">
        <f>J174</f>
        <v>0</v>
      </c>
      <c r="L99" s="118"/>
    </row>
    <row r="100" spans="2:65" s="8" customFormat="1" ht="24.9" customHeight="1">
      <c r="B100" s="118"/>
      <c r="D100" s="119" t="s">
        <v>4992</v>
      </c>
      <c r="E100" s="120"/>
      <c r="F100" s="120"/>
      <c r="G100" s="120"/>
      <c r="H100" s="120"/>
      <c r="I100" s="120"/>
      <c r="J100" s="121">
        <f>J203</f>
        <v>0</v>
      </c>
      <c r="L100" s="118"/>
    </row>
    <row r="101" spans="2:65" s="8" customFormat="1" ht="24.9" customHeight="1">
      <c r="B101" s="118"/>
      <c r="D101" s="119" t="s">
        <v>4993</v>
      </c>
      <c r="E101" s="120"/>
      <c r="F101" s="120"/>
      <c r="G101" s="120"/>
      <c r="H101" s="120"/>
      <c r="I101" s="120"/>
      <c r="J101" s="121">
        <f>J206</f>
        <v>0</v>
      </c>
      <c r="L101" s="118"/>
    </row>
    <row r="102" spans="2:65" s="8" customFormat="1" ht="24.9" customHeight="1">
      <c r="B102" s="118"/>
      <c r="D102" s="119" t="s">
        <v>4994</v>
      </c>
      <c r="E102" s="120"/>
      <c r="F102" s="120"/>
      <c r="G102" s="120"/>
      <c r="H102" s="120"/>
      <c r="I102" s="120"/>
      <c r="J102" s="121">
        <f>J216</f>
        <v>0</v>
      </c>
      <c r="L102" s="118"/>
    </row>
    <row r="103" spans="2:65" s="8" customFormat="1" ht="24.9" customHeight="1">
      <c r="B103" s="118"/>
      <c r="D103" s="119" t="s">
        <v>4995</v>
      </c>
      <c r="E103" s="120"/>
      <c r="F103" s="120"/>
      <c r="G103" s="120"/>
      <c r="H103" s="120"/>
      <c r="I103" s="120"/>
      <c r="J103" s="121">
        <f>J222</f>
        <v>0</v>
      </c>
      <c r="L103" s="118"/>
    </row>
    <row r="104" spans="2:65" s="1" customFormat="1" ht="21.75" customHeight="1">
      <c r="B104" s="32"/>
      <c r="L104" s="32"/>
    </row>
    <row r="105" spans="2:65" s="1" customFormat="1" ht="6.9" customHeight="1">
      <c r="B105" s="32"/>
      <c r="L105" s="32"/>
    </row>
    <row r="106" spans="2:65" s="1" customFormat="1" ht="29.25" customHeight="1">
      <c r="B106" s="32"/>
      <c r="C106" s="117" t="s">
        <v>310</v>
      </c>
      <c r="J106" s="126">
        <f>ROUND(J107 + J108 + J109 + J110 + J111 + J112,2)</f>
        <v>0</v>
      </c>
      <c r="L106" s="32"/>
      <c r="N106" s="127" t="s">
        <v>39</v>
      </c>
    </row>
    <row r="107" spans="2:65" s="1" customFormat="1" ht="18" customHeight="1">
      <c r="B107" s="128"/>
      <c r="C107" s="129"/>
      <c r="D107" s="281" t="s">
        <v>311</v>
      </c>
      <c r="E107" s="282"/>
      <c r="F107" s="282"/>
      <c r="G107" s="129"/>
      <c r="H107" s="129"/>
      <c r="I107" s="129"/>
      <c r="J107" s="131">
        <v>0</v>
      </c>
      <c r="K107" s="129"/>
      <c r="L107" s="128"/>
      <c r="M107" s="129"/>
      <c r="N107" s="132" t="s">
        <v>41</v>
      </c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33" t="s">
        <v>312</v>
      </c>
      <c r="AZ107" s="129"/>
      <c r="BA107" s="129"/>
      <c r="BB107" s="129"/>
      <c r="BC107" s="129"/>
      <c r="BD107" s="129"/>
      <c r="BE107" s="134">
        <f t="shared" ref="BE107:BE112" si="0">IF(N107="základná",J107,0)</f>
        <v>0</v>
      </c>
      <c r="BF107" s="134">
        <f t="shared" ref="BF107:BF112" si="1">IF(N107="znížená",J107,0)</f>
        <v>0</v>
      </c>
      <c r="BG107" s="134">
        <f t="shared" ref="BG107:BG112" si="2">IF(N107="zákl. prenesená",J107,0)</f>
        <v>0</v>
      </c>
      <c r="BH107" s="134">
        <f t="shared" ref="BH107:BH112" si="3">IF(N107="zníž. prenesená",J107,0)</f>
        <v>0</v>
      </c>
      <c r="BI107" s="134">
        <f t="shared" ref="BI107:BI112" si="4">IF(N107="nulová",J107,0)</f>
        <v>0</v>
      </c>
      <c r="BJ107" s="133" t="s">
        <v>87</v>
      </c>
      <c r="BK107" s="129"/>
      <c r="BL107" s="129"/>
      <c r="BM107" s="129"/>
    </row>
    <row r="108" spans="2:65" s="1" customFormat="1" ht="18" customHeight="1">
      <c r="B108" s="128"/>
      <c r="C108" s="129"/>
      <c r="D108" s="281" t="s">
        <v>313</v>
      </c>
      <c r="E108" s="282"/>
      <c r="F108" s="282"/>
      <c r="G108" s="129"/>
      <c r="H108" s="129"/>
      <c r="I108" s="129"/>
      <c r="J108" s="131">
        <v>0</v>
      </c>
      <c r="K108" s="129"/>
      <c r="L108" s="128"/>
      <c r="M108" s="129"/>
      <c r="N108" s="132" t="s">
        <v>41</v>
      </c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33" t="s">
        <v>312</v>
      </c>
      <c r="AZ108" s="129"/>
      <c r="BA108" s="129"/>
      <c r="BB108" s="129"/>
      <c r="BC108" s="129"/>
      <c r="BD108" s="129"/>
      <c r="BE108" s="134">
        <f t="shared" si="0"/>
        <v>0</v>
      </c>
      <c r="BF108" s="134">
        <f t="shared" si="1"/>
        <v>0</v>
      </c>
      <c r="BG108" s="134">
        <f t="shared" si="2"/>
        <v>0</v>
      </c>
      <c r="BH108" s="134">
        <f t="shared" si="3"/>
        <v>0</v>
      </c>
      <c r="BI108" s="134">
        <f t="shared" si="4"/>
        <v>0</v>
      </c>
      <c r="BJ108" s="133" t="s">
        <v>87</v>
      </c>
      <c r="BK108" s="129"/>
      <c r="BL108" s="129"/>
      <c r="BM108" s="129"/>
    </row>
    <row r="109" spans="2:65" s="1" customFormat="1" ht="18" customHeight="1">
      <c r="B109" s="128"/>
      <c r="C109" s="129"/>
      <c r="D109" s="281" t="s">
        <v>314</v>
      </c>
      <c r="E109" s="282"/>
      <c r="F109" s="282"/>
      <c r="G109" s="129"/>
      <c r="H109" s="129"/>
      <c r="I109" s="129"/>
      <c r="J109" s="131">
        <v>0</v>
      </c>
      <c r="K109" s="129"/>
      <c r="L109" s="128"/>
      <c r="M109" s="129"/>
      <c r="N109" s="132" t="s">
        <v>41</v>
      </c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33" t="s">
        <v>312</v>
      </c>
      <c r="AZ109" s="129"/>
      <c r="BA109" s="129"/>
      <c r="BB109" s="129"/>
      <c r="BC109" s="129"/>
      <c r="BD109" s="129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87</v>
      </c>
      <c r="BK109" s="129"/>
      <c r="BL109" s="129"/>
      <c r="BM109" s="129"/>
    </row>
    <row r="110" spans="2:65" s="1" customFormat="1" ht="18" customHeight="1">
      <c r="B110" s="128"/>
      <c r="C110" s="129"/>
      <c r="D110" s="281" t="s">
        <v>315</v>
      </c>
      <c r="E110" s="282"/>
      <c r="F110" s="282"/>
      <c r="G110" s="129"/>
      <c r="H110" s="129"/>
      <c r="I110" s="129"/>
      <c r="J110" s="131">
        <v>0</v>
      </c>
      <c r="K110" s="129"/>
      <c r="L110" s="128"/>
      <c r="M110" s="129"/>
      <c r="N110" s="132" t="s">
        <v>41</v>
      </c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33" t="s">
        <v>312</v>
      </c>
      <c r="AZ110" s="129"/>
      <c r="BA110" s="129"/>
      <c r="BB110" s="129"/>
      <c r="BC110" s="129"/>
      <c r="BD110" s="129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87</v>
      </c>
      <c r="BK110" s="129"/>
      <c r="BL110" s="129"/>
      <c r="BM110" s="129"/>
    </row>
    <row r="111" spans="2:65" s="1" customFormat="1" ht="18" customHeight="1">
      <c r="B111" s="128"/>
      <c r="C111" s="129"/>
      <c r="D111" s="281" t="s">
        <v>316</v>
      </c>
      <c r="E111" s="282"/>
      <c r="F111" s="282"/>
      <c r="G111" s="129"/>
      <c r="H111" s="129"/>
      <c r="I111" s="129"/>
      <c r="J111" s="131">
        <v>0</v>
      </c>
      <c r="K111" s="129"/>
      <c r="L111" s="128"/>
      <c r="M111" s="129"/>
      <c r="N111" s="132" t="s">
        <v>41</v>
      </c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33" t="s">
        <v>312</v>
      </c>
      <c r="AZ111" s="129"/>
      <c r="BA111" s="129"/>
      <c r="BB111" s="129"/>
      <c r="BC111" s="129"/>
      <c r="BD111" s="129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87</v>
      </c>
      <c r="BK111" s="129"/>
      <c r="BL111" s="129"/>
      <c r="BM111" s="129"/>
    </row>
    <row r="112" spans="2:65" s="1" customFormat="1" ht="18" customHeight="1">
      <c r="B112" s="128"/>
      <c r="C112" s="129"/>
      <c r="D112" s="130" t="s">
        <v>317</v>
      </c>
      <c r="E112" s="129"/>
      <c r="F112" s="129"/>
      <c r="G112" s="129"/>
      <c r="H112" s="129"/>
      <c r="I112" s="129"/>
      <c r="J112" s="131">
        <f>ROUND(J30*T112,2)</f>
        <v>0</v>
      </c>
      <c r="K112" s="129"/>
      <c r="L112" s="128"/>
      <c r="M112" s="129"/>
      <c r="N112" s="132" t="s">
        <v>41</v>
      </c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33" t="s">
        <v>318</v>
      </c>
      <c r="AZ112" s="129"/>
      <c r="BA112" s="129"/>
      <c r="BB112" s="129"/>
      <c r="BC112" s="129"/>
      <c r="BD112" s="129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87</v>
      </c>
      <c r="BK112" s="129"/>
      <c r="BL112" s="129"/>
      <c r="BM112" s="129"/>
    </row>
    <row r="113" spans="2:12" s="1" customFormat="1">
      <c r="B113" s="32"/>
      <c r="L113" s="32"/>
    </row>
    <row r="114" spans="2:12" s="1" customFormat="1" ht="29.25" customHeight="1">
      <c r="B114" s="32"/>
      <c r="C114" s="135" t="s">
        <v>319</v>
      </c>
      <c r="D114" s="107"/>
      <c r="E114" s="107"/>
      <c r="F114" s="107"/>
      <c r="G114" s="107"/>
      <c r="H114" s="107"/>
      <c r="I114" s="107"/>
      <c r="J114" s="136">
        <f>ROUND(J96+J106,2)</f>
        <v>0</v>
      </c>
      <c r="K114" s="107"/>
      <c r="L114" s="32"/>
    </row>
    <row r="115" spans="2:12" s="1" customFormat="1" ht="6.9" customHeight="1"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32"/>
    </row>
    <row r="119" spans="2:12" s="1" customFormat="1" ht="6.9" customHeight="1"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32"/>
    </row>
    <row r="120" spans="2:12" s="1" customFormat="1" ht="24.9" customHeight="1">
      <c r="B120" s="32"/>
      <c r="C120" s="21" t="s">
        <v>320</v>
      </c>
      <c r="L120" s="32"/>
    </row>
    <row r="121" spans="2:12" s="1" customFormat="1" ht="6.9" customHeight="1">
      <c r="B121" s="32"/>
      <c r="L121" s="32"/>
    </row>
    <row r="122" spans="2:12" s="1" customFormat="1" ht="12" customHeight="1">
      <c r="B122" s="32"/>
      <c r="C122" s="27" t="s">
        <v>15</v>
      </c>
      <c r="L122" s="32"/>
    </row>
    <row r="123" spans="2:12" s="1" customFormat="1" ht="16.5" customHeight="1">
      <c r="B123" s="32"/>
      <c r="E123" s="283" t="str">
        <f>E7</f>
        <v>NOVOSTAVBA MŠ TRAMÍN - rozpočet 1</v>
      </c>
      <c r="F123" s="284"/>
      <c r="G123" s="284"/>
      <c r="H123" s="284"/>
      <c r="L123" s="32"/>
    </row>
    <row r="124" spans="2:12" s="1" customFormat="1" ht="12" customHeight="1">
      <c r="B124" s="32"/>
      <c r="C124" s="27" t="s">
        <v>141</v>
      </c>
      <c r="L124" s="32"/>
    </row>
    <row r="125" spans="2:12" s="1" customFormat="1" ht="16.5" customHeight="1">
      <c r="B125" s="32"/>
      <c r="E125" s="261" t="str">
        <f>E9</f>
        <v>14x - PS01- ODOVZDÁVACIA STANICA TEPLA</v>
      </c>
      <c r="F125" s="280"/>
      <c r="G125" s="280"/>
      <c r="H125" s="280"/>
      <c r="L125" s="32"/>
    </row>
    <row r="126" spans="2:12" s="1" customFormat="1" ht="6.9" customHeight="1">
      <c r="B126" s="32"/>
      <c r="L126" s="32"/>
    </row>
    <row r="127" spans="2:12" s="1" customFormat="1" ht="12" customHeight="1">
      <c r="B127" s="32"/>
      <c r="C127" s="27" t="s">
        <v>19</v>
      </c>
      <c r="F127" s="25" t="str">
        <f>F12</f>
        <v>Kadnárova 2521/69,Bratislava</v>
      </c>
      <c r="I127" s="27" t="s">
        <v>21</v>
      </c>
      <c r="J127" s="55" t="str">
        <f>IF(J12="","",J12)</f>
        <v>5. 12. 2022</v>
      </c>
      <c r="L127" s="32"/>
    </row>
    <row r="128" spans="2:12" s="1" customFormat="1" ht="6.9" customHeight="1">
      <c r="B128" s="32"/>
      <c r="L128" s="32"/>
    </row>
    <row r="129" spans="2:65" s="1" customFormat="1" ht="25.65" customHeight="1">
      <c r="B129" s="32"/>
      <c r="C129" s="27" t="s">
        <v>23</v>
      </c>
      <c r="F129" s="25" t="str">
        <f>E15</f>
        <v xml:space="preserve">Mestská časť Bratislava - Rača </v>
      </c>
      <c r="I129" s="27" t="s">
        <v>29</v>
      </c>
      <c r="J129" s="30" t="str">
        <f>E21</f>
        <v xml:space="preserve">Ing.arch.Peter Kožuško </v>
      </c>
      <c r="L129" s="32"/>
    </row>
    <row r="130" spans="2:65" s="1" customFormat="1" ht="15.15" customHeight="1">
      <c r="B130" s="32"/>
      <c r="C130" s="27" t="s">
        <v>27</v>
      </c>
      <c r="F130" s="25" t="str">
        <f>IF(E18="","",E18)</f>
        <v>Vyplň údaj</v>
      </c>
      <c r="I130" s="27" t="s">
        <v>32</v>
      </c>
      <c r="J130" s="30" t="str">
        <f>E24</f>
        <v>Rosoft,s.r.o.</v>
      </c>
      <c r="L130" s="32"/>
    </row>
    <row r="131" spans="2:65" s="1" customFormat="1" ht="10.35" customHeight="1">
      <c r="B131" s="32"/>
      <c r="L131" s="32"/>
    </row>
    <row r="132" spans="2:65" s="10" customFormat="1" ht="29.25" customHeight="1">
      <c r="B132" s="137"/>
      <c r="C132" s="138" t="s">
        <v>321</v>
      </c>
      <c r="D132" s="139" t="s">
        <v>60</v>
      </c>
      <c r="E132" s="139" t="s">
        <v>56</v>
      </c>
      <c r="F132" s="139" t="s">
        <v>57</v>
      </c>
      <c r="G132" s="139" t="s">
        <v>322</v>
      </c>
      <c r="H132" s="139" t="s">
        <v>323</v>
      </c>
      <c r="I132" s="139" t="s">
        <v>324</v>
      </c>
      <c r="J132" s="140" t="s">
        <v>280</v>
      </c>
      <c r="K132" s="141" t="s">
        <v>325</v>
      </c>
      <c r="L132" s="137"/>
      <c r="M132" s="62" t="s">
        <v>1</v>
      </c>
      <c r="N132" s="63" t="s">
        <v>39</v>
      </c>
      <c r="O132" s="63" t="s">
        <v>326</v>
      </c>
      <c r="P132" s="63" t="s">
        <v>327</v>
      </c>
      <c r="Q132" s="63" t="s">
        <v>328</v>
      </c>
      <c r="R132" s="63" t="s">
        <v>329</v>
      </c>
      <c r="S132" s="63" t="s">
        <v>330</v>
      </c>
      <c r="T132" s="64" t="s">
        <v>331</v>
      </c>
    </row>
    <row r="133" spans="2:65" s="1" customFormat="1" ht="22.8" customHeight="1">
      <c r="B133" s="32"/>
      <c r="C133" s="67" t="s">
        <v>191</v>
      </c>
      <c r="J133" s="142">
        <f>BK133</f>
        <v>0</v>
      </c>
      <c r="L133" s="32"/>
      <c r="M133" s="65"/>
      <c r="N133" s="56"/>
      <c r="O133" s="56"/>
      <c r="P133" s="143">
        <f>P134+P150+P174+P203+P206+P216+P222</f>
        <v>0</v>
      </c>
      <c r="Q133" s="56"/>
      <c r="R133" s="143">
        <f>R134+R150+R174+R203+R206+R216+R222</f>
        <v>0</v>
      </c>
      <c r="S133" s="56"/>
      <c r="T133" s="144">
        <f>T134+T150+T174+T203+T206+T216+T222</f>
        <v>0</v>
      </c>
      <c r="AT133" s="17" t="s">
        <v>74</v>
      </c>
      <c r="AU133" s="17" t="s">
        <v>282</v>
      </c>
      <c r="BK133" s="145">
        <f>BK134+BK150+BK174+BK203+BK206+BK216+BK222</f>
        <v>0</v>
      </c>
    </row>
    <row r="134" spans="2:65" s="11" customFormat="1" ht="25.95" customHeight="1">
      <c r="B134" s="146"/>
      <c r="D134" s="147" t="s">
        <v>74</v>
      </c>
      <c r="E134" s="148" t="s">
        <v>3105</v>
      </c>
      <c r="F134" s="148" t="s">
        <v>4996</v>
      </c>
      <c r="I134" s="149"/>
      <c r="J134" s="150">
        <f>BK134</f>
        <v>0</v>
      </c>
      <c r="L134" s="146"/>
      <c r="M134" s="151"/>
      <c r="P134" s="152">
        <f>SUM(P135:P149)</f>
        <v>0</v>
      </c>
      <c r="R134" s="152">
        <f>SUM(R135:R149)</f>
        <v>0</v>
      </c>
      <c r="T134" s="153">
        <f>SUM(T135:T149)</f>
        <v>0</v>
      </c>
      <c r="AR134" s="147" t="s">
        <v>82</v>
      </c>
      <c r="AT134" s="154" t="s">
        <v>74</v>
      </c>
      <c r="AU134" s="154" t="s">
        <v>75</v>
      </c>
      <c r="AY134" s="147" t="s">
        <v>334</v>
      </c>
      <c r="BK134" s="155">
        <f>SUM(BK135:BK149)</f>
        <v>0</v>
      </c>
    </row>
    <row r="135" spans="2:65" s="1" customFormat="1" ht="24.15" customHeight="1">
      <c r="B135" s="128"/>
      <c r="C135" s="158" t="s">
        <v>82</v>
      </c>
      <c r="D135" s="158" t="s">
        <v>336</v>
      </c>
      <c r="E135" s="159" t="s">
        <v>5454</v>
      </c>
      <c r="F135" s="160" t="s">
        <v>4997</v>
      </c>
      <c r="G135" s="161" t="s">
        <v>501</v>
      </c>
      <c r="H135" s="162">
        <v>1</v>
      </c>
      <c r="I135" s="163"/>
      <c r="J135" s="164">
        <f>ROUND(I135*H135,2)</f>
        <v>0</v>
      </c>
      <c r="K135" s="165"/>
      <c r="L135" s="32"/>
      <c r="M135" s="166" t="s">
        <v>1</v>
      </c>
      <c r="N135" s="127" t="s">
        <v>41</v>
      </c>
      <c r="P135" s="167">
        <f>O135*H135</f>
        <v>0</v>
      </c>
      <c r="Q135" s="167">
        <v>0</v>
      </c>
      <c r="R135" s="167">
        <f>Q135*H135</f>
        <v>0</v>
      </c>
      <c r="S135" s="167">
        <v>0</v>
      </c>
      <c r="T135" s="168">
        <f>S135*H135</f>
        <v>0</v>
      </c>
      <c r="AR135" s="169" t="s">
        <v>340</v>
      </c>
      <c r="AT135" s="169" t="s">
        <v>336</v>
      </c>
      <c r="AU135" s="169" t="s">
        <v>82</v>
      </c>
      <c r="AY135" s="17" t="s">
        <v>334</v>
      </c>
      <c r="BE135" s="170">
        <f>IF(N135="základná",J135,0)</f>
        <v>0</v>
      </c>
      <c r="BF135" s="170">
        <f>IF(N135="znížená",J135,0)</f>
        <v>0</v>
      </c>
      <c r="BG135" s="170">
        <f>IF(N135="zákl. prenesená",J135,0)</f>
        <v>0</v>
      </c>
      <c r="BH135" s="170">
        <f>IF(N135="zníž. prenesená",J135,0)</f>
        <v>0</v>
      </c>
      <c r="BI135" s="170">
        <f>IF(N135="nulová",J135,0)</f>
        <v>0</v>
      </c>
      <c r="BJ135" s="17" t="s">
        <v>87</v>
      </c>
      <c r="BK135" s="170">
        <f>ROUND(I135*H135,2)</f>
        <v>0</v>
      </c>
      <c r="BL135" s="17" t="s">
        <v>340</v>
      </c>
      <c r="BM135" s="169" t="s">
        <v>4998</v>
      </c>
    </row>
    <row r="136" spans="2:65" s="12" customFormat="1" ht="20.399999999999999">
      <c r="B136" s="171"/>
      <c r="D136" s="172" t="s">
        <v>342</v>
      </c>
      <c r="E136" s="173" t="s">
        <v>1</v>
      </c>
      <c r="F136" s="174" t="s">
        <v>4999</v>
      </c>
      <c r="H136" s="173" t="s">
        <v>1</v>
      </c>
      <c r="I136" s="175"/>
      <c r="L136" s="171"/>
      <c r="M136" s="176"/>
      <c r="T136" s="177"/>
      <c r="AT136" s="173" t="s">
        <v>342</v>
      </c>
      <c r="AU136" s="173" t="s">
        <v>82</v>
      </c>
      <c r="AV136" s="12" t="s">
        <v>82</v>
      </c>
      <c r="AW136" s="12" t="s">
        <v>31</v>
      </c>
      <c r="AX136" s="12" t="s">
        <v>75</v>
      </c>
      <c r="AY136" s="173" t="s">
        <v>334</v>
      </c>
    </row>
    <row r="137" spans="2:65" s="12" customFormat="1" ht="20.399999999999999">
      <c r="B137" s="171"/>
      <c r="D137" s="172" t="s">
        <v>342</v>
      </c>
      <c r="E137" s="173" t="s">
        <v>1</v>
      </c>
      <c r="F137" s="174" t="s">
        <v>5000</v>
      </c>
      <c r="H137" s="173" t="s">
        <v>1</v>
      </c>
      <c r="I137" s="175"/>
      <c r="L137" s="171"/>
      <c r="M137" s="176"/>
      <c r="T137" s="177"/>
      <c r="AT137" s="173" t="s">
        <v>342</v>
      </c>
      <c r="AU137" s="173" t="s">
        <v>82</v>
      </c>
      <c r="AV137" s="12" t="s">
        <v>82</v>
      </c>
      <c r="AW137" s="12" t="s">
        <v>31</v>
      </c>
      <c r="AX137" s="12" t="s">
        <v>75</v>
      </c>
      <c r="AY137" s="173" t="s">
        <v>334</v>
      </c>
    </row>
    <row r="138" spans="2:65" s="12" customFormat="1" ht="20.399999999999999">
      <c r="B138" s="171"/>
      <c r="D138" s="172" t="s">
        <v>342</v>
      </c>
      <c r="E138" s="173" t="s">
        <v>1</v>
      </c>
      <c r="F138" s="174" t="s">
        <v>5001</v>
      </c>
      <c r="H138" s="173" t="s">
        <v>1</v>
      </c>
      <c r="I138" s="175"/>
      <c r="L138" s="171"/>
      <c r="M138" s="176"/>
      <c r="T138" s="177"/>
      <c r="AT138" s="173" t="s">
        <v>342</v>
      </c>
      <c r="AU138" s="173" t="s">
        <v>82</v>
      </c>
      <c r="AV138" s="12" t="s">
        <v>82</v>
      </c>
      <c r="AW138" s="12" t="s">
        <v>31</v>
      </c>
      <c r="AX138" s="12" t="s">
        <v>75</v>
      </c>
      <c r="AY138" s="173" t="s">
        <v>334</v>
      </c>
    </row>
    <row r="139" spans="2:65" s="12" customFormat="1" ht="20.399999999999999">
      <c r="B139" s="171"/>
      <c r="D139" s="172" t="s">
        <v>342</v>
      </c>
      <c r="E139" s="173" t="s">
        <v>1</v>
      </c>
      <c r="F139" s="174" t="s">
        <v>5002</v>
      </c>
      <c r="H139" s="173" t="s">
        <v>1</v>
      </c>
      <c r="I139" s="175"/>
      <c r="L139" s="171"/>
      <c r="M139" s="176"/>
      <c r="T139" s="177"/>
      <c r="AT139" s="173" t="s">
        <v>342</v>
      </c>
      <c r="AU139" s="173" t="s">
        <v>82</v>
      </c>
      <c r="AV139" s="12" t="s">
        <v>82</v>
      </c>
      <c r="AW139" s="12" t="s">
        <v>31</v>
      </c>
      <c r="AX139" s="12" t="s">
        <v>75</v>
      </c>
      <c r="AY139" s="173" t="s">
        <v>334</v>
      </c>
    </row>
    <row r="140" spans="2:65" s="12" customFormat="1" ht="20.399999999999999">
      <c r="B140" s="171"/>
      <c r="D140" s="172" t="s">
        <v>342</v>
      </c>
      <c r="E140" s="173" t="s">
        <v>1</v>
      </c>
      <c r="F140" s="174" t="s">
        <v>5003</v>
      </c>
      <c r="H140" s="173" t="s">
        <v>1</v>
      </c>
      <c r="I140" s="175"/>
      <c r="L140" s="171"/>
      <c r="M140" s="176"/>
      <c r="T140" s="177"/>
      <c r="AT140" s="173" t="s">
        <v>342</v>
      </c>
      <c r="AU140" s="173" t="s">
        <v>82</v>
      </c>
      <c r="AV140" s="12" t="s">
        <v>82</v>
      </c>
      <c r="AW140" s="12" t="s">
        <v>31</v>
      </c>
      <c r="AX140" s="12" t="s">
        <v>75</v>
      </c>
      <c r="AY140" s="173" t="s">
        <v>334</v>
      </c>
    </row>
    <row r="141" spans="2:65" s="12" customFormat="1" ht="20.399999999999999">
      <c r="B141" s="171"/>
      <c r="D141" s="172" t="s">
        <v>342</v>
      </c>
      <c r="E141" s="173" t="s">
        <v>1</v>
      </c>
      <c r="F141" s="174" t="s">
        <v>5004</v>
      </c>
      <c r="H141" s="173" t="s">
        <v>1</v>
      </c>
      <c r="I141" s="175"/>
      <c r="L141" s="171"/>
      <c r="M141" s="176"/>
      <c r="T141" s="177"/>
      <c r="AT141" s="173" t="s">
        <v>342</v>
      </c>
      <c r="AU141" s="173" t="s">
        <v>82</v>
      </c>
      <c r="AV141" s="12" t="s">
        <v>82</v>
      </c>
      <c r="AW141" s="12" t="s">
        <v>31</v>
      </c>
      <c r="AX141" s="12" t="s">
        <v>75</v>
      </c>
      <c r="AY141" s="173" t="s">
        <v>334</v>
      </c>
    </row>
    <row r="142" spans="2:65" s="13" customFormat="1">
      <c r="B142" s="178"/>
      <c r="D142" s="172" t="s">
        <v>342</v>
      </c>
      <c r="E142" s="179" t="s">
        <v>1</v>
      </c>
      <c r="F142" s="180" t="s">
        <v>518</v>
      </c>
      <c r="H142" s="181">
        <v>1</v>
      </c>
      <c r="I142" s="182"/>
      <c r="L142" s="178"/>
      <c r="M142" s="183"/>
      <c r="T142" s="184"/>
      <c r="AT142" s="179" t="s">
        <v>342</v>
      </c>
      <c r="AU142" s="179" t="s">
        <v>82</v>
      </c>
      <c r="AV142" s="13" t="s">
        <v>87</v>
      </c>
      <c r="AW142" s="13" t="s">
        <v>31</v>
      </c>
      <c r="AX142" s="13" t="s">
        <v>75</v>
      </c>
      <c r="AY142" s="179" t="s">
        <v>334</v>
      </c>
    </row>
    <row r="143" spans="2:65" s="14" customFormat="1">
      <c r="B143" s="185"/>
      <c r="D143" s="172" t="s">
        <v>342</v>
      </c>
      <c r="E143" s="186" t="s">
        <v>1</v>
      </c>
      <c r="F143" s="187" t="s">
        <v>346</v>
      </c>
      <c r="H143" s="188">
        <v>1</v>
      </c>
      <c r="I143" s="189"/>
      <c r="L143" s="185"/>
      <c r="M143" s="190"/>
      <c r="T143" s="191"/>
      <c r="AT143" s="186" t="s">
        <v>342</v>
      </c>
      <c r="AU143" s="186" t="s">
        <v>82</v>
      </c>
      <c r="AV143" s="14" t="s">
        <v>340</v>
      </c>
      <c r="AW143" s="14" t="s">
        <v>31</v>
      </c>
      <c r="AX143" s="14" t="s">
        <v>82</v>
      </c>
      <c r="AY143" s="186" t="s">
        <v>334</v>
      </c>
    </row>
    <row r="144" spans="2:65" s="1" customFormat="1" ht="56.25" customHeight="1">
      <c r="B144" s="128"/>
      <c r="C144" s="158" t="s">
        <v>87</v>
      </c>
      <c r="D144" s="158" t="s">
        <v>336</v>
      </c>
      <c r="E144" s="159" t="s">
        <v>5455</v>
      </c>
      <c r="F144" s="160" t="s">
        <v>5005</v>
      </c>
      <c r="G144" s="161" t="s">
        <v>501</v>
      </c>
      <c r="H144" s="162">
        <v>1</v>
      </c>
      <c r="I144" s="163"/>
      <c r="J144" s="164">
        <f t="shared" ref="J144:J149" si="5">ROUND(I144*H144,2)</f>
        <v>0</v>
      </c>
      <c r="K144" s="165"/>
      <c r="L144" s="32"/>
      <c r="M144" s="166" t="s">
        <v>1</v>
      </c>
      <c r="N144" s="127" t="s">
        <v>41</v>
      </c>
      <c r="P144" s="167">
        <f t="shared" ref="P144:P149" si="6">O144*H144</f>
        <v>0</v>
      </c>
      <c r="Q144" s="167">
        <v>0</v>
      </c>
      <c r="R144" s="167">
        <f t="shared" ref="R144:R149" si="7">Q144*H144</f>
        <v>0</v>
      </c>
      <c r="S144" s="167">
        <v>0</v>
      </c>
      <c r="T144" s="168">
        <f t="shared" ref="T144:T149" si="8">S144*H144</f>
        <v>0</v>
      </c>
      <c r="AR144" s="169" t="s">
        <v>340</v>
      </c>
      <c r="AT144" s="169" t="s">
        <v>336</v>
      </c>
      <c r="AU144" s="169" t="s">
        <v>82</v>
      </c>
      <c r="AY144" s="17" t="s">
        <v>334</v>
      </c>
      <c r="BE144" s="170">
        <f t="shared" ref="BE144:BE149" si="9">IF(N144="základná",J144,0)</f>
        <v>0</v>
      </c>
      <c r="BF144" s="170">
        <f t="shared" ref="BF144:BF149" si="10">IF(N144="znížená",J144,0)</f>
        <v>0</v>
      </c>
      <c r="BG144" s="170">
        <f t="shared" ref="BG144:BG149" si="11">IF(N144="zákl. prenesená",J144,0)</f>
        <v>0</v>
      </c>
      <c r="BH144" s="170">
        <f t="shared" ref="BH144:BH149" si="12">IF(N144="zníž. prenesená",J144,0)</f>
        <v>0</v>
      </c>
      <c r="BI144" s="170">
        <f t="shared" ref="BI144:BI149" si="13">IF(N144="nulová",J144,0)</f>
        <v>0</v>
      </c>
      <c r="BJ144" s="17" t="s">
        <v>87</v>
      </c>
      <c r="BK144" s="170">
        <f t="shared" ref="BK144:BK149" si="14">ROUND(I144*H144,2)</f>
        <v>0</v>
      </c>
      <c r="BL144" s="17" t="s">
        <v>340</v>
      </c>
      <c r="BM144" s="169" t="s">
        <v>5006</v>
      </c>
    </row>
    <row r="145" spans="2:65" s="1" customFormat="1" ht="52.2" customHeight="1">
      <c r="B145" s="128"/>
      <c r="C145" s="158" t="s">
        <v>352</v>
      </c>
      <c r="D145" s="158" t="s">
        <v>336</v>
      </c>
      <c r="E145" s="159" t="s">
        <v>5456</v>
      </c>
      <c r="F145" s="160" t="s">
        <v>5007</v>
      </c>
      <c r="G145" s="161" t="s">
        <v>501</v>
      </c>
      <c r="H145" s="162">
        <v>1</v>
      </c>
      <c r="I145" s="163"/>
      <c r="J145" s="164">
        <f t="shared" si="5"/>
        <v>0</v>
      </c>
      <c r="K145" s="165"/>
      <c r="L145" s="32"/>
      <c r="M145" s="166" t="s">
        <v>1</v>
      </c>
      <c r="N145" s="127" t="s">
        <v>41</v>
      </c>
      <c r="P145" s="167">
        <f t="shared" si="6"/>
        <v>0</v>
      </c>
      <c r="Q145" s="167">
        <v>0</v>
      </c>
      <c r="R145" s="167">
        <f t="shared" si="7"/>
        <v>0</v>
      </c>
      <c r="S145" s="167">
        <v>0</v>
      </c>
      <c r="T145" s="168">
        <f t="shared" si="8"/>
        <v>0</v>
      </c>
      <c r="AR145" s="169" t="s">
        <v>340</v>
      </c>
      <c r="AT145" s="169" t="s">
        <v>336</v>
      </c>
      <c r="AU145" s="169" t="s">
        <v>82</v>
      </c>
      <c r="AY145" s="17" t="s">
        <v>334</v>
      </c>
      <c r="BE145" s="170">
        <f t="shared" si="9"/>
        <v>0</v>
      </c>
      <c r="BF145" s="170">
        <f t="shared" si="10"/>
        <v>0</v>
      </c>
      <c r="BG145" s="170">
        <f t="shared" si="11"/>
        <v>0</v>
      </c>
      <c r="BH145" s="170">
        <f t="shared" si="12"/>
        <v>0</v>
      </c>
      <c r="BI145" s="170">
        <f t="shared" si="13"/>
        <v>0</v>
      </c>
      <c r="BJ145" s="17" t="s">
        <v>87</v>
      </c>
      <c r="BK145" s="170">
        <f t="shared" si="14"/>
        <v>0</v>
      </c>
      <c r="BL145" s="17" t="s">
        <v>340</v>
      </c>
      <c r="BM145" s="169" t="s">
        <v>5008</v>
      </c>
    </row>
    <row r="146" spans="2:65" s="1" customFormat="1" ht="38.549999999999997" customHeight="1">
      <c r="B146" s="128"/>
      <c r="C146" s="158" t="s">
        <v>340</v>
      </c>
      <c r="D146" s="158" t="s">
        <v>336</v>
      </c>
      <c r="E146" s="159" t="s">
        <v>5457</v>
      </c>
      <c r="F146" s="160" t="s">
        <v>5009</v>
      </c>
      <c r="G146" s="161" t="s">
        <v>501</v>
      </c>
      <c r="H146" s="162">
        <v>1</v>
      </c>
      <c r="I146" s="163"/>
      <c r="J146" s="164">
        <f t="shared" si="5"/>
        <v>0</v>
      </c>
      <c r="K146" s="165"/>
      <c r="L146" s="32"/>
      <c r="M146" s="166" t="s">
        <v>1</v>
      </c>
      <c r="N146" s="127" t="s">
        <v>41</v>
      </c>
      <c r="P146" s="167">
        <f t="shared" si="6"/>
        <v>0</v>
      </c>
      <c r="Q146" s="167">
        <v>0</v>
      </c>
      <c r="R146" s="167">
        <f t="shared" si="7"/>
        <v>0</v>
      </c>
      <c r="S146" s="167">
        <v>0</v>
      </c>
      <c r="T146" s="168">
        <f t="shared" si="8"/>
        <v>0</v>
      </c>
      <c r="AR146" s="169" t="s">
        <v>340</v>
      </c>
      <c r="AT146" s="169" t="s">
        <v>336</v>
      </c>
      <c r="AU146" s="169" t="s">
        <v>82</v>
      </c>
      <c r="AY146" s="17" t="s">
        <v>334</v>
      </c>
      <c r="BE146" s="170">
        <f t="shared" si="9"/>
        <v>0</v>
      </c>
      <c r="BF146" s="170">
        <f t="shared" si="10"/>
        <v>0</v>
      </c>
      <c r="BG146" s="170">
        <f t="shared" si="11"/>
        <v>0</v>
      </c>
      <c r="BH146" s="170">
        <f t="shared" si="12"/>
        <v>0</v>
      </c>
      <c r="BI146" s="170">
        <f t="shared" si="13"/>
        <v>0</v>
      </c>
      <c r="BJ146" s="17" t="s">
        <v>87</v>
      </c>
      <c r="BK146" s="170">
        <f t="shared" si="14"/>
        <v>0</v>
      </c>
      <c r="BL146" s="17" t="s">
        <v>340</v>
      </c>
      <c r="BM146" s="169" t="s">
        <v>5010</v>
      </c>
    </row>
    <row r="147" spans="2:65" s="1" customFormat="1" ht="56.25" customHeight="1">
      <c r="B147" s="128"/>
      <c r="C147" s="158" t="s">
        <v>374</v>
      </c>
      <c r="D147" s="158" t="s">
        <v>336</v>
      </c>
      <c r="E147" s="159" t="s">
        <v>5458</v>
      </c>
      <c r="F147" s="160" t="s">
        <v>5011</v>
      </c>
      <c r="G147" s="161" t="s">
        <v>501</v>
      </c>
      <c r="H147" s="162">
        <v>1</v>
      </c>
      <c r="I147" s="163"/>
      <c r="J147" s="164">
        <f t="shared" si="5"/>
        <v>0</v>
      </c>
      <c r="K147" s="165"/>
      <c r="L147" s="32"/>
      <c r="M147" s="166" t="s">
        <v>1</v>
      </c>
      <c r="N147" s="127" t="s">
        <v>41</v>
      </c>
      <c r="P147" s="167">
        <f t="shared" si="6"/>
        <v>0</v>
      </c>
      <c r="Q147" s="167">
        <v>0</v>
      </c>
      <c r="R147" s="167">
        <f t="shared" si="7"/>
        <v>0</v>
      </c>
      <c r="S147" s="167">
        <v>0</v>
      </c>
      <c r="T147" s="168">
        <f t="shared" si="8"/>
        <v>0</v>
      </c>
      <c r="AR147" s="169" t="s">
        <v>340</v>
      </c>
      <c r="AT147" s="169" t="s">
        <v>336</v>
      </c>
      <c r="AU147" s="169" t="s">
        <v>82</v>
      </c>
      <c r="AY147" s="17" t="s">
        <v>334</v>
      </c>
      <c r="BE147" s="170">
        <f t="shared" si="9"/>
        <v>0</v>
      </c>
      <c r="BF147" s="170">
        <f t="shared" si="10"/>
        <v>0</v>
      </c>
      <c r="BG147" s="170">
        <f t="shared" si="11"/>
        <v>0</v>
      </c>
      <c r="BH147" s="170">
        <f t="shared" si="12"/>
        <v>0</v>
      </c>
      <c r="BI147" s="170">
        <f t="shared" si="13"/>
        <v>0</v>
      </c>
      <c r="BJ147" s="17" t="s">
        <v>87</v>
      </c>
      <c r="BK147" s="170">
        <f t="shared" si="14"/>
        <v>0</v>
      </c>
      <c r="BL147" s="17" t="s">
        <v>340</v>
      </c>
      <c r="BM147" s="169" t="s">
        <v>5012</v>
      </c>
    </row>
    <row r="148" spans="2:65" s="1" customFormat="1" ht="90.75" customHeight="1">
      <c r="B148" s="128"/>
      <c r="C148" s="158" t="s">
        <v>380</v>
      </c>
      <c r="D148" s="158" t="s">
        <v>336</v>
      </c>
      <c r="E148" s="159" t="s">
        <v>5459</v>
      </c>
      <c r="F148" s="160" t="s">
        <v>5013</v>
      </c>
      <c r="G148" s="161" t="s">
        <v>501</v>
      </c>
      <c r="H148" s="162">
        <v>1</v>
      </c>
      <c r="I148" s="163"/>
      <c r="J148" s="164">
        <f t="shared" si="5"/>
        <v>0</v>
      </c>
      <c r="K148" s="165"/>
      <c r="L148" s="32"/>
      <c r="M148" s="166" t="s">
        <v>1</v>
      </c>
      <c r="N148" s="127" t="s">
        <v>41</v>
      </c>
      <c r="P148" s="167">
        <f t="shared" si="6"/>
        <v>0</v>
      </c>
      <c r="Q148" s="167">
        <v>0</v>
      </c>
      <c r="R148" s="167">
        <f t="shared" si="7"/>
        <v>0</v>
      </c>
      <c r="S148" s="167">
        <v>0</v>
      </c>
      <c r="T148" s="168">
        <f t="shared" si="8"/>
        <v>0</v>
      </c>
      <c r="AR148" s="169" t="s">
        <v>340</v>
      </c>
      <c r="AT148" s="169" t="s">
        <v>336</v>
      </c>
      <c r="AU148" s="169" t="s">
        <v>82</v>
      </c>
      <c r="AY148" s="17" t="s">
        <v>334</v>
      </c>
      <c r="BE148" s="170">
        <f t="shared" si="9"/>
        <v>0</v>
      </c>
      <c r="BF148" s="170">
        <f t="shared" si="10"/>
        <v>0</v>
      </c>
      <c r="BG148" s="170">
        <f t="shared" si="11"/>
        <v>0</v>
      </c>
      <c r="BH148" s="170">
        <f t="shared" si="12"/>
        <v>0</v>
      </c>
      <c r="BI148" s="170">
        <f t="shared" si="13"/>
        <v>0</v>
      </c>
      <c r="BJ148" s="17" t="s">
        <v>87</v>
      </c>
      <c r="BK148" s="170">
        <f t="shared" si="14"/>
        <v>0</v>
      </c>
      <c r="BL148" s="17" t="s">
        <v>340</v>
      </c>
      <c r="BM148" s="169" t="s">
        <v>5014</v>
      </c>
    </row>
    <row r="149" spans="2:65" s="1" customFormat="1" ht="24.15" customHeight="1">
      <c r="B149" s="128"/>
      <c r="C149" s="158" t="s">
        <v>384</v>
      </c>
      <c r="D149" s="158" t="s">
        <v>336</v>
      </c>
      <c r="E149" s="159" t="s">
        <v>5460</v>
      </c>
      <c r="F149" s="160" t="s">
        <v>5015</v>
      </c>
      <c r="G149" s="161" t="s">
        <v>501</v>
      </c>
      <c r="H149" s="162">
        <v>6</v>
      </c>
      <c r="I149" s="163"/>
      <c r="J149" s="164">
        <f t="shared" si="5"/>
        <v>0</v>
      </c>
      <c r="K149" s="165"/>
      <c r="L149" s="32"/>
      <c r="M149" s="166" t="s">
        <v>1</v>
      </c>
      <c r="N149" s="127" t="s">
        <v>41</v>
      </c>
      <c r="P149" s="167">
        <f t="shared" si="6"/>
        <v>0</v>
      </c>
      <c r="Q149" s="167">
        <v>0</v>
      </c>
      <c r="R149" s="167">
        <f t="shared" si="7"/>
        <v>0</v>
      </c>
      <c r="S149" s="167">
        <v>0</v>
      </c>
      <c r="T149" s="168">
        <f t="shared" si="8"/>
        <v>0</v>
      </c>
      <c r="AR149" s="169" t="s">
        <v>340</v>
      </c>
      <c r="AT149" s="169" t="s">
        <v>336</v>
      </c>
      <c r="AU149" s="169" t="s">
        <v>82</v>
      </c>
      <c r="AY149" s="17" t="s">
        <v>334</v>
      </c>
      <c r="BE149" s="170">
        <f t="shared" si="9"/>
        <v>0</v>
      </c>
      <c r="BF149" s="170">
        <f t="shared" si="10"/>
        <v>0</v>
      </c>
      <c r="BG149" s="170">
        <f t="shared" si="11"/>
        <v>0</v>
      </c>
      <c r="BH149" s="170">
        <f t="shared" si="12"/>
        <v>0</v>
      </c>
      <c r="BI149" s="170">
        <f t="shared" si="13"/>
        <v>0</v>
      </c>
      <c r="BJ149" s="17" t="s">
        <v>87</v>
      </c>
      <c r="BK149" s="170">
        <f t="shared" si="14"/>
        <v>0</v>
      </c>
      <c r="BL149" s="17" t="s">
        <v>340</v>
      </c>
      <c r="BM149" s="169" t="s">
        <v>5016</v>
      </c>
    </row>
    <row r="150" spans="2:65" s="11" customFormat="1" ht="25.95" customHeight="1">
      <c r="B150" s="146"/>
      <c r="D150" s="147" t="s">
        <v>74</v>
      </c>
      <c r="E150" s="148" t="s">
        <v>3125</v>
      </c>
      <c r="F150" s="148" t="s">
        <v>4926</v>
      </c>
      <c r="I150" s="149"/>
      <c r="J150" s="150">
        <f>BK150</f>
        <v>0</v>
      </c>
      <c r="L150" s="146"/>
      <c r="M150" s="151"/>
      <c r="P150" s="152">
        <f>SUM(P151:P173)</f>
        <v>0</v>
      </c>
      <c r="R150" s="152">
        <f>SUM(R151:R173)</f>
        <v>0</v>
      </c>
      <c r="T150" s="153">
        <f>SUM(T151:T173)</f>
        <v>0</v>
      </c>
      <c r="AR150" s="147" t="s">
        <v>82</v>
      </c>
      <c r="AT150" s="154" t="s">
        <v>74</v>
      </c>
      <c r="AU150" s="154" t="s">
        <v>75</v>
      </c>
      <c r="AY150" s="147" t="s">
        <v>334</v>
      </c>
      <c r="BK150" s="155">
        <f>SUM(BK151:BK173)</f>
        <v>0</v>
      </c>
    </row>
    <row r="151" spans="2:65" s="1" customFormat="1" ht="33" customHeight="1">
      <c r="B151" s="128"/>
      <c r="C151" s="158" t="s">
        <v>392</v>
      </c>
      <c r="D151" s="158" t="s">
        <v>336</v>
      </c>
      <c r="E151" s="159" t="s">
        <v>5461</v>
      </c>
      <c r="F151" s="160" t="s">
        <v>5017</v>
      </c>
      <c r="G151" s="161" t="s">
        <v>470</v>
      </c>
      <c r="H151" s="162">
        <v>6</v>
      </c>
      <c r="I151" s="163"/>
      <c r="J151" s="164">
        <f t="shared" ref="J151:J173" si="15">ROUND(I151*H151,2)</f>
        <v>0</v>
      </c>
      <c r="K151" s="165"/>
      <c r="L151" s="32"/>
      <c r="M151" s="166" t="s">
        <v>1</v>
      </c>
      <c r="N151" s="127" t="s">
        <v>41</v>
      </c>
      <c r="P151" s="167">
        <f t="shared" ref="P151:P173" si="16">O151*H151</f>
        <v>0</v>
      </c>
      <c r="Q151" s="167">
        <v>0</v>
      </c>
      <c r="R151" s="167">
        <f t="shared" ref="R151:R173" si="17">Q151*H151</f>
        <v>0</v>
      </c>
      <c r="S151" s="167">
        <v>0</v>
      </c>
      <c r="T151" s="168">
        <f t="shared" ref="T151:T173" si="18">S151*H151</f>
        <v>0</v>
      </c>
      <c r="AR151" s="169" t="s">
        <v>340</v>
      </c>
      <c r="AT151" s="169" t="s">
        <v>336</v>
      </c>
      <c r="AU151" s="169" t="s">
        <v>82</v>
      </c>
      <c r="AY151" s="17" t="s">
        <v>334</v>
      </c>
      <c r="BE151" s="170">
        <f t="shared" ref="BE151:BE173" si="19">IF(N151="základná",J151,0)</f>
        <v>0</v>
      </c>
      <c r="BF151" s="170">
        <f t="shared" ref="BF151:BF173" si="20">IF(N151="znížená",J151,0)</f>
        <v>0</v>
      </c>
      <c r="BG151" s="170">
        <f t="shared" ref="BG151:BG173" si="21">IF(N151="zákl. prenesená",J151,0)</f>
        <v>0</v>
      </c>
      <c r="BH151" s="170">
        <f t="shared" ref="BH151:BH173" si="22">IF(N151="zníž. prenesená",J151,0)</f>
        <v>0</v>
      </c>
      <c r="BI151" s="170">
        <f t="shared" ref="BI151:BI173" si="23">IF(N151="nulová",J151,0)</f>
        <v>0</v>
      </c>
      <c r="BJ151" s="17" t="s">
        <v>87</v>
      </c>
      <c r="BK151" s="170">
        <f t="shared" ref="BK151:BK173" si="24">ROUND(I151*H151,2)</f>
        <v>0</v>
      </c>
      <c r="BL151" s="17" t="s">
        <v>340</v>
      </c>
      <c r="BM151" s="169" t="s">
        <v>5018</v>
      </c>
    </row>
    <row r="152" spans="2:65" s="1" customFormat="1" ht="33" customHeight="1">
      <c r="B152" s="128"/>
      <c r="C152" s="158" t="s">
        <v>396</v>
      </c>
      <c r="D152" s="158" t="s">
        <v>336</v>
      </c>
      <c r="E152" s="159" t="s">
        <v>5462</v>
      </c>
      <c r="F152" s="160" t="s">
        <v>5019</v>
      </c>
      <c r="G152" s="161" t="s">
        <v>470</v>
      </c>
      <c r="H152" s="162">
        <v>2</v>
      </c>
      <c r="I152" s="163"/>
      <c r="J152" s="164">
        <f t="shared" si="15"/>
        <v>0</v>
      </c>
      <c r="K152" s="165"/>
      <c r="L152" s="32"/>
      <c r="M152" s="166" t="s">
        <v>1</v>
      </c>
      <c r="N152" s="127" t="s">
        <v>41</v>
      </c>
      <c r="P152" s="167">
        <f t="shared" si="16"/>
        <v>0</v>
      </c>
      <c r="Q152" s="167">
        <v>0</v>
      </c>
      <c r="R152" s="167">
        <f t="shared" si="17"/>
        <v>0</v>
      </c>
      <c r="S152" s="167">
        <v>0</v>
      </c>
      <c r="T152" s="168">
        <f t="shared" si="18"/>
        <v>0</v>
      </c>
      <c r="AR152" s="169" t="s">
        <v>340</v>
      </c>
      <c r="AT152" s="169" t="s">
        <v>336</v>
      </c>
      <c r="AU152" s="169" t="s">
        <v>82</v>
      </c>
      <c r="AY152" s="17" t="s">
        <v>334</v>
      </c>
      <c r="BE152" s="170">
        <f t="shared" si="19"/>
        <v>0</v>
      </c>
      <c r="BF152" s="170">
        <f t="shared" si="20"/>
        <v>0</v>
      </c>
      <c r="BG152" s="170">
        <f t="shared" si="21"/>
        <v>0</v>
      </c>
      <c r="BH152" s="170">
        <f t="shared" si="22"/>
        <v>0</v>
      </c>
      <c r="BI152" s="170">
        <f t="shared" si="23"/>
        <v>0</v>
      </c>
      <c r="BJ152" s="17" t="s">
        <v>87</v>
      </c>
      <c r="BK152" s="170">
        <f t="shared" si="24"/>
        <v>0</v>
      </c>
      <c r="BL152" s="17" t="s">
        <v>340</v>
      </c>
      <c r="BM152" s="169" t="s">
        <v>5020</v>
      </c>
    </row>
    <row r="153" spans="2:65" s="1" customFormat="1" ht="33" customHeight="1">
      <c r="B153" s="128"/>
      <c r="C153" s="158" t="s">
        <v>400</v>
      </c>
      <c r="D153" s="158" t="s">
        <v>336</v>
      </c>
      <c r="E153" s="159" t="s">
        <v>5463</v>
      </c>
      <c r="F153" s="160" t="s">
        <v>5021</v>
      </c>
      <c r="G153" s="161" t="s">
        <v>470</v>
      </c>
      <c r="H153" s="162">
        <v>18</v>
      </c>
      <c r="I153" s="163"/>
      <c r="J153" s="164">
        <f t="shared" si="15"/>
        <v>0</v>
      </c>
      <c r="K153" s="165"/>
      <c r="L153" s="32"/>
      <c r="M153" s="166" t="s">
        <v>1</v>
      </c>
      <c r="N153" s="127" t="s">
        <v>41</v>
      </c>
      <c r="P153" s="167">
        <f t="shared" si="16"/>
        <v>0</v>
      </c>
      <c r="Q153" s="167">
        <v>0</v>
      </c>
      <c r="R153" s="167">
        <f t="shared" si="17"/>
        <v>0</v>
      </c>
      <c r="S153" s="167">
        <v>0</v>
      </c>
      <c r="T153" s="168">
        <f t="shared" si="18"/>
        <v>0</v>
      </c>
      <c r="AR153" s="169" t="s">
        <v>340</v>
      </c>
      <c r="AT153" s="169" t="s">
        <v>336</v>
      </c>
      <c r="AU153" s="169" t="s">
        <v>82</v>
      </c>
      <c r="AY153" s="17" t="s">
        <v>334</v>
      </c>
      <c r="BE153" s="170">
        <f t="shared" si="19"/>
        <v>0</v>
      </c>
      <c r="BF153" s="170">
        <f t="shared" si="20"/>
        <v>0</v>
      </c>
      <c r="BG153" s="170">
        <f t="shared" si="21"/>
        <v>0</v>
      </c>
      <c r="BH153" s="170">
        <f t="shared" si="22"/>
        <v>0</v>
      </c>
      <c r="BI153" s="170">
        <f t="shared" si="23"/>
        <v>0</v>
      </c>
      <c r="BJ153" s="17" t="s">
        <v>87</v>
      </c>
      <c r="BK153" s="170">
        <f t="shared" si="24"/>
        <v>0</v>
      </c>
      <c r="BL153" s="17" t="s">
        <v>340</v>
      </c>
      <c r="BM153" s="169" t="s">
        <v>5022</v>
      </c>
    </row>
    <row r="154" spans="2:65" s="1" customFormat="1" ht="33" customHeight="1">
      <c r="B154" s="128"/>
      <c r="C154" s="158" t="s">
        <v>415</v>
      </c>
      <c r="D154" s="158" t="s">
        <v>336</v>
      </c>
      <c r="E154" s="159" t="s">
        <v>5464</v>
      </c>
      <c r="F154" s="160" t="s">
        <v>5023</v>
      </c>
      <c r="G154" s="161" t="s">
        <v>470</v>
      </c>
      <c r="H154" s="162">
        <v>20</v>
      </c>
      <c r="I154" s="163"/>
      <c r="J154" s="164">
        <f t="shared" si="15"/>
        <v>0</v>
      </c>
      <c r="K154" s="165"/>
      <c r="L154" s="32"/>
      <c r="M154" s="166" t="s">
        <v>1</v>
      </c>
      <c r="N154" s="127" t="s">
        <v>41</v>
      </c>
      <c r="P154" s="167">
        <f t="shared" si="16"/>
        <v>0</v>
      </c>
      <c r="Q154" s="167">
        <v>0</v>
      </c>
      <c r="R154" s="167">
        <f t="shared" si="17"/>
        <v>0</v>
      </c>
      <c r="S154" s="167">
        <v>0</v>
      </c>
      <c r="T154" s="168">
        <f t="shared" si="18"/>
        <v>0</v>
      </c>
      <c r="AR154" s="169" t="s">
        <v>340</v>
      </c>
      <c r="AT154" s="169" t="s">
        <v>336</v>
      </c>
      <c r="AU154" s="169" t="s">
        <v>82</v>
      </c>
      <c r="AY154" s="17" t="s">
        <v>334</v>
      </c>
      <c r="BE154" s="170">
        <f t="shared" si="19"/>
        <v>0</v>
      </c>
      <c r="BF154" s="170">
        <f t="shared" si="20"/>
        <v>0</v>
      </c>
      <c r="BG154" s="170">
        <f t="shared" si="21"/>
        <v>0</v>
      </c>
      <c r="BH154" s="170">
        <f t="shared" si="22"/>
        <v>0</v>
      </c>
      <c r="BI154" s="170">
        <f t="shared" si="23"/>
        <v>0</v>
      </c>
      <c r="BJ154" s="17" t="s">
        <v>87</v>
      </c>
      <c r="BK154" s="170">
        <f t="shared" si="24"/>
        <v>0</v>
      </c>
      <c r="BL154" s="17" t="s">
        <v>340</v>
      </c>
      <c r="BM154" s="169" t="s">
        <v>5024</v>
      </c>
    </row>
    <row r="155" spans="2:65" s="1" customFormat="1" ht="33" customHeight="1">
      <c r="B155" s="128"/>
      <c r="C155" s="158" t="s">
        <v>424</v>
      </c>
      <c r="D155" s="158" t="s">
        <v>336</v>
      </c>
      <c r="E155" s="159" t="s">
        <v>5465</v>
      </c>
      <c r="F155" s="160" t="s">
        <v>5025</v>
      </c>
      <c r="G155" s="161" t="s">
        <v>470</v>
      </c>
      <c r="H155" s="162">
        <v>8</v>
      </c>
      <c r="I155" s="163"/>
      <c r="J155" s="164">
        <f t="shared" si="15"/>
        <v>0</v>
      </c>
      <c r="K155" s="165"/>
      <c r="L155" s="32"/>
      <c r="M155" s="166" t="s">
        <v>1</v>
      </c>
      <c r="N155" s="127" t="s">
        <v>41</v>
      </c>
      <c r="P155" s="167">
        <f t="shared" si="16"/>
        <v>0</v>
      </c>
      <c r="Q155" s="167">
        <v>0</v>
      </c>
      <c r="R155" s="167">
        <f t="shared" si="17"/>
        <v>0</v>
      </c>
      <c r="S155" s="167">
        <v>0</v>
      </c>
      <c r="T155" s="168">
        <f t="shared" si="18"/>
        <v>0</v>
      </c>
      <c r="AR155" s="169" t="s">
        <v>340</v>
      </c>
      <c r="AT155" s="169" t="s">
        <v>336</v>
      </c>
      <c r="AU155" s="169" t="s">
        <v>82</v>
      </c>
      <c r="AY155" s="17" t="s">
        <v>334</v>
      </c>
      <c r="BE155" s="170">
        <f t="shared" si="19"/>
        <v>0</v>
      </c>
      <c r="BF155" s="170">
        <f t="shared" si="20"/>
        <v>0</v>
      </c>
      <c r="BG155" s="170">
        <f t="shared" si="21"/>
        <v>0</v>
      </c>
      <c r="BH155" s="170">
        <f t="shared" si="22"/>
        <v>0</v>
      </c>
      <c r="BI155" s="170">
        <f t="shared" si="23"/>
        <v>0</v>
      </c>
      <c r="BJ155" s="17" t="s">
        <v>87</v>
      </c>
      <c r="BK155" s="170">
        <f t="shared" si="24"/>
        <v>0</v>
      </c>
      <c r="BL155" s="17" t="s">
        <v>340</v>
      </c>
      <c r="BM155" s="169" t="s">
        <v>5026</v>
      </c>
    </row>
    <row r="156" spans="2:65" s="1" customFormat="1" ht="33" customHeight="1">
      <c r="B156" s="128"/>
      <c r="C156" s="158" t="s">
        <v>439</v>
      </c>
      <c r="D156" s="158" t="s">
        <v>336</v>
      </c>
      <c r="E156" s="159" t="s">
        <v>5466</v>
      </c>
      <c r="F156" s="160" t="s">
        <v>5017</v>
      </c>
      <c r="G156" s="161" t="s">
        <v>501</v>
      </c>
      <c r="H156" s="162">
        <v>6</v>
      </c>
      <c r="I156" s="163"/>
      <c r="J156" s="164">
        <f t="shared" si="15"/>
        <v>0</v>
      </c>
      <c r="K156" s="165"/>
      <c r="L156" s="32"/>
      <c r="M156" s="166" t="s">
        <v>1</v>
      </c>
      <c r="N156" s="127" t="s">
        <v>41</v>
      </c>
      <c r="P156" s="167">
        <f t="shared" si="16"/>
        <v>0</v>
      </c>
      <c r="Q156" s="167">
        <v>0</v>
      </c>
      <c r="R156" s="167">
        <f t="shared" si="17"/>
        <v>0</v>
      </c>
      <c r="S156" s="167">
        <v>0</v>
      </c>
      <c r="T156" s="168">
        <f t="shared" si="18"/>
        <v>0</v>
      </c>
      <c r="AR156" s="169" t="s">
        <v>340</v>
      </c>
      <c r="AT156" s="169" t="s">
        <v>336</v>
      </c>
      <c r="AU156" s="169" t="s">
        <v>82</v>
      </c>
      <c r="AY156" s="17" t="s">
        <v>334</v>
      </c>
      <c r="BE156" s="170">
        <f t="shared" si="19"/>
        <v>0</v>
      </c>
      <c r="BF156" s="170">
        <f t="shared" si="20"/>
        <v>0</v>
      </c>
      <c r="BG156" s="170">
        <f t="shared" si="21"/>
        <v>0</v>
      </c>
      <c r="BH156" s="170">
        <f t="shared" si="22"/>
        <v>0</v>
      </c>
      <c r="BI156" s="170">
        <f t="shared" si="23"/>
        <v>0</v>
      </c>
      <c r="BJ156" s="17" t="s">
        <v>87</v>
      </c>
      <c r="BK156" s="170">
        <f t="shared" si="24"/>
        <v>0</v>
      </c>
      <c r="BL156" s="17" t="s">
        <v>340</v>
      </c>
      <c r="BM156" s="169" t="s">
        <v>5027</v>
      </c>
    </row>
    <row r="157" spans="2:65" s="1" customFormat="1" ht="33" customHeight="1">
      <c r="B157" s="128"/>
      <c r="C157" s="158" t="s">
        <v>444</v>
      </c>
      <c r="D157" s="158" t="s">
        <v>336</v>
      </c>
      <c r="E157" s="159" t="s">
        <v>5467</v>
      </c>
      <c r="F157" s="160" t="s">
        <v>5019</v>
      </c>
      <c r="G157" s="161" t="s">
        <v>501</v>
      </c>
      <c r="H157" s="162">
        <v>2</v>
      </c>
      <c r="I157" s="163"/>
      <c r="J157" s="164">
        <f t="shared" si="15"/>
        <v>0</v>
      </c>
      <c r="K157" s="165"/>
      <c r="L157" s="32"/>
      <c r="M157" s="166" t="s">
        <v>1</v>
      </c>
      <c r="N157" s="127" t="s">
        <v>41</v>
      </c>
      <c r="P157" s="167">
        <f t="shared" si="16"/>
        <v>0</v>
      </c>
      <c r="Q157" s="167">
        <v>0</v>
      </c>
      <c r="R157" s="167">
        <f t="shared" si="17"/>
        <v>0</v>
      </c>
      <c r="S157" s="167">
        <v>0</v>
      </c>
      <c r="T157" s="168">
        <f t="shared" si="18"/>
        <v>0</v>
      </c>
      <c r="AR157" s="169" t="s">
        <v>340</v>
      </c>
      <c r="AT157" s="169" t="s">
        <v>336</v>
      </c>
      <c r="AU157" s="169" t="s">
        <v>82</v>
      </c>
      <c r="AY157" s="17" t="s">
        <v>334</v>
      </c>
      <c r="BE157" s="170">
        <f t="shared" si="19"/>
        <v>0</v>
      </c>
      <c r="BF157" s="170">
        <f t="shared" si="20"/>
        <v>0</v>
      </c>
      <c r="BG157" s="170">
        <f t="shared" si="21"/>
        <v>0</v>
      </c>
      <c r="BH157" s="170">
        <f t="shared" si="22"/>
        <v>0</v>
      </c>
      <c r="BI157" s="170">
        <f t="shared" si="23"/>
        <v>0</v>
      </c>
      <c r="BJ157" s="17" t="s">
        <v>87</v>
      </c>
      <c r="BK157" s="170">
        <f t="shared" si="24"/>
        <v>0</v>
      </c>
      <c r="BL157" s="17" t="s">
        <v>340</v>
      </c>
      <c r="BM157" s="169" t="s">
        <v>5028</v>
      </c>
    </row>
    <row r="158" spans="2:65" s="1" customFormat="1" ht="33" customHeight="1">
      <c r="B158" s="128"/>
      <c r="C158" s="158" t="s">
        <v>448</v>
      </c>
      <c r="D158" s="158" t="s">
        <v>336</v>
      </c>
      <c r="E158" s="159" t="s">
        <v>5468</v>
      </c>
      <c r="F158" s="160" t="s">
        <v>5021</v>
      </c>
      <c r="G158" s="161" t="s">
        <v>501</v>
      </c>
      <c r="H158" s="162">
        <v>10</v>
      </c>
      <c r="I158" s="163"/>
      <c r="J158" s="164">
        <f t="shared" si="15"/>
        <v>0</v>
      </c>
      <c r="K158" s="165"/>
      <c r="L158" s="32"/>
      <c r="M158" s="166" t="s">
        <v>1</v>
      </c>
      <c r="N158" s="127" t="s">
        <v>41</v>
      </c>
      <c r="P158" s="167">
        <f t="shared" si="16"/>
        <v>0</v>
      </c>
      <c r="Q158" s="167">
        <v>0</v>
      </c>
      <c r="R158" s="167">
        <f t="shared" si="17"/>
        <v>0</v>
      </c>
      <c r="S158" s="167">
        <v>0</v>
      </c>
      <c r="T158" s="168">
        <f t="shared" si="18"/>
        <v>0</v>
      </c>
      <c r="AR158" s="169" t="s">
        <v>340</v>
      </c>
      <c r="AT158" s="169" t="s">
        <v>336</v>
      </c>
      <c r="AU158" s="169" t="s">
        <v>82</v>
      </c>
      <c r="AY158" s="17" t="s">
        <v>334</v>
      </c>
      <c r="BE158" s="170">
        <f t="shared" si="19"/>
        <v>0</v>
      </c>
      <c r="BF158" s="170">
        <f t="shared" si="20"/>
        <v>0</v>
      </c>
      <c r="BG158" s="170">
        <f t="shared" si="21"/>
        <v>0</v>
      </c>
      <c r="BH158" s="170">
        <f t="shared" si="22"/>
        <v>0</v>
      </c>
      <c r="BI158" s="170">
        <f t="shared" si="23"/>
        <v>0</v>
      </c>
      <c r="BJ158" s="17" t="s">
        <v>87</v>
      </c>
      <c r="BK158" s="170">
        <f t="shared" si="24"/>
        <v>0</v>
      </c>
      <c r="BL158" s="17" t="s">
        <v>340</v>
      </c>
      <c r="BM158" s="169" t="s">
        <v>5029</v>
      </c>
    </row>
    <row r="159" spans="2:65" s="1" customFormat="1" ht="33" customHeight="1">
      <c r="B159" s="128"/>
      <c r="C159" s="158" t="s">
        <v>452</v>
      </c>
      <c r="D159" s="158" t="s">
        <v>336</v>
      </c>
      <c r="E159" s="159" t="s">
        <v>5469</v>
      </c>
      <c r="F159" s="160" t="s">
        <v>5030</v>
      </c>
      <c r="G159" s="161" t="s">
        <v>501</v>
      </c>
      <c r="H159" s="162">
        <v>8</v>
      </c>
      <c r="I159" s="163"/>
      <c r="J159" s="164">
        <f t="shared" si="15"/>
        <v>0</v>
      </c>
      <c r="K159" s="165"/>
      <c r="L159" s="32"/>
      <c r="M159" s="166" t="s">
        <v>1</v>
      </c>
      <c r="N159" s="127" t="s">
        <v>41</v>
      </c>
      <c r="P159" s="167">
        <f t="shared" si="16"/>
        <v>0</v>
      </c>
      <c r="Q159" s="167">
        <v>0</v>
      </c>
      <c r="R159" s="167">
        <f t="shared" si="17"/>
        <v>0</v>
      </c>
      <c r="S159" s="167">
        <v>0</v>
      </c>
      <c r="T159" s="168">
        <f t="shared" si="18"/>
        <v>0</v>
      </c>
      <c r="AR159" s="169" t="s">
        <v>340</v>
      </c>
      <c r="AT159" s="169" t="s">
        <v>336</v>
      </c>
      <c r="AU159" s="169" t="s">
        <v>82</v>
      </c>
      <c r="AY159" s="17" t="s">
        <v>334</v>
      </c>
      <c r="BE159" s="170">
        <f t="shared" si="19"/>
        <v>0</v>
      </c>
      <c r="BF159" s="170">
        <f t="shared" si="20"/>
        <v>0</v>
      </c>
      <c r="BG159" s="170">
        <f t="shared" si="21"/>
        <v>0</v>
      </c>
      <c r="BH159" s="170">
        <f t="shared" si="22"/>
        <v>0</v>
      </c>
      <c r="BI159" s="170">
        <f t="shared" si="23"/>
        <v>0</v>
      </c>
      <c r="BJ159" s="17" t="s">
        <v>87</v>
      </c>
      <c r="BK159" s="170">
        <f t="shared" si="24"/>
        <v>0</v>
      </c>
      <c r="BL159" s="17" t="s">
        <v>340</v>
      </c>
      <c r="BM159" s="169" t="s">
        <v>5031</v>
      </c>
    </row>
    <row r="160" spans="2:65" s="1" customFormat="1" ht="33" customHeight="1">
      <c r="B160" s="128"/>
      <c r="C160" s="158" t="s">
        <v>456</v>
      </c>
      <c r="D160" s="158" t="s">
        <v>336</v>
      </c>
      <c r="E160" s="159" t="s">
        <v>5470</v>
      </c>
      <c r="F160" s="160" t="s">
        <v>5025</v>
      </c>
      <c r="G160" s="161" t="s">
        <v>501</v>
      </c>
      <c r="H160" s="162">
        <v>6</v>
      </c>
      <c r="I160" s="163"/>
      <c r="J160" s="164">
        <f t="shared" si="15"/>
        <v>0</v>
      </c>
      <c r="K160" s="165"/>
      <c r="L160" s="32"/>
      <c r="M160" s="166" t="s">
        <v>1</v>
      </c>
      <c r="N160" s="127" t="s">
        <v>41</v>
      </c>
      <c r="P160" s="167">
        <f t="shared" si="16"/>
        <v>0</v>
      </c>
      <c r="Q160" s="167">
        <v>0</v>
      </c>
      <c r="R160" s="167">
        <f t="shared" si="17"/>
        <v>0</v>
      </c>
      <c r="S160" s="167">
        <v>0</v>
      </c>
      <c r="T160" s="168">
        <f t="shared" si="18"/>
        <v>0</v>
      </c>
      <c r="AR160" s="169" t="s">
        <v>340</v>
      </c>
      <c r="AT160" s="169" t="s">
        <v>336</v>
      </c>
      <c r="AU160" s="169" t="s">
        <v>82</v>
      </c>
      <c r="AY160" s="17" t="s">
        <v>334</v>
      </c>
      <c r="BE160" s="170">
        <f t="shared" si="19"/>
        <v>0</v>
      </c>
      <c r="BF160" s="170">
        <f t="shared" si="20"/>
        <v>0</v>
      </c>
      <c r="BG160" s="170">
        <f t="shared" si="21"/>
        <v>0</v>
      </c>
      <c r="BH160" s="170">
        <f t="shared" si="22"/>
        <v>0</v>
      </c>
      <c r="BI160" s="170">
        <f t="shared" si="23"/>
        <v>0</v>
      </c>
      <c r="BJ160" s="17" t="s">
        <v>87</v>
      </c>
      <c r="BK160" s="170">
        <f t="shared" si="24"/>
        <v>0</v>
      </c>
      <c r="BL160" s="17" t="s">
        <v>340</v>
      </c>
      <c r="BM160" s="169" t="s">
        <v>5032</v>
      </c>
    </row>
    <row r="161" spans="2:65" s="1" customFormat="1" ht="24.15" customHeight="1">
      <c r="B161" s="128"/>
      <c r="C161" s="158" t="s">
        <v>460</v>
      </c>
      <c r="D161" s="158" t="s">
        <v>336</v>
      </c>
      <c r="E161" s="159" t="s">
        <v>5471</v>
      </c>
      <c r="F161" s="160" t="s">
        <v>5033</v>
      </c>
      <c r="G161" s="161" t="s">
        <v>501</v>
      </c>
      <c r="H161" s="162">
        <v>2</v>
      </c>
      <c r="I161" s="163"/>
      <c r="J161" s="164">
        <f t="shared" si="15"/>
        <v>0</v>
      </c>
      <c r="K161" s="165"/>
      <c r="L161" s="32"/>
      <c r="M161" s="166" t="s">
        <v>1</v>
      </c>
      <c r="N161" s="127" t="s">
        <v>41</v>
      </c>
      <c r="P161" s="167">
        <f t="shared" si="16"/>
        <v>0</v>
      </c>
      <c r="Q161" s="167">
        <v>0</v>
      </c>
      <c r="R161" s="167">
        <f t="shared" si="17"/>
        <v>0</v>
      </c>
      <c r="S161" s="167">
        <v>0</v>
      </c>
      <c r="T161" s="168">
        <f t="shared" si="18"/>
        <v>0</v>
      </c>
      <c r="AR161" s="169" t="s">
        <v>340</v>
      </c>
      <c r="AT161" s="169" t="s">
        <v>336</v>
      </c>
      <c r="AU161" s="169" t="s">
        <v>82</v>
      </c>
      <c r="AY161" s="17" t="s">
        <v>334</v>
      </c>
      <c r="BE161" s="170">
        <f t="shared" si="19"/>
        <v>0</v>
      </c>
      <c r="BF161" s="170">
        <f t="shared" si="20"/>
        <v>0</v>
      </c>
      <c r="BG161" s="170">
        <f t="shared" si="21"/>
        <v>0</v>
      </c>
      <c r="BH161" s="170">
        <f t="shared" si="22"/>
        <v>0</v>
      </c>
      <c r="BI161" s="170">
        <f t="shared" si="23"/>
        <v>0</v>
      </c>
      <c r="BJ161" s="17" t="s">
        <v>87</v>
      </c>
      <c r="BK161" s="170">
        <f t="shared" si="24"/>
        <v>0</v>
      </c>
      <c r="BL161" s="17" t="s">
        <v>340</v>
      </c>
      <c r="BM161" s="169" t="s">
        <v>5034</v>
      </c>
    </row>
    <row r="162" spans="2:65" s="1" customFormat="1" ht="24.15" customHeight="1">
      <c r="B162" s="128"/>
      <c r="C162" s="158" t="s">
        <v>464</v>
      </c>
      <c r="D162" s="158" t="s">
        <v>336</v>
      </c>
      <c r="E162" s="159" t="s">
        <v>5472</v>
      </c>
      <c r="F162" s="160" t="s">
        <v>5035</v>
      </c>
      <c r="G162" s="161" t="s">
        <v>501</v>
      </c>
      <c r="H162" s="162">
        <v>2</v>
      </c>
      <c r="I162" s="163"/>
      <c r="J162" s="164">
        <f t="shared" si="15"/>
        <v>0</v>
      </c>
      <c r="K162" s="165"/>
      <c r="L162" s="32"/>
      <c r="M162" s="166" t="s">
        <v>1</v>
      </c>
      <c r="N162" s="127" t="s">
        <v>41</v>
      </c>
      <c r="P162" s="167">
        <f t="shared" si="16"/>
        <v>0</v>
      </c>
      <c r="Q162" s="167">
        <v>0</v>
      </c>
      <c r="R162" s="167">
        <f t="shared" si="17"/>
        <v>0</v>
      </c>
      <c r="S162" s="167">
        <v>0</v>
      </c>
      <c r="T162" s="168">
        <f t="shared" si="18"/>
        <v>0</v>
      </c>
      <c r="AR162" s="169" t="s">
        <v>340</v>
      </c>
      <c r="AT162" s="169" t="s">
        <v>336</v>
      </c>
      <c r="AU162" s="169" t="s">
        <v>82</v>
      </c>
      <c r="AY162" s="17" t="s">
        <v>334</v>
      </c>
      <c r="BE162" s="170">
        <f t="shared" si="19"/>
        <v>0</v>
      </c>
      <c r="BF162" s="170">
        <f t="shared" si="20"/>
        <v>0</v>
      </c>
      <c r="BG162" s="170">
        <f t="shared" si="21"/>
        <v>0</v>
      </c>
      <c r="BH162" s="170">
        <f t="shared" si="22"/>
        <v>0</v>
      </c>
      <c r="BI162" s="170">
        <f t="shared" si="23"/>
        <v>0</v>
      </c>
      <c r="BJ162" s="17" t="s">
        <v>87</v>
      </c>
      <c r="BK162" s="170">
        <f t="shared" si="24"/>
        <v>0</v>
      </c>
      <c r="BL162" s="17" t="s">
        <v>340</v>
      </c>
      <c r="BM162" s="169" t="s">
        <v>5036</v>
      </c>
    </row>
    <row r="163" spans="2:65" s="1" customFormat="1" ht="24.15" customHeight="1">
      <c r="B163" s="128"/>
      <c r="C163" s="158" t="s">
        <v>7</v>
      </c>
      <c r="D163" s="158" t="s">
        <v>336</v>
      </c>
      <c r="E163" s="159" t="s">
        <v>5473</v>
      </c>
      <c r="F163" s="160" t="s">
        <v>5037</v>
      </c>
      <c r="G163" s="161" t="s">
        <v>501</v>
      </c>
      <c r="H163" s="162">
        <v>2</v>
      </c>
      <c r="I163" s="163"/>
      <c r="J163" s="164">
        <f t="shared" si="15"/>
        <v>0</v>
      </c>
      <c r="K163" s="165"/>
      <c r="L163" s="32"/>
      <c r="M163" s="166" t="s">
        <v>1</v>
      </c>
      <c r="N163" s="127" t="s">
        <v>41</v>
      </c>
      <c r="P163" s="167">
        <f t="shared" si="16"/>
        <v>0</v>
      </c>
      <c r="Q163" s="167">
        <v>0</v>
      </c>
      <c r="R163" s="167">
        <f t="shared" si="17"/>
        <v>0</v>
      </c>
      <c r="S163" s="167">
        <v>0</v>
      </c>
      <c r="T163" s="168">
        <f t="shared" si="18"/>
        <v>0</v>
      </c>
      <c r="AR163" s="169" t="s">
        <v>340</v>
      </c>
      <c r="AT163" s="169" t="s">
        <v>336</v>
      </c>
      <c r="AU163" s="169" t="s">
        <v>82</v>
      </c>
      <c r="AY163" s="17" t="s">
        <v>334</v>
      </c>
      <c r="BE163" s="170">
        <f t="shared" si="19"/>
        <v>0</v>
      </c>
      <c r="BF163" s="170">
        <f t="shared" si="20"/>
        <v>0</v>
      </c>
      <c r="BG163" s="170">
        <f t="shared" si="21"/>
        <v>0</v>
      </c>
      <c r="BH163" s="170">
        <f t="shared" si="22"/>
        <v>0</v>
      </c>
      <c r="BI163" s="170">
        <f t="shared" si="23"/>
        <v>0</v>
      </c>
      <c r="BJ163" s="17" t="s">
        <v>87</v>
      </c>
      <c r="BK163" s="170">
        <f t="shared" si="24"/>
        <v>0</v>
      </c>
      <c r="BL163" s="17" t="s">
        <v>340</v>
      </c>
      <c r="BM163" s="169" t="s">
        <v>5038</v>
      </c>
    </row>
    <row r="164" spans="2:65" s="1" customFormat="1" ht="62.7" customHeight="1">
      <c r="B164" s="128"/>
      <c r="C164" s="158" t="s">
        <v>472</v>
      </c>
      <c r="D164" s="158" t="s">
        <v>336</v>
      </c>
      <c r="E164" s="159" t="s">
        <v>5474</v>
      </c>
      <c r="F164" s="160" t="s">
        <v>5039</v>
      </c>
      <c r="G164" s="161" t="s">
        <v>470</v>
      </c>
      <c r="H164" s="162">
        <v>2</v>
      </c>
      <c r="I164" s="163"/>
      <c r="J164" s="164">
        <f t="shared" si="15"/>
        <v>0</v>
      </c>
      <c r="K164" s="165"/>
      <c r="L164" s="32"/>
      <c r="M164" s="166" t="s">
        <v>1</v>
      </c>
      <c r="N164" s="127" t="s">
        <v>41</v>
      </c>
      <c r="P164" s="167">
        <f t="shared" si="16"/>
        <v>0</v>
      </c>
      <c r="Q164" s="167">
        <v>0</v>
      </c>
      <c r="R164" s="167">
        <f t="shared" si="17"/>
        <v>0</v>
      </c>
      <c r="S164" s="167">
        <v>0</v>
      </c>
      <c r="T164" s="168">
        <f t="shared" si="18"/>
        <v>0</v>
      </c>
      <c r="AR164" s="169" t="s">
        <v>340</v>
      </c>
      <c r="AT164" s="169" t="s">
        <v>336</v>
      </c>
      <c r="AU164" s="169" t="s">
        <v>82</v>
      </c>
      <c r="AY164" s="17" t="s">
        <v>334</v>
      </c>
      <c r="BE164" s="170">
        <f t="shared" si="19"/>
        <v>0</v>
      </c>
      <c r="BF164" s="170">
        <f t="shared" si="20"/>
        <v>0</v>
      </c>
      <c r="BG164" s="170">
        <f t="shared" si="21"/>
        <v>0</v>
      </c>
      <c r="BH164" s="170">
        <f t="shared" si="22"/>
        <v>0</v>
      </c>
      <c r="BI164" s="170">
        <f t="shared" si="23"/>
        <v>0</v>
      </c>
      <c r="BJ164" s="17" t="s">
        <v>87</v>
      </c>
      <c r="BK164" s="170">
        <f t="shared" si="24"/>
        <v>0</v>
      </c>
      <c r="BL164" s="17" t="s">
        <v>340</v>
      </c>
      <c r="BM164" s="169" t="s">
        <v>5040</v>
      </c>
    </row>
    <row r="165" spans="2:65" s="1" customFormat="1" ht="62.7" customHeight="1">
      <c r="B165" s="128"/>
      <c r="C165" s="158" t="s">
        <v>476</v>
      </c>
      <c r="D165" s="158" t="s">
        <v>336</v>
      </c>
      <c r="E165" s="159" t="s">
        <v>5475</v>
      </c>
      <c r="F165" s="160" t="s">
        <v>5041</v>
      </c>
      <c r="G165" s="161" t="s">
        <v>470</v>
      </c>
      <c r="H165" s="162">
        <v>14</v>
      </c>
      <c r="I165" s="163"/>
      <c r="J165" s="164">
        <f t="shared" si="15"/>
        <v>0</v>
      </c>
      <c r="K165" s="165"/>
      <c r="L165" s="32"/>
      <c r="M165" s="166" t="s">
        <v>1</v>
      </c>
      <c r="N165" s="127" t="s">
        <v>41</v>
      </c>
      <c r="P165" s="167">
        <f t="shared" si="16"/>
        <v>0</v>
      </c>
      <c r="Q165" s="167">
        <v>0</v>
      </c>
      <c r="R165" s="167">
        <f t="shared" si="17"/>
        <v>0</v>
      </c>
      <c r="S165" s="167">
        <v>0</v>
      </c>
      <c r="T165" s="168">
        <f t="shared" si="18"/>
        <v>0</v>
      </c>
      <c r="AR165" s="169" t="s">
        <v>340</v>
      </c>
      <c r="AT165" s="169" t="s">
        <v>336</v>
      </c>
      <c r="AU165" s="169" t="s">
        <v>82</v>
      </c>
      <c r="AY165" s="17" t="s">
        <v>334</v>
      </c>
      <c r="BE165" s="170">
        <f t="shared" si="19"/>
        <v>0</v>
      </c>
      <c r="BF165" s="170">
        <f t="shared" si="20"/>
        <v>0</v>
      </c>
      <c r="BG165" s="170">
        <f t="shared" si="21"/>
        <v>0</v>
      </c>
      <c r="BH165" s="170">
        <f t="shared" si="22"/>
        <v>0</v>
      </c>
      <c r="BI165" s="170">
        <f t="shared" si="23"/>
        <v>0</v>
      </c>
      <c r="BJ165" s="17" t="s">
        <v>87</v>
      </c>
      <c r="BK165" s="170">
        <f t="shared" si="24"/>
        <v>0</v>
      </c>
      <c r="BL165" s="17" t="s">
        <v>340</v>
      </c>
      <c r="BM165" s="169" t="s">
        <v>5042</v>
      </c>
    </row>
    <row r="166" spans="2:65" s="1" customFormat="1" ht="62.7" customHeight="1">
      <c r="B166" s="128"/>
      <c r="C166" s="158" t="s">
        <v>482</v>
      </c>
      <c r="D166" s="158" t="s">
        <v>336</v>
      </c>
      <c r="E166" s="159" t="s">
        <v>5476</v>
      </c>
      <c r="F166" s="160" t="s">
        <v>5043</v>
      </c>
      <c r="G166" s="161" t="s">
        <v>470</v>
      </c>
      <c r="H166" s="162">
        <v>6</v>
      </c>
      <c r="I166" s="163"/>
      <c r="J166" s="164">
        <f t="shared" si="15"/>
        <v>0</v>
      </c>
      <c r="K166" s="165"/>
      <c r="L166" s="32"/>
      <c r="M166" s="166" t="s">
        <v>1</v>
      </c>
      <c r="N166" s="127" t="s">
        <v>41</v>
      </c>
      <c r="P166" s="167">
        <f t="shared" si="16"/>
        <v>0</v>
      </c>
      <c r="Q166" s="167">
        <v>0</v>
      </c>
      <c r="R166" s="167">
        <f t="shared" si="17"/>
        <v>0</v>
      </c>
      <c r="S166" s="167">
        <v>0</v>
      </c>
      <c r="T166" s="168">
        <f t="shared" si="18"/>
        <v>0</v>
      </c>
      <c r="AR166" s="169" t="s">
        <v>340</v>
      </c>
      <c r="AT166" s="169" t="s">
        <v>336</v>
      </c>
      <c r="AU166" s="169" t="s">
        <v>82</v>
      </c>
      <c r="AY166" s="17" t="s">
        <v>334</v>
      </c>
      <c r="BE166" s="170">
        <f t="shared" si="19"/>
        <v>0</v>
      </c>
      <c r="BF166" s="170">
        <f t="shared" si="20"/>
        <v>0</v>
      </c>
      <c r="BG166" s="170">
        <f t="shared" si="21"/>
        <v>0</v>
      </c>
      <c r="BH166" s="170">
        <f t="shared" si="22"/>
        <v>0</v>
      </c>
      <c r="BI166" s="170">
        <f t="shared" si="23"/>
        <v>0</v>
      </c>
      <c r="BJ166" s="17" t="s">
        <v>87</v>
      </c>
      <c r="BK166" s="170">
        <f t="shared" si="24"/>
        <v>0</v>
      </c>
      <c r="BL166" s="17" t="s">
        <v>340</v>
      </c>
      <c r="BM166" s="169" t="s">
        <v>5044</v>
      </c>
    </row>
    <row r="167" spans="2:65" s="1" customFormat="1" ht="76.349999999999994" customHeight="1">
      <c r="B167" s="128"/>
      <c r="C167" s="158" t="s">
        <v>486</v>
      </c>
      <c r="D167" s="158" t="s">
        <v>336</v>
      </c>
      <c r="E167" s="159" t="s">
        <v>5477</v>
      </c>
      <c r="F167" s="160" t="s">
        <v>5045</v>
      </c>
      <c r="G167" s="161" t="s">
        <v>501</v>
      </c>
      <c r="H167" s="162">
        <v>2</v>
      </c>
      <c r="I167" s="163"/>
      <c r="J167" s="164">
        <f t="shared" si="15"/>
        <v>0</v>
      </c>
      <c r="K167" s="165"/>
      <c r="L167" s="32"/>
      <c r="M167" s="166" t="s">
        <v>1</v>
      </c>
      <c r="N167" s="127" t="s">
        <v>41</v>
      </c>
      <c r="P167" s="167">
        <f t="shared" si="16"/>
        <v>0</v>
      </c>
      <c r="Q167" s="167">
        <v>0</v>
      </c>
      <c r="R167" s="167">
        <f t="shared" si="17"/>
        <v>0</v>
      </c>
      <c r="S167" s="167">
        <v>0</v>
      </c>
      <c r="T167" s="168">
        <f t="shared" si="18"/>
        <v>0</v>
      </c>
      <c r="AR167" s="169" t="s">
        <v>340</v>
      </c>
      <c r="AT167" s="169" t="s">
        <v>336</v>
      </c>
      <c r="AU167" s="169" t="s">
        <v>82</v>
      </c>
      <c r="AY167" s="17" t="s">
        <v>334</v>
      </c>
      <c r="BE167" s="170">
        <f t="shared" si="19"/>
        <v>0</v>
      </c>
      <c r="BF167" s="170">
        <f t="shared" si="20"/>
        <v>0</v>
      </c>
      <c r="BG167" s="170">
        <f t="shared" si="21"/>
        <v>0</v>
      </c>
      <c r="BH167" s="170">
        <f t="shared" si="22"/>
        <v>0</v>
      </c>
      <c r="BI167" s="170">
        <f t="shared" si="23"/>
        <v>0</v>
      </c>
      <c r="BJ167" s="17" t="s">
        <v>87</v>
      </c>
      <c r="BK167" s="170">
        <f t="shared" si="24"/>
        <v>0</v>
      </c>
      <c r="BL167" s="17" t="s">
        <v>340</v>
      </c>
      <c r="BM167" s="169" t="s">
        <v>5046</v>
      </c>
    </row>
    <row r="168" spans="2:65" s="1" customFormat="1" ht="62.7" customHeight="1">
      <c r="B168" s="128"/>
      <c r="C168" s="158" t="s">
        <v>490</v>
      </c>
      <c r="D168" s="158" t="s">
        <v>336</v>
      </c>
      <c r="E168" s="159" t="s">
        <v>5478</v>
      </c>
      <c r="F168" s="160" t="s">
        <v>5047</v>
      </c>
      <c r="G168" s="161" t="s">
        <v>501</v>
      </c>
      <c r="H168" s="162">
        <v>14</v>
      </c>
      <c r="I168" s="163"/>
      <c r="J168" s="164">
        <f t="shared" si="15"/>
        <v>0</v>
      </c>
      <c r="K168" s="165"/>
      <c r="L168" s="32"/>
      <c r="M168" s="166" t="s">
        <v>1</v>
      </c>
      <c r="N168" s="127" t="s">
        <v>41</v>
      </c>
      <c r="P168" s="167">
        <f t="shared" si="16"/>
        <v>0</v>
      </c>
      <c r="Q168" s="167">
        <v>0</v>
      </c>
      <c r="R168" s="167">
        <f t="shared" si="17"/>
        <v>0</v>
      </c>
      <c r="S168" s="167">
        <v>0</v>
      </c>
      <c r="T168" s="168">
        <f t="shared" si="18"/>
        <v>0</v>
      </c>
      <c r="AR168" s="169" t="s">
        <v>340</v>
      </c>
      <c r="AT168" s="169" t="s">
        <v>336</v>
      </c>
      <c r="AU168" s="169" t="s">
        <v>82</v>
      </c>
      <c r="AY168" s="17" t="s">
        <v>334</v>
      </c>
      <c r="BE168" s="170">
        <f t="shared" si="19"/>
        <v>0</v>
      </c>
      <c r="BF168" s="170">
        <f t="shared" si="20"/>
        <v>0</v>
      </c>
      <c r="BG168" s="170">
        <f t="shared" si="21"/>
        <v>0</v>
      </c>
      <c r="BH168" s="170">
        <f t="shared" si="22"/>
        <v>0</v>
      </c>
      <c r="BI168" s="170">
        <f t="shared" si="23"/>
        <v>0</v>
      </c>
      <c r="BJ168" s="17" t="s">
        <v>87</v>
      </c>
      <c r="BK168" s="170">
        <f t="shared" si="24"/>
        <v>0</v>
      </c>
      <c r="BL168" s="17" t="s">
        <v>340</v>
      </c>
      <c r="BM168" s="169" t="s">
        <v>5048</v>
      </c>
    </row>
    <row r="169" spans="2:65" s="1" customFormat="1" ht="62.7" customHeight="1">
      <c r="B169" s="128"/>
      <c r="C169" s="158" t="s">
        <v>494</v>
      </c>
      <c r="D169" s="158" t="s">
        <v>336</v>
      </c>
      <c r="E169" s="159" t="s">
        <v>5479</v>
      </c>
      <c r="F169" s="160" t="s">
        <v>5049</v>
      </c>
      <c r="G169" s="161" t="s">
        <v>501</v>
      </c>
      <c r="H169" s="162">
        <v>6</v>
      </c>
      <c r="I169" s="163"/>
      <c r="J169" s="164">
        <f t="shared" si="15"/>
        <v>0</v>
      </c>
      <c r="K169" s="165"/>
      <c r="L169" s="32"/>
      <c r="M169" s="166" t="s">
        <v>1</v>
      </c>
      <c r="N169" s="127" t="s">
        <v>41</v>
      </c>
      <c r="P169" s="167">
        <f t="shared" si="16"/>
        <v>0</v>
      </c>
      <c r="Q169" s="167">
        <v>0</v>
      </c>
      <c r="R169" s="167">
        <f t="shared" si="17"/>
        <v>0</v>
      </c>
      <c r="S169" s="167">
        <v>0</v>
      </c>
      <c r="T169" s="168">
        <f t="shared" si="18"/>
        <v>0</v>
      </c>
      <c r="AR169" s="169" t="s">
        <v>340</v>
      </c>
      <c r="AT169" s="169" t="s">
        <v>336</v>
      </c>
      <c r="AU169" s="169" t="s">
        <v>82</v>
      </c>
      <c r="AY169" s="17" t="s">
        <v>334</v>
      </c>
      <c r="BE169" s="170">
        <f t="shared" si="19"/>
        <v>0</v>
      </c>
      <c r="BF169" s="170">
        <f t="shared" si="20"/>
        <v>0</v>
      </c>
      <c r="BG169" s="170">
        <f t="shared" si="21"/>
        <v>0</v>
      </c>
      <c r="BH169" s="170">
        <f t="shared" si="22"/>
        <v>0</v>
      </c>
      <c r="BI169" s="170">
        <f t="shared" si="23"/>
        <v>0</v>
      </c>
      <c r="BJ169" s="17" t="s">
        <v>87</v>
      </c>
      <c r="BK169" s="170">
        <f t="shared" si="24"/>
        <v>0</v>
      </c>
      <c r="BL169" s="17" t="s">
        <v>340</v>
      </c>
      <c r="BM169" s="169" t="s">
        <v>5050</v>
      </c>
    </row>
    <row r="170" spans="2:65" s="1" customFormat="1" ht="16.5" customHeight="1">
      <c r="B170" s="128"/>
      <c r="C170" s="158" t="s">
        <v>498</v>
      </c>
      <c r="D170" s="158" t="s">
        <v>336</v>
      </c>
      <c r="E170" s="159" t="s">
        <v>5480</v>
      </c>
      <c r="F170" s="160" t="s">
        <v>5051</v>
      </c>
      <c r="G170" s="161" t="s">
        <v>501</v>
      </c>
      <c r="H170" s="162">
        <v>4</v>
      </c>
      <c r="I170" s="163"/>
      <c r="J170" s="164">
        <f t="shared" si="15"/>
        <v>0</v>
      </c>
      <c r="K170" s="165"/>
      <c r="L170" s="32"/>
      <c r="M170" s="166" t="s">
        <v>1</v>
      </c>
      <c r="N170" s="127" t="s">
        <v>41</v>
      </c>
      <c r="P170" s="167">
        <f t="shared" si="16"/>
        <v>0</v>
      </c>
      <c r="Q170" s="167">
        <v>0</v>
      </c>
      <c r="R170" s="167">
        <f t="shared" si="17"/>
        <v>0</v>
      </c>
      <c r="S170" s="167">
        <v>0</v>
      </c>
      <c r="T170" s="168">
        <f t="shared" si="18"/>
        <v>0</v>
      </c>
      <c r="AR170" s="169" t="s">
        <v>340</v>
      </c>
      <c r="AT170" s="169" t="s">
        <v>336</v>
      </c>
      <c r="AU170" s="169" t="s">
        <v>82</v>
      </c>
      <c r="AY170" s="17" t="s">
        <v>334</v>
      </c>
      <c r="BE170" s="170">
        <f t="shared" si="19"/>
        <v>0</v>
      </c>
      <c r="BF170" s="170">
        <f t="shared" si="20"/>
        <v>0</v>
      </c>
      <c r="BG170" s="170">
        <f t="shared" si="21"/>
        <v>0</v>
      </c>
      <c r="BH170" s="170">
        <f t="shared" si="22"/>
        <v>0</v>
      </c>
      <c r="BI170" s="170">
        <f t="shared" si="23"/>
        <v>0</v>
      </c>
      <c r="BJ170" s="17" t="s">
        <v>87</v>
      </c>
      <c r="BK170" s="170">
        <f t="shared" si="24"/>
        <v>0</v>
      </c>
      <c r="BL170" s="17" t="s">
        <v>340</v>
      </c>
      <c r="BM170" s="169" t="s">
        <v>5052</v>
      </c>
    </row>
    <row r="171" spans="2:65" s="1" customFormat="1" ht="16.5" customHeight="1">
      <c r="B171" s="128"/>
      <c r="C171" s="158" t="s">
        <v>503</v>
      </c>
      <c r="D171" s="158" t="s">
        <v>336</v>
      </c>
      <c r="E171" s="159" t="s">
        <v>5481</v>
      </c>
      <c r="F171" s="160" t="s">
        <v>5053</v>
      </c>
      <c r="G171" s="161" t="s">
        <v>501</v>
      </c>
      <c r="H171" s="162">
        <v>2</v>
      </c>
      <c r="I171" s="163"/>
      <c r="J171" s="164">
        <f t="shared" si="15"/>
        <v>0</v>
      </c>
      <c r="K171" s="165"/>
      <c r="L171" s="32"/>
      <c r="M171" s="166" t="s">
        <v>1</v>
      </c>
      <c r="N171" s="127" t="s">
        <v>41</v>
      </c>
      <c r="P171" s="167">
        <f t="shared" si="16"/>
        <v>0</v>
      </c>
      <c r="Q171" s="167">
        <v>0</v>
      </c>
      <c r="R171" s="167">
        <f t="shared" si="17"/>
        <v>0</v>
      </c>
      <c r="S171" s="167">
        <v>0</v>
      </c>
      <c r="T171" s="168">
        <f t="shared" si="18"/>
        <v>0</v>
      </c>
      <c r="AR171" s="169" t="s">
        <v>340</v>
      </c>
      <c r="AT171" s="169" t="s">
        <v>336</v>
      </c>
      <c r="AU171" s="169" t="s">
        <v>82</v>
      </c>
      <c r="AY171" s="17" t="s">
        <v>334</v>
      </c>
      <c r="BE171" s="170">
        <f t="shared" si="19"/>
        <v>0</v>
      </c>
      <c r="BF171" s="170">
        <f t="shared" si="20"/>
        <v>0</v>
      </c>
      <c r="BG171" s="170">
        <f t="shared" si="21"/>
        <v>0</v>
      </c>
      <c r="BH171" s="170">
        <f t="shared" si="22"/>
        <v>0</v>
      </c>
      <c r="BI171" s="170">
        <f t="shared" si="23"/>
        <v>0</v>
      </c>
      <c r="BJ171" s="17" t="s">
        <v>87</v>
      </c>
      <c r="BK171" s="170">
        <f t="shared" si="24"/>
        <v>0</v>
      </c>
      <c r="BL171" s="17" t="s">
        <v>340</v>
      </c>
      <c r="BM171" s="169" t="s">
        <v>5054</v>
      </c>
    </row>
    <row r="172" spans="2:65" s="1" customFormat="1" ht="16.5" customHeight="1">
      <c r="B172" s="128"/>
      <c r="C172" s="158" t="s">
        <v>508</v>
      </c>
      <c r="D172" s="158" t="s">
        <v>336</v>
      </c>
      <c r="E172" s="159" t="s">
        <v>5482</v>
      </c>
      <c r="F172" s="160" t="s">
        <v>4945</v>
      </c>
      <c r="G172" s="161" t="s">
        <v>470</v>
      </c>
      <c r="H172" s="162">
        <v>76</v>
      </c>
      <c r="I172" s="163"/>
      <c r="J172" s="164">
        <f t="shared" si="15"/>
        <v>0</v>
      </c>
      <c r="K172" s="165"/>
      <c r="L172" s="32"/>
      <c r="M172" s="166" t="s">
        <v>1</v>
      </c>
      <c r="N172" s="127" t="s">
        <v>41</v>
      </c>
      <c r="P172" s="167">
        <f t="shared" si="16"/>
        <v>0</v>
      </c>
      <c r="Q172" s="167">
        <v>0</v>
      </c>
      <c r="R172" s="167">
        <f t="shared" si="17"/>
        <v>0</v>
      </c>
      <c r="S172" s="167">
        <v>0</v>
      </c>
      <c r="T172" s="168">
        <f t="shared" si="18"/>
        <v>0</v>
      </c>
      <c r="AR172" s="169" t="s">
        <v>340</v>
      </c>
      <c r="AT172" s="169" t="s">
        <v>336</v>
      </c>
      <c r="AU172" s="169" t="s">
        <v>82</v>
      </c>
      <c r="AY172" s="17" t="s">
        <v>334</v>
      </c>
      <c r="BE172" s="170">
        <f t="shared" si="19"/>
        <v>0</v>
      </c>
      <c r="BF172" s="170">
        <f t="shared" si="20"/>
        <v>0</v>
      </c>
      <c r="BG172" s="170">
        <f t="shared" si="21"/>
        <v>0</v>
      </c>
      <c r="BH172" s="170">
        <f t="shared" si="22"/>
        <v>0</v>
      </c>
      <c r="BI172" s="170">
        <f t="shared" si="23"/>
        <v>0</v>
      </c>
      <c r="BJ172" s="17" t="s">
        <v>87</v>
      </c>
      <c r="BK172" s="170">
        <f t="shared" si="24"/>
        <v>0</v>
      </c>
      <c r="BL172" s="17" t="s">
        <v>340</v>
      </c>
      <c r="BM172" s="169" t="s">
        <v>5055</v>
      </c>
    </row>
    <row r="173" spans="2:65" s="1" customFormat="1" ht="16.5" customHeight="1">
      <c r="B173" s="128"/>
      <c r="C173" s="158" t="s">
        <v>514</v>
      </c>
      <c r="D173" s="158" t="s">
        <v>336</v>
      </c>
      <c r="E173" s="159" t="s">
        <v>5483</v>
      </c>
      <c r="F173" s="160" t="s">
        <v>4947</v>
      </c>
      <c r="G173" s="161" t="s">
        <v>470</v>
      </c>
      <c r="H173" s="162">
        <v>76</v>
      </c>
      <c r="I173" s="163"/>
      <c r="J173" s="164">
        <f t="shared" si="15"/>
        <v>0</v>
      </c>
      <c r="K173" s="165"/>
      <c r="L173" s="32"/>
      <c r="M173" s="166" t="s">
        <v>1</v>
      </c>
      <c r="N173" s="127" t="s">
        <v>41</v>
      </c>
      <c r="P173" s="167">
        <f t="shared" si="16"/>
        <v>0</v>
      </c>
      <c r="Q173" s="167">
        <v>0</v>
      </c>
      <c r="R173" s="167">
        <f t="shared" si="17"/>
        <v>0</v>
      </c>
      <c r="S173" s="167">
        <v>0</v>
      </c>
      <c r="T173" s="168">
        <f t="shared" si="18"/>
        <v>0</v>
      </c>
      <c r="AR173" s="169" t="s">
        <v>340</v>
      </c>
      <c r="AT173" s="169" t="s">
        <v>336</v>
      </c>
      <c r="AU173" s="169" t="s">
        <v>82</v>
      </c>
      <c r="AY173" s="17" t="s">
        <v>334</v>
      </c>
      <c r="BE173" s="170">
        <f t="shared" si="19"/>
        <v>0</v>
      </c>
      <c r="BF173" s="170">
        <f t="shared" si="20"/>
        <v>0</v>
      </c>
      <c r="BG173" s="170">
        <f t="shared" si="21"/>
        <v>0</v>
      </c>
      <c r="BH173" s="170">
        <f t="shared" si="22"/>
        <v>0</v>
      </c>
      <c r="BI173" s="170">
        <f t="shared" si="23"/>
        <v>0</v>
      </c>
      <c r="BJ173" s="17" t="s">
        <v>87</v>
      </c>
      <c r="BK173" s="170">
        <f t="shared" si="24"/>
        <v>0</v>
      </c>
      <c r="BL173" s="17" t="s">
        <v>340</v>
      </c>
      <c r="BM173" s="169" t="s">
        <v>5056</v>
      </c>
    </row>
    <row r="174" spans="2:65" s="11" customFormat="1" ht="25.95" customHeight="1">
      <c r="B174" s="146"/>
      <c r="D174" s="147" t="s">
        <v>74</v>
      </c>
      <c r="E174" s="148" t="s">
        <v>3145</v>
      </c>
      <c r="F174" s="148" t="s">
        <v>3146</v>
      </c>
      <c r="I174" s="149"/>
      <c r="J174" s="150">
        <f>BK174</f>
        <v>0</v>
      </c>
      <c r="L174" s="146"/>
      <c r="M174" s="151"/>
      <c r="P174" s="152">
        <f>SUM(P175:P202)</f>
        <v>0</v>
      </c>
      <c r="R174" s="152">
        <f>SUM(R175:R202)</f>
        <v>0</v>
      </c>
      <c r="T174" s="153">
        <f>SUM(T175:T202)</f>
        <v>0</v>
      </c>
      <c r="AR174" s="147" t="s">
        <v>82</v>
      </c>
      <c r="AT174" s="154" t="s">
        <v>74</v>
      </c>
      <c r="AU174" s="154" t="s">
        <v>75</v>
      </c>
      <c r="AY174" s="147" t="s">
        <v>334</v>
      </c>
      <c r="BK174" s="155">
        <f>SUM(BK175:BK202)</f>
        <v>0</v>
      </c>
    </row>
    <row r="175" spans="2:65" s="1" customFormat="1" ht="24.15" customHeight="1">
      <c r="B175" s="128"/>
      <c r="C175" s="158" t="s">
        <v>519</v>
      </c>
      <c r="D175" s="158" t="s">
        <v>336</v>
      </c>
      <c r="E175" s="159" t="s">
        <v>5484</v>
      </c>
      <c r="F175" s="160" t="s">
        <v>5057</v>
      </c>
      <c r="G175" s="161" t="s">
        <v>501</v>
      </c>
      <c r="H175" s="162">
        <v>9</v>
      </c>
      <c r="I175" s="163"/>
      <c r="J175" s="164">
        <f t="shared" ref="J175:J202" si="25">ROUND(I175*H175,2)</f>
        <v>0</v>
      </c>
      <c r="K175" s="165"/>
      <c r="L175" s="32"/>
      <c r="M175" s="166" t="s">
        <v>1</v>
      </c>
      <c r="N175" s="127" t="s">
        <v>41</v>
      </c>
      <c r="P175" s="167">
        <f t="shared" ref="P175:P202" si="26">O175*H175</f>
        <v>0</v>
      </c>
      <c r="Q175" s="167">
        <v>0</v>
      </c>
      <c r="R175" s="167">
        <f t="shared" ref="R175:R202" si="27">Q175*H175</f>
        <v>0</v>
      </c>
      <c r="S175" s="167">
        <v>0</v>
      </c>
      <c r="T175" s="168">
        <f t="shared" ref="T175:T202" si="28">S175*H175</f>
        <v>0</v>
      </c>
      <c r="AR175" s="169" t="s">
        <v>340</v>
      </c>
      <c r="AT175" s="169" t="s">
        <v>336</v>
      </c>
      <c r="AU175" s="169" t="s">
        <v>82</v>
      </c>
      <c r="AY175" s="17" t="s">
        <v>334</v>
      </c>
      <c r="BE175" s="170">
        <f t="shared" ref="BE175:BE202" si="29">IF(N175="základná",J175,0)</f>
        <v>0</v>
      </c>
      <c r="BF175" s="170">
        <f t="shared" ref="BF175:BF202" si="30">IF(N175="znížená",J175,0)</f>
        <v>0</v>
      </c>
      <c r="BG175" s="170">
        <f t="shared" ref="BG175:BG202" si="31">IF(N175="zákl. prenesená",J175,0)</f>
        <v>0</v>
      </c>
      <c r="BH175" s="170">
        <f t="shared" ref="BH175:BH202" si="32">IF(N175="zníž. prenesená",J175,0)</f>
        <v>0</v>
      </c>
      <c r="BI175" s="170">
        <f t="shared" ref="BI175:BI202" si="33">IF(N175="nulová",J175,0)</f>
        <v>0</v>
      </c>
      <c r="BJ175" s="17" t="s">
        <v>87</v>
      </c>
      <c r="BK175" s="170">
        <f t="shared" ref="BK175:BK202" si="34">ROUND(I175*H175,2)</f>
        <v>0</v>
      </c>
      <c r="BL175" s="17" t="s">
        <v>340</v>
      </c>
      <c r="BM175" s="169" t="s">
        <v>5058</v>
      </c>
    </row>
    <row r="176" spans="2:65" s="1" customFormat="1" ht="24.15" customHeight="1">
      <c r="B176" s="128"/>
      <c r="C176" s="158" t="s">
        <v>524</v>
      </c>
      <c r="D176" s="158" t="s">
        <v>336</v>
      </c>
      <c r="E176" s="159" t="s">
        <v>5485</v>
      </c>
      <c r="F176" s="160" t="s">
        <v>5059</v>
      </c>
      <c r="G176" s="161" t="s">
        <v>501</v>
      </c>
      <c r="H176" s="162">
        <v>2</v>
      </c>
      <c r="I176" s="163"/>
      <c r="J176" s="164">
        <f t="shared" si="25"/>
        <v>0</v>
      </c>
      <c r="K176" s="165"/>
      <c r="L176" s="32"/>
      <c r="M176" s="166" t="s">
        <v>1</v>
      </c>
      <c r="N176" s="127" t="s">
        <v>41</v>
      </c>
      <c r="P176" s="167">
        <f t="shared" si="26"/>
        <v>0</v>
      </c>
      <c r="Q176" s="167">
        <v>0</v>
      </c>
      <c r="R176" s="167">
        <f t="shared" si="27"/>
        <v>0</v>
      </c>
      <c r="S176" s="167">
        <v>0</v>
      </c>
      <c r="T176" s="168">
        <f t="shared" si="28"/>
        <v>0</v>
      </c>
      <c r="AR176" s="169" t="s">
        <v>340</v>
      </c>
      <c r="AT176" s="169" t="s">
        <v>336</v>
      </c>
      <c r="AU176" s="169" t="s">
        <v>82</v>
      </c>
      <c r="AY176" s="17" t="s">
        <v>334</v>
      </c>
      <c r="BE176" s="170">
        <f t="shared" si="29"/>
        <v>0</v>
      </c>
      <c r="BF176" s="170">
        <f t="shared" si="30"/>
        <v>0</v>
      </c>
      <c r="BG176" s="170">
        <f t="shared" si="31"/>
        <v>0</v>
      </c>
      <c r="BH176" s="170">
        <f t="shared" si="32"/>
        <v>0</v>
      </c>
      <c r="BI176" s="170">
        <f t="shared" si="33"/>
        <v>0</v>
      </c>
      <c r="BJ176" s="17" t="s">
        <v>87</v>
      </c>
      <c r="BK176" s="170">
        <f t="shared" si="34"/>
        <v>0</v>
      </c>
      <c r="BL176" s="17" t="s">
        <v>340</v>
      </c>
      <c r="BM176" s="169" t="s">
        <v>5060</v>
      </c>
    </row>
    <row r="177" spans="2:65" s="1" customFormat="1" ht="24.15" customHeight="1">
      <c r="B177" s="128"/>
      <c r="C177" s="158" t="s">
        <v>530</v>
      </c>
      <c r="D177" s="158" t="s">
        <v>336</v>
      </c>
      <c r="E177" s="159" t="s">
        <v>5486</v>
      </c>
      <c r="F177" s="160" t="s">
        <v>5061</v>
      </c>
      <c r="G177" s="161" t="s">
        <v>501</v>
      </c>
      <c r="H177" s="162">
        <v>2</v>
      </c>
      <c r="I177" s="163"/>
      <c r="J177" s="164">
        <f t="shared" si="25"/>
        <v>0</v>
      </c>
      <c r="K177" s="165"/>
      <c r="L177" s="32"/>
      <c r="M177" s="166" t="s">
        <v>1</v>
      </c>
      <c r="N177" s="127" t="s">
        <v>41</v>
      </c>
      <c r="P177" s="167">
        <f t="shared" si="26"/>
        <v>0</v>
      </c>
      <c r="Q177" s="167">
        <v>0</v>
      </c>
      <c r="R177" s="167">
        <f t="shared" si="27"/>
        <v>0</v>
      </c>
      <c r="S177" s="167">
        <v>0</v>
      </c>
      <c r="T177" s="168">
        <f t="shared" si="28"/>
        <v>0</v>
      </c>
      <c r="AR177" s="169" t="s">
        <v>340</v>
      </c>
      <c r="AT177" s="169" t="s">
        <v>336</v>
      </c>
      <c r="AU177" s="169" t="s">
        <v>82</v>
      </c>
      <c r="AY177" s="17" t="s">
        <v>334</v>
      </c>
      <c r="BE177" s="170">
        <f t="shared" si="29"/>
        <v>0</v>
      </c>
      <c r="BF177" s="170">
        <f t="shared" si="30"/>
        <v>0</v>
      </c>
      <c r="BG177" s="170">
        <f t="shared" si="31"/>
        <v>0</v>
      </c>
      <c r="BH177" s="170">
        <f t="shared" si="32"/>
        <v>0</v>
      </c>
      <c r="BI177" s="170">
        <f t="shared" si="33"/>
        <v>0</v>
      </c>
      <c r="BJ177" s="17" t="s">
        <v>87</v>
      </c>
      <c r="BK177" s="170">
        <f t="shared" si="34"/>
        <v>0</v>
      </c>
      <c r="BL177" s="17" t="s">
        <v>340</v>
      </c>
      <c r="BM177" s="169" t="s">
        <v>5062</v>
      </c>
    </row>
    <row r="178" spans="2:65" s="1" customFormat="1" ht="24.15" customHeight="1">
      <c r="B178" s="128"/>
      <c r="C178" s="158" t="s">
        <v>536</v>
      </c>
      <c r="D178" s="158" t="s">
        <v>336</v>
      </c>
      <c r="E178" s="159" t="s">
        <v>5487</v>
      </c>
      <c r="F178" s="160" t="s">
        <v>5063</v>
      </c>
      <c r="G178" s="161" t="s">
        <v>501</v>
      </c>
      <c r="H178" s="162">
        <v>1</v>
      </c>
      <c r="I178" s="163"/>
      <c r="J178" s="164">
        <f t="shared" si="25"/>
        <v>0</v>
      </c>
      <c r="K178" s="165"/>
      <c r="L178" s="32"/>
      <c r="M178" s="166" t="s">
        <v>1</v>
      </c>
      <c r="N178" s="127" t="s">
        <v>41</v>
      </c>
      <c r="P178" s="167">
        <f t="shared" si="26"/>
        <v>0</v>
      </c>
      <c r="Q178" s="167">
        <v>0</v>
      </c>
      <c r="R178" s="167">
        <f t="shared" si="27"/>
        <v>0</v>
      </c>
      <c r="S178" s="167">
        <v>0</v>
      </c>
      <c r="T178" s="168">
        <f t="shared" si="28"/>
        <v>0</v>
      </c>
      <c r="AR178" s="169" t="s">
        <v>340</v>
      </c>
      <c r="AT178" s="169" t="s">
        <v>336</v>
      </c>
      <c r="AU178" s="169" t="s">
        <v>82</v>
      </c>
      <c r="AY178" s="17" t="s">
        <v>334</v>
      </c>
      <c r="BE178" s="170">
        <f t="shared" si="29"/>
        <v>0</v>
      </c>
      <c r="BF178" s="170">
        <f t="shared" si="30"/>
        <v>0</v>
      </c>
      <c r="BG178" s="170">
        <f t="shared" si="31"/>
        <v>0</v>
      </c>
      <c r="BH178" s="170">
        <f t="shared" si="32"/>
        <v>0</v>
      </c>
      <c r="BI178" s="170">
        <f t="shared" si="33"/>
        <v>0</v>
      </c>
      <c r="BJ178" s="17" t="s">
        <v>87</v>
      </c>
      <c r="BK178" s="170">
        <f t="shared" si="34"/>
        <v>0</v>
      </c>
      <c r="BL178" s="17" t="s">
        <v>340</v>
      </c>
      <c r="BM178" s="169" t="s">
        <v>5064</v>
      </c>
    </row>
    <row r="179" spans="2:65" s="1" customFormat="1" ht="33" customHeight="1">
      <c r="B179" s="128"/>
      <c r="C179" s="158" t="s">
        <v>542</v>
      </c>
      <c r="D179" s="158" t="s">
        <v>336</v>
      </c>
      <c r="E179" s="159" t="s">
        <v>5488</v>
      </c>
      <c r="F179" s="160" t="s">
        <v>5065</v>
      </c>
      <c r="G179" s="161" t="s">
        <v>501</v>
      </c>
      <c r="H179" s="162">
        <v>4</v>
      </c>
      <c r="I179" s="163"/>
      <c r="J179" s="164">
        <f t="shared" si="25"/>
        <v>0</v>
      </c>
      <c r="K179" s="165"/>
      <c r="L179" s="32"/>
      <c r="M179" s="166" t="s">
        <v>1</v>
      </c>
      <c r="N179" s="127" t="s">
        <v>41</v>
      </c>
      <c r="P179" s="167">
        <f t="shared" si="26"/>
        <v>0</v>
      </c>
      <c r="Q179" s="167">
        <v>0</v>
      </c>
      <c r="R179" s="167">
        <f t="shared" si="27"/>
        <v>0</v>
      </c>
      <c r="S179" s="167">
        <v>0</v>
      </c>
      <c r="T179" s="168">
        <f t="shared" si="28"/>
        <v>0</v>
      </c>
      <c r="AR179" s="169" t="s">
        <v>340</v>
      </c>
      <c r="AT179" s="169" t="s">
        <v>336</v>
      </c>
      <c r="AU179" s="169" t="s">
        <v>82</v>
      </c>
      <c r="AY179" s="17" t="s">
        <v>334</v>
      </c>
      <c r="BE179" s="170">
        <f t="shared" si="29"/>
        <v>0</v>
      </c>
      <c r="BF179" s="170">
        <f t="shared" si="30"/>
        <v>0</v>
      </c>
      <c r="BG179" s="170">
        <f t="shared" si="31"/>
        <v>0</v>
      </c>
      <c r="BH179" s="170">
        <f t="shared" si="32"/>
        <v>0</v>
      </c>
      <c r="BI179" s="170">
        <f t="shared" si="33"/>
        <v>0</v>
      </c>
      <c r="BJ179" s="17" t="s">
        <v>87</v>
      </c>
      <c r="BK179" s="170">
        <f t="shared" si="34"/>
        <v>0</v>
      </c>
      <c r="BL179" s="17" t="s">
        <v>340</v>
      </c>
      <c r="BM179" s="169" t="s">
        <v>5066</v>
      </c>
    </row>
    <row r="180" spans="2:65" s="1" customFormat="1" ht="16.5" customHeight="1">
      <c r="B180" s="128"/>
      <c r="C180" s="158" t="s">
        <v>550</v>
      </c>
      <c r="D180" s="158" t="s">
        <v>336</v>
      </c>
      <c r="E180" s="159" t="s">
        <v>5489</v>
      </c>
      <c r="F180" s="160" t="s">
        <v>5067</v>
      </c>
      <c r="G180" s="161" t="s">
        <v>501</v>
      </c>
      <c r="H180" s="162">
        <v>3</v>
      </c>
      <c r="I180" s="163"/>
      <c r="J180" s="164">
        <f t="shared" si="25"/>
        <v>0</v>
      </c>
      <c r="K180" s="165"/>
      <c r="L180" s="32"/>
      <c r="M180" s="166" t="s">
        <v>1</v>
      </c>
      <c r="N180" s="127" t="s">
        <v>41</v>
      </c>
      <c r="P180" s="167">
        <f t="shared" si="26"/>
        <v>0</v>
      </c>
      <c r="Q180" s="167">
        <v>0</v>
      </c>
      <c r="R180" s="167">
        <f t="shared" si="27"/>
        <v>0</v>
      </c>
      <c r="S180" s="167">
        <v>0</v>
      </c>
      <c r="T180" s="168">
        <f t="shared" si="28"/>
        <v>0</v>
      </c>
      <c r="AR180" s="169" t="s">
        <v>340</v>
      </c>
      <c r="AT180" s="169" t="s">
        <v>336</v>
      </c>
      <c r="AU180" s="169" t="s">
        <v>82</v>
      </c>
      <c r="AY180" s="17" t="s">
        <v>334</v>
      </c>
      <c r="BE180" s="170">
        <f t="shared" si="29"/>
        <v>0</v>
      </c>
      <c r="BF180" s="170">
        <f t="shared" si="30"/>
        <v>0</v>
      </c>
      <c r="BG180" s="170">
        <f t="shared" si="31"/>
        <v>0</v>
      </c>
      <c r="BH180" s="170">
        <f t="shared" si="32"/>
        <v>0</v>
      </c>
      <c r="BI180" s="170">
        <f t="shared" si="33"/>
        <v>0</v>
      </c>
      <c r="BJ180" s="17" t="s">
        <v>87</v>
      </c>
      <c r="BK180" s="170">
        <f t="shared" si="34"/>
        <v>0</v>
      </c>
      <c r="BL180" s="17" t="s">
        <v>340</v>
      </c>
      <c r="BM180" s="169" t="s">
        <v>5068</v>
      </c>
    </row>
    <row r="181" spans="2:65" s="1" customFormat="1" ht="16.5" customHeight="1">
      <c r="B181" s="128"/>
      <c r="C181" s="158" t="s">
        <v>554</v>
      </c>
      <c r="D181" s="158" t="s">
        <v>336</v>
      </c>
      <c r="E181" s="159" t="s">
        <v>5490</v>
      </c>
      <c r="F181" s="160" t="s">
        <v>5069</v>
      </c>
      <c r="G181" s="161" t="s">
        <v>501</v>
      </c>
      <c r="H181" s="162">
        <v>2</v>
      </c>
      <c r="I181" s="163"/>
      <c r="J181" s="164">
        <f t="shared" si="25"/>
        <v>0</v>
      </c>
      <c r="K181" s="165"/>
      <c r="L181" s="32"/>
      <c r="M181" s="166" t="s">
        <v>1</v>
      </c>
      <c r="N181" s="127" t="s">
        <v>41</v>
      </c>
      <c r="P181" s="167">
        <f t="shared" si="26"/>
        <v>0</v>
      </c>
      <c r="Q181" s="167">
        <v>0</v>
      </c>
      <c r="R181" s="167">
        <f t="shared" si="27"/>
        <v>0</v>
      </c>
      <c r="S181" s="167">
        <v>0</v>
      </c>
      <c r="T181" s="168">
        <f t="shared" si="28"/>
        <v>0</v>
      </c>
      <c r="AR181" s="169" t="s">
        <v>340</v>
      </c>
      <c r="AT181" s="169" t="s">
        <v>336</v>
      </c>
      <c r="AU181" s="169" t="s">
        <v>82</v>
      </c>
      <c r="AY181" s="17" t="s">
        <v>334</v>
      </c>
      <c r="BE181" s="170">
        <f t="shared" si="29"/>
        <v>0</v>
      </c>
      <c r="BF181" s="170">
        <f t="shared" si="30"/>
        <v>0</v>
      </c>
      <c r="BG181" s="170">
        <f t="shared" si="31"/>
        <v>0</v>
      </c>
      <c r="BH181" s="170">
        <f t="shared" si="32"/>
        <v>0</v>
      </c>
      <c r="BI181" s="170">
        <f t="shared" si="33"/>
        <v>0</v>
      </c>
      <c r="BJ181" s="17" t="s">
        <v>87</v>
      </c>
      <c r="BK181" s="170">
        <f t="shared" si="34"/>
        <v>0</v>
      </c>
      <c r="BL181" s="17" t="s">
        <v>340</v>
      </c>
      <c r="BM181" s="169" t="s">
        <v>5070</v>
      </c>
    </row>
    <row r="182" spans="2:65" s="1" customFormat="1" ht="37.799999999999997" customHeight="1">
      <c r="B182" s="128"/>
      <c r="C182" s="158" t="s">
        <v>560</v>
      </c>
      <c r="D182" s="158" t="s">
        <v>336</v>
      </c>
      <c r="E182" s="159" t="s">
        <v>5491</v>
      </c>
      <c r="F182" s="160" t="s">
        <v>5071</v>
      </c>
      <c r="G182" s="161" t="s">
        <v>501</v>
      </c>
      <c r="H182" s="162">
        <v>1</v>
      </c>
      <c r="I182" s="163"/>
      <c r="J182" s="164">
        <f t="shared" si="25"/>
        <v>0</v>
      </c>
      <c r="K182" s="165"/>
      <c r="L182" s="32"/>
      <c r="M182" s="166" t="s">
        <v>1</v>
      </c>
      <c r="N182" s="127" t="s">
        <v>41</v>
      </c>
      <c r="P182" s="167">
        <f t="shared" si="26"/>
        <v>0</v>
      </c>
      <c r="Q182" s="167">
        <v>0</v>
      </c>
      <c r="R182" s="167">
        <f t="shared" si="27"/>
        <v>0</v>
      </c>
      <c r="S182" s="167">
        <v>0</v>
      </c>
      <c r="T182" s="168">
        <f t="shared" si="28"/>
        <v>0</v>
      </c>
      <c r="AR182" s="169" t="s">
        <v>340</v>
      </c>
      <c r="AT182" s="169" t="s">
        <v>336</v>
      </c>
      <c r="AU182" s="169" t="s">
        <v>82</v>
      </c>
      <c r="AY182" s="17" t="s">
        <v>334</v>
      </c>
      <c r="BE182" s="170">
        <f t="shared" si="29"/>
        <v>0</v>
      </c>
      <c r="BF182" s="170">
        <f t="shared" si="30"/>
        <v>0</v>
      </c>
      <c r="BG182" s="170">
        <f t="shared" si="31"/>
        <v>0</v>
      </c>
      <c r="BH182" s="170">
        <f t="shared" si="32"/>
        <v>0</v>
      </c>
      <c r="BI182" s="170">
        <f t="shared" si="33"/>
        <v>0</v>
      </c>
      <c r="BJ182" s="17" t="s">
        <v>87</v>
      </c>
      <c r="BK182" s="170">
        <f t="shared" si="34"/>
        <v>0</v>
      </c>
      <c r="BL182" s="17" t="s">
        <v>340</v>
      </c>
      <c r="BM182" s="169" t="s">
        <v>5072</v>
      </c>
    </row>
    <row r="183" spans="2:65" s="1" customFormat="1" ht="37.799999999999997" customHeight="1">
      <c r="B183" s="128"/>
      <c r="C183" s="158" t="s">
        <v>569</v>
      </c>
      <c r="D183" s="158" t="s">
        <v>336</v>
      </c>
      <c r="E183" s="159" t="s">
        <v>5492</v>
      </c>
      <c r="F183" s="160" t="s">
        <v>5073</v>
      </c>
      <c r="G183" s="161" t="s">
        <v>501</v>
      </c>
      <c r="H183" s="162">
        <v>2</v>
      </c>
      <c r="I183" s="163"/>
      <c r="J183" s="164">
        <f t="shared" si="25"/>
        <v>0</v>
      </c>
      <c r="K183" s="165"/>
      <c r="L183" s="32"/>
      <c r="M183" s="166" t="s">
        <v>1</v>
      </c>
      <c r="N183" s="127" t="s">
        <v>41</v>
      </c>
      <c r="P183" s="167">
        <f t="shared" si="26"/>
        <v>0</v>
      </c>
      <c r="Q183" s="167">
        <v>0</v>
      </c>
      <c r="R183" s="167">
        <f t="shared" si="27"/>
        <v>0</v>
      </c>
      <c r="S183" s="167">
        <v>0</v>
      </c>
      <c r="T183" s="168">
        <f t="shared" si="28"/>
        <v>0</v>
      </c>
      <c r="AR183" s="169" t="s">
        <v>340</v>
      </c>
      <c r="AT183" s="169" t="s">
        <v>336</v>
      </c>
      <c r="AU183" s="169" t="s">
        <v>82</v>
      </c>
      <c r="AY183" s="17" t="s">
        <v>334</v>
      </c>
      <c r="BE183" s="170">
        <f t="shared" si="29"/>
        <v>0</v>
      </c>
      <c r="BF183" s="170">
        <f t="shared" si="30"/>
        <v>0</v>
      </c>
      <c r="BG183" s="170">
        <f t="shared" si="31"/>
        <v>0</v>
      </c>
      <c r="BH183" s="170">
        <f t="shared" si="32"/>
        <v>0</v>
      </c>
      <c r="BI183" s="170">
        <f t="shared" si="33"/>
        <v>0</v>
      </c>
      <c r="BJ183" s="17" t="s">
        <v>87</v>
      </c>
      <c r="BK183" s="170">
        <f t="shared" si="34"/>
        <v>0</v>
      </c>
      <c r="BL183" s="17" t="s">
        <v>340</v>
      </c>
      <c r="BM183" s="169" t="s">
        <v>5074</v>
      </c>
    </row>
    <row r="184" spans="2:65" s="1" customFormat="1" ht="37.799999999999997" customHeight="1">
      <c r="B184" s="128"/>
      <c r="C184" s="158" t="s">
        <v>575</v>
      </c>
      <c r="D184" s="158" t="s">
        <v>336</v>
      </c>
      <c r="E184" s="159" t="s">
        <v>5493</v>
      </c>
      <c r="F184" s="160" t="s">
        <v>5075</v>
      </c>
      <c r="G184" s="161" t="s">
        <v>501</v>
      </c>
      <c r="H184" s="162">
        <v>2</v>
      </c>
      <c r="I184" s="163"/>
      <c r="J184" s="164">
        <f t="shared" si="25"/>
        <v>0</v>
      </c>
      <c r="K184" s="165"/>
      <c r="L184" s="32"/>
      <c r="M184" s="166" t="s">
        <v>1</v>
      </c>
      <c r="N184" s="127" t="s">
        <v>41</v>
      </c>
      <c r="P184" s="167">
        <f t="shared" si="26"/>
        <v>0</v>
      </c>
      <c r="Q184" s="167">
        <v>0</v>
      </c>
      <c r="R184" s="167">
        <f t="shared" si="27"/>
        <v>0</v>
      </c>
      <c r="S184" s="167">
        <v>0</v>
      </c>
      <c r="T184" s="168">
        <f t="shared" si="28"/>
        <v>0</v>
      </c>
      <c r="AR184" s="169" t="s">
        <v>340</v>
      </c>
      <c r="AT184" s="169" t="s">
        <v>336</v>
      </c>
      <c r="AU184" s="169" t="s">
        <v>82</v>
      </c>
      <c r="AY184" s="17" t="s">
        <v>334</v>
      </c>
      <c r="BE184" s="170">
        <f t="shared" si="29"/>
        <v>0</v>
      </c>
      <c r="BF184" s="170">
        <f t="shared" si="30"/>
        <v>0</v>
      </c>
      <c r="BG184" s="170">
        <f t="shared" si="31"/>
        <v>0</v>
      </c>
      <c r="BH184" s="170">
        <f t="shared" si="32"/>
        <v>0</v>
      </c>
      <c r="BI184" s="170">
        <f t="shared" si="33"/>
        <v>0</v>
      </c>
      <c r="BJ184" s="17" t="s">
        <v>87</v>
      </c>
      <c r="BK184" s="170">
        <f t="shared" si="34"/>
        <v>0</v>
      </c>
      <c r="BL184" s="17" t="s">
        <v>340</v>
      </c>
      <c r="BM184" s="169" t="s">
        <v>5076</v>
      </c>
    </row>
    <row r="185" spans="2:65" s="1" customFormat="1" ht="37.799999999999997" customHeight="1">
      <c r="B185" s="128"/>
      <c r="C185" s="158" t="s">
        <v>582</v>
      </c>
      <c r="D185" s="158" t="s">
        <v>336</v>
      </c>
      <c r="E185" s="159" t="s">
        <v>5494</v>
      </c>
      <c r="F185" s="160" t="s">
        <v>5077</v>
      </c>
      <c r="G185" s="161" t="s">
        <v>501</v>
      </c>
      <c r="H185" s="162">
        <v>2</v>
      </c>
      <c r="I185" s="163"/>
      <c r="J185" s="164">
        <f t="shared" si="25"/>
        <v>0</v>
      </c>
      <c r="K185" s="165"/>
      <c r="L185" s="32"/>
      <c r="M185" s="166" t="s">
        <v>1</v>
      </c>
      <c r="N185" s="127" t="s">
        <v>41</v>
      </c>
      <c r="P185" s="167">
        <f t="shared" si="26"/>
        <v>0</v>
      </c>
      <c r="Q185" s="167">
        <v>0</v>
      </c>
      <c r="R185" s="167">
        <f t="shared" si="27"/>
        <v>0</v>
      </c>
      <c r="S185" s="167">
        <v>0</v>
      </c>
      <c r="T185" s="168">
        <f t="shared" si="28"/>
        <v>0</v>
      </c>
      <c r="AR185" s="169" t="s">
        <v>340</v>
      </c>
      <c r="AT185" s="169" t="s">
        <v>336</v>
      </c>
      <c r="AU185" s="169" t="s">
        <v>82</v>
      </c>
      <c r="AY185" s="17" t="s">
        <v>334</v>
      </c>
      <c r="BE185" s="170">
        <f t="shared" si="29"/>
        <v>0</v>
      </c>
      <c r="BF185" s="170">
        <f t="shared" si="30"/>
        <v>0</v>
      </c>
      <c r="BG185" s="170">
        <f t="shared" si="31"/>
        <v>0</v>
      </c>
      <c r="BH185" s="170">
        <f t="shared" si="32"/>
        <v>0</v>
      </c>
      <c r="BI185" s="170">
        <f t="shared" si="33"/>
        <v>0</v>
      </c>
      <c r="BJ185" s="17" t="s">
        <v>87</v>
      </c>
      <c r="BK185" s="170">
        <f t="shared" si="34"/>
        <v>0</v>
      </c>
      <c r="BL185" s="17" t="s">
        <v>340</v>
      </c>
      <c r="BM185" s="169" t="s">
        <v>5078</v>
      </c>
    </row>
    <row r="186" spans="2:65" s="1" customFormat="1" ht="44.25" customHeight="1">
      <c r="B186" s="128"/>
      <c r="C186" s="158" t="s">
        <v>587</v>
      </c>
      <c r="D186" s="158" t="s">
        <v>336</v>
      </c>
      <c r="E186" s="159" t="s">
        <v>5495</v>
      </c>
      <c r="F186" s="160" t="s">
        <v>5079</v>
      </c>
      <c r="G186" s="161" t="s">
        <v>501</v>
      </c>
      <c r="H186" s="162">
        <v>1</v>
      </c>
      <c r="I186" s="163"/>
      <c r="J186" s="164">
        <f t="shared" si="25"/>
        <v>0</v>
      </c>
      <c r="K186" s="165"/>
      <c r="L186" s="32"/>
      <c r="M186" s="166" t="s">
        <v>1</v>
      </c>
      <c r="N186" s="127" t="s">
        <v>41</v>
      </c>
      <c r="P186" s="167">
        <f t="shared" si="26"/>
        <v>0</v>
      </c>
      <c r="Q186" s="167">
        <v>0</v>
      </c>
      <c r="R186" s="167">
        <f t="shared" si="27"/>
        <v>0</v>
      </c>
      <c r="S186" s="167">
        <v>0</v>
      </c>
      <c r="T186" s="168">
        <f t="shared" si="28"/>
        <v>0</v>
      </c>
      <c r="AR186" s="169" t="s">
        <v>340</v>
      </c>
      <c r="AT186" s="169" t="s">
        <v>336</v>
      </c>
      <c r="AU186" s="169" t="s">
        <v>82</v>
      </c>
      <c r="AY186" s="17" t="s">
        <v>334</v>
      </c>
      <c r="BE186" s="170">
        <f t="shared" si="29"/>
        <v>0</v>
      </c>
      <c r="BF186" s="170">
        <f t="shared" si="30"/>
        <v>0</v>
      </c>
      <c r="BG186" s="170">
        <f t="shared" si="31"/>
        <v>0</v>
      </c>
      <c r="BH186" s="170">
        <f t="shared" si="32"/>
        <v>0</v>
      </c>
      <c r="BI186" s="170">
        <f t="shared" si="33"/>
        <v>0</v>
      </c>
      <c r="BJ186" s="17" t="s">
        <v>87</v>
      </c>
      <c r="BK186" s="170">
        <f t="shared" si="34"/>
        <v>0</v>
      </c>
      <c r="BL186" s="17" t="s">
        <v>340</v>
      </c>
      <c r="BM186" s="169" t="s">
        <v>5080</v>
      </c>
    </row>
    <row r="187" spans="2:65" s="1" customFormat="1" ht="24.15" customHeight="1">
      <c r="B187" s="128"/>
      <c r="C187" s="158" t="s">
        <v>592</v>
      </c>
      <c r="D187" s="158" t="s">
        <v>336</v>
      </c>
      <c r="E187" s="159" t="s">
        <v>5496</v>
      </c>
      <c r="F187" s="160" t="s">
        <v>5081</v>
      </c>
      <c r="G187" s="161" t="s">
        <v>501</v>
      </c>
      <c r="H187" s="162">
        <v>1</v>
      </c>
      <c r="I187" s="163"/>
      <c r="J187" s="164">
        <f t="shared" si="25"/>
        <v>0</v>
      </c>
      <c r="K187" s="165"/>
      <c r="L187" s="32"/>
      <c r="M187" s="166" t="s">
        <v>1</v>
      </c>
      <c r="N187" s="127" t="s">
        <v>41</v>
      </c>
      <c r="P187" s="167">
        <f t="shared" si="26"/>
        <v>0</v>
      </c>
      <c r="Q187" s="167">
        <v>0</v>
      </c>
      <c r="R187" s="167">
        <f t="shared" si="27"/>
        <v>0</v>
      </c>
      <c r="S187" s="167">
        <v>0</v>
      </c>
      <c r="T187" s="168">
        <f t="shared" si="28"/>
        <v>0</v>
      </c>
      <c r="AR187" s="169" t="s">
        <v>340</v>
      </c>
      <c r="AT187" s="169" t="s">
        <v>336</v>
      </c>
      <c r="AU187" s="169" t="s">
        <v>82</v>
      </c>
      <c r="AY187" s="17" t="s">
        <v>334</v>
      </c>
      <c r="BE187" s="170">
        <f t="shared" si="29"/>
        <v>0</v>
      </c>
      <c r="BF187" s="170">
        <f t="shared" si="30"/>
        <v>0</v>
      </c>
      <c r="BG187" s="170">
        <f t="shared" si="31"/>
        <v>0</v>
      </c>
      <c r="BH187" s="170">
        <f t="shared" si="32"/>
        <v>0</v>
      </c>
      <c r="BI187" s="170">
        <f t="shared" si="33"/>
        <v>0</v>
      </c>
      <c r="BJ187" s="17" t="s">
        <v>87</v>
      </c>
      <c r="BK187" s="170">
        <f t="shared" si="34"/>
        <v>0</v>
      </c>
      <c r="BL187" s="17" t="s">
        <v>340</v>
      </c>
      <c r="BM187" s="169" t="s">
        <v>5082</v>
      </c>
    </row>
    <row r="188" spans="2:65" s="1" customFormat="1" ht="24.15" customHeight="1">
      <c r="B188" s="128"/>
      <c r="C188" s="158" t="s">
        <v>598</v>
      </c>
      <c r="D188" s="158" t="s">
        <v>336</v>
      </c>
      <c r="E188" s="159" t="s">
        <v>5497</v>
      </c>
      <c r="F188" s="160" t="s">
        <v>5083</v>
      </c>
      <c r="G188" s="161" t="s">
        <v>501</v>
      </c>
      <c r="H188" s="162">
        <v>1</v>
      </c>
      <c r="I188" s="163"/>
      <c r="J188" s="164">
        <f t="shared" si="25"/>
        <v>0</v>
      </c>
      <c r="K188" s="165"/>
      <c r="L188" s="32"/>
      <c r="M188" s="166" t="s">
        <v>1</v>
      </c>
      <c r="N188" s="127" t="s">
        <v>41</v>
      </c>
      <c r="P188" s="167">
        <f t="shared" si="26"/>
        <v>0</v>
      </c>
      <c r="Q188" s="167">
        <v>0</v>
      </c>
      <c r="R188" s="167">
        <f t="shared" si="27"/>
        <v>0</v>
      </c>
      <c r="S188" s="167">
        <v>0</v>
      </c>
      <c r="T188" s="168">
        <f t="shared" si="28"/>
        <v>0</v>
      </c>
      <c r="AR188" s="169" t="s">
        <v>340</v>
      </c>
      <c r="AT188" s="169" t="s">
        <v>336</v>
      </c>
      <c r="AU188" s="169" t="s">
        <v>82</v>
      </c>
      <c r="AY188" s="17" t="s">
        <v>334</v>
      </c>
      <c r="BE188" s="170">
        <f t="shared" si="29"/>
        <v>0</v>
      </c>
      <c r="BF188" s="170">
        <f t="shared" si="30"/>
        <v>0</v>
      </c>
      <c r="BG188" s="170">
        <f t="shared" si="31"/>
        <v>0</v>
      </c>
      <c r="BH188" s="170">
        <f t="shared" si="32"/>
        <v>0</v>
      </c>
      <c r="BI188" s="170">
        <f t="shared" si="33"/>
        <v>0</v>
      </c>
      <c r="BJ188" s="17" t="s">
        <v>87</v>
      </c>
      <c r="BK188" s="170">
        <f t="shared" si="34"/>
        <v>0</v>
      </c>
      <c r="BL188" s="17" t="s">
        <v>340</v>
      </c>
      <c r="BM188" s="169" t="s">
        <v>5084</v>
      </c>
    </row>
    <row r="189" spans="2:65" s="1" customFormat="1" ht="16.5" customHeight="1">
      <c r="B189" s="128"/>
      <c r="C189" s="158" t="s">
        <v>603</v>
      </c>
      <c r="D189" s="158" t="s">
        <v>336</v>
      </c>
      <c r="E189" s="159" t="s">
        <v>5498</v>
      </c>
      <c r="F189" s="160" t="s">
        <v>5085</v>
      </c>
      <c r="G189" s="161" t="s">
        <v>501</v>
      </c>
      <c r="H189" s="162">
        <v>2</v>
      </c>
      <c r="I189" s="163"/>
      <c r="J189" s="164">
        <f t="shared" si="25"/>
        <v>0</v>
      </c>
      <c r="K189" s="165"/>
      <c r="L189" s="32"/>
      <c r="M189" s="166" t="s">
        <v>1</v>
      </c>
      <c r="N189" s="127" t="s">
        <v>41</v>
      </c>
      <c r="P189" s="167">
        <f t="shared" si="26"/>
        <v>0</v>
      </c>
      <c r="Q189" s="167">
        <v>0</v>
      </c>
      <c r="R189" s="167">
        <f t="shared" si="27"/>
        <v>0</v>
      </c>
      <c r="S189" s="167">
        <v>0</v>
      </c>
      <c r="T189" s="168">
        <f t="shared" si="28"/>
        <v>0</v>
      </c>
      <c r="AR189" s="169" t="s">
        <v>340</v>
      </c>
      <c r="AT189" s="169" t="s">
        <v>336</v>
      </c>
      <c r="AU189" s="169" t="s">
        <v>82</v>
      </c>
      <c r="AY189" s="17" t="s">
        <v>334</v>
      </c>
      <c r="BE189" s="170">
        <f t="shared" si="29"/>
        <v>0</v>
      </c>
      <c r="BF189" s="170">
        <f t="shared" si="30"/>
        <v>0</v>
      </c>
      <c r="BG189" s="170">
        <f t="shared" si="31"/>
        <v>0</v>
      </c>
      <c r="BH189" s="170">
        <f t="shared" si="32"/>
        <v>0</v>
      </c>
      <c r="BI189" s="170">
        <f t="shared" si="33"/>
        <v>0</v>
      </c>
      <c r="BJ189" s="17" t="s">
        <v>87</v>
      </c>
      <c r="BK189" s="170">
        <f t="shared" si="34"/>
        <v>0</v>
      </c>
      <c r="BL189" s="17" t="s">
        <v>340</v>
      </c>
      <c r="BM189" s="169" t="s">
        <v>5086</v>
      </c>
    </row>
    <row r="190" spans="2:65" s="1" customFormat="1" ht="16.5" customHeight="1">
      <c r="B190" s="128"/>
      <c r="C190" s="158" t="s">
        <v>608</v>
      </c>
      <c r="D190" s="158" t="s">
        <v>336</v>
      </c>
      <c r="E190" s="159" t="s">
        <v>5499</v>
      </c>
      <c r="F190" s="160" t="s">
        <v>5087</v>
      </c>
      <c r="G190" s="161" t="s">
        <v>501</v>
      </c>
      <c r="H190" s="162">
        <v>2</v>
      </c>
      <c r="I190" s="163"/>
      <c r="J190" s="164">
        <f t="shared" si="25"/>
        <v>0</v>
      </c>
      <c r="K190" s="165"/>
      <c r="L190" s="32"/>
      <c r="M190" s="166" t="s">
        <v>1</v>
      </c>
      <c r="N190" s="127" t="s">
        <v>41</v>
      </c>
      <c r="P190" s="167">
        <f t="shared" si="26"/>
        <v>0</v>
      </c>
      <c r="Q190" s="167">
        <v>0</v>
      </c>
      <c r="R190" s="167">
        <f t="shared" si="27"/>
        <v>0</v>
      </c>
      <c r="S190" s="167">
        <v>0</v>
      </c>
      <c r="T190" s="168">
        <f t="shared" si="28"/>
        <v>0</v>
      </c>
      <c r="AR190" s="169" t="s">
        <v>340</v>
      </c>
      <c r="AT190" s="169" t="s">
        <v>336</v>
      </c>
      <c r="AU190" s="169" t="s">
        <v>82</v>
      </c>
      <c r="AY190" s="17" t="s">
        <v>334</v>
      </c>
      <c r="BE190" s="170">
        <f t="shared" si="29"/>
        <v>0</v>
      </c>
      <c r="BF190" s="170">
        <f t="shared" si="30"/>
        <v>0</v>
      </c>
      <c r="BG190" s="170">
        <f t="shared" si="31"/>
        <v>0</v>
      </c>
      <c r="BH190" s="170">
        <f t="shared" si="32"/>
        <v>0</v>
      </c>
      <c r="BI190" s="170">
        <f t="shared" si="33"/>
        <v>0</v>
      </c>
      <c r="BJ190" s="17" t="s">
        <v>87</v>
      </c>
      <c r="BK190" s="170">
        <f t="shared" si="34"/>
        <v>0</v>
      </c>
      <c r="BL190" s="17" t="s">
        <v>340</v>
      </c>
      <c r="BM190" s="169" t="s">
        <v>5088</v>
      </c>
    </row>
    <row r="191" spans="2:65" s="1" customFormat="1" ht="21.75" customHeight="1">
      <c r="B191" s="128"/>
      <c r="C191" s="158" t="s">
        <v>614</v>
      </c>
      <c r="D191" s="158" t="s">
        <v>336</v>
      </c>
      <c r="E191" s="159" t="s">
        <v>5500</v>
      </c>
      <c r="F191" s="160" t="s">
        <v>5089</v>
      </c>
      <c r="G191" s="161" t="s">
        <v>501</v>
      </c>
      <c r="H191" s="162">
        <v>2</v>
      </c>
      <c r="I191" s="163"/>
      <c r="J191" s="164">
        <f t="shared" si="25"/>
        <v>0</v>
      </c>
      <c r="K191" s="165"/>
      <c r="L191" s="32"/>
      <c r="M191" s="166" t="s">
        <v>1</v>
      </c>
      <c r="N191" s="127" t="s">
        <v>41</v>
      </c>
      <c r="P191" s="167">
        <f t="shared" si="26"/>
        <v>0</v>
      </c>
      <c r="Q191" s="167">
        <v>0</v>
      </c>
      <c r="R191" s="167">
        <f t="shared" si="27"/>
        <v>0</v>
      </c>
      <c r="S191" s="167">
        <v>0</v>
      </c>
      <c r="T191" s="168">
        <f t="shared" si="28"/>
        <v>0</v>
      </c>
      <c r="AR191" s="169" t="s">
        <v>340</v>
      </c>
      <c r="AT191" s="169" t="s">
        <v>336</v>
      </c>
      <c r="AU191" s="169" t="s">
        <v>82</v>
      </c>
      <c r="AY191" s="17" t="s">
        <v>334</v>
      </c>
      <c r="BE191" s="170">
        <f t="shared" si="29"/>
        <v>0</v>
      </c>
      <c r="BF191" s="170">
        <f t="shared" si="30"/>
        <v>0</v>
      </c>
      <c r="BG191" s="170">
        <f t="shared" si="31"/>
        <v>0</v>
      </c>
      <c r="BH191" s="170">
        <f t="shared" si="32"/>
        <v>0</v>
      </c>
      <c r="BI191" s="170">
        <f t="shared" si="33"/>
        <v>0</v>
      </c>
      <c r="BJ191" s="17" t="s">
        <v>87</v>
      </c>
      <c r="BK191" s="170">
        <f t="shared" si="34"/>
        <v>0</v>
      </c>
      <c r="BL191" s="17" t="s">
        <v>340</v>
      </c>
      <c r="BM191" s="169" t="s">
        <v>5090</v>
      </c>
    </row>
    <row r="192" spans="2:65" s="1" customFormat="1" ht="16.5" customHeight="1">
      <c r="B192" s="128"/>
      <c r="C192" s="158" t="s">
        <v>622</v>
      </c>
      <c r="D192" s="158" t="s">
        <v>336</v>
      </c>
      <c r="E192" s="159" t="s">
        <v>5501</v>
      </c>
      <c r="F192" s="160" t="s">
        <v>5091</v>
      </c>
      <c r="G192" s="161" t="s">
        <v>501</v>
      </c>
      <c r="H192" s="162">
        <v>2</v>
      </c>
      <c r="I192" s="163"/>
      <c r="J192" s="164">
        <f t="shared" si="25"/>
        <v>0</v>
      </c>
      <c r="K192" s="165"/>
      <c r="L192" s="32"/>
      <c r="M192" s="166" t="s">
        <v>1</v>
      </c>
      <c r="N192" s="127" t="s">
        <v>41</v>
      </c>
      <c r="P192" s="167">
        <f t="shared" si="26"/>
        <v>0</v>
      </c>
      <c r="Q192" s="167">
        <v>0</v>
      </c>
      <c r="R192" s="167">
        <f t="shared" si="27"/>
        <v>0</v>
      </c>
      <c r="S192" s="167">
        <v>0</v>
      </c>
      <c r="T192" s="168">
        <f t="shared" si="28"/>
        <v>0</v>
      </c>
      <c r="AR192" s="169" t="s">
        <v>340</v>
      </c>
      <c r="AT192" s="169" t="s">
        <v>336</v>
      </c>
      <c r="AU192" s="169" t="s">
        <v>82</v>
      </c>
      <c r="AY192" s="17" t="s">
        <v>334</v>
      </c>
      <c r="BE192" s="170">
        <f t="shared" si="29"/>
        <v>0</v>
      </c>
      <c r="BF192" s="170">
        <f t="shared" si="30"/>
        <v>0</v>
      </c>
      <c r="BG192" s="170">
        <f t="shared" si="31"/>
        <v>0</v>
      </c>
      <c r="BH192" s="170">
        <f t="shared" si="32"/>
        <v>0</v>
      </c>
      <c r="BI192" s="170">
        <f t="shared" si="33"/>
        <v>0</v>
      </c>
      <c r="BJ192" s="17" t="s">
        <v>87</v>
      </c>
      <c r="BK192" s="170">
        <f t="shared" si="34"/>
        <v>0</v>
      </c>
      <c r="BL192" s="17" t="s">
        <v>340</v>
      </c>
      <c r="BM192" s="169" t="s">
        <v>5092</v>
      </c>
    </row>
    <row r="193" spans="2:65" s="1" customFormat="1" ht="16.5" customHeight="1">
      <c r="B193" s="128"/>
      <c r="C193" s="158" t="s">
        <v>628</v>
      </c>
      <c r="D193" s="158" t="s">
        <v>336</v>
      </c>
      <c r="E193" s="159" t="s">
        <v>5502</v>
      </c>
      <c r="F193" s="160" t="s">
        <v>5093</v>
      </c>
      <c r="G193" s="161" t="s">
        <v>501</v>
      </c>
      <c r="H193" s="162">
        <v>2</v>
      </c>
      <c r="I193" s="163"/>
      <c r="J193" s="164">
        <f t="shared" si="25"/>
        <v>0</v>
      </c>
      <c r="K193" s="165"/>
      <c r="L193" s="32"/>
      <c r="M193" s="166" t="s">
        <v>1</v>
      </c>
      <c r="N193" s="127" t="s">
        <v>41</v>
      </c>
      <c r="P193" s="167">
        <f t="shared" si="26"/>
        <v>0</v>
      </c>
      <c r="Q193" s="167">
        <v>0</v>
      </c>
      <c r="R193" s="167">
        <f t="shared" si="27"/>
        <v>0</v>
      </c>
      <c r="S193" s="167">
        <v>0</v>
      </c>
      <c r="T193" s="168">
        <f t="shared" si="28"/>
        <v>0</v>
      </c>
      <c r="AR193" s="169" t="s">
        <v>340</v>
      </c>
      <c r="AT193" s="169" t="s">
        <v>336</v>
      </c>
      <c r="AU193" s="169" t="s">
        <v>82</v>
      </c>
      <c r="AY193" s="17" t="s">
        <v>334</v>
      </c>
      <c r="BE193" s="170">
        <f t="shared" si="29"/>
        <v>0</v>
      </c>
      <c r="BF193" s="170">
        <f t="shared" si="30"/>
        <v>0</v>
      </c>
      <c r="BG193" s="170">
        <f t="shared" si="31"/>
        <v>0</v>
      </c>
      <c r="BH193" s="170">
        <f t="shared" si="32"/>
        <v>0</v>
      </c>
      <c r="BI193" s="170">
        <f t="shared" si="33"/>
        <v>0</v>
      </c>
      <c r="BJ193" s="17" t="s">
        <v>87</v>
      </c>
      <c r="BK193" s="170">
        <f t="shared" si="34"/>
        <v>0</v>
      </c>
      <c r="BL193" s="17" t="s">
        <v>340</v>
      </c>
      <c r="BM193" s="169" t="s">
        <v>5094</v>
      </c>
    </row>
    <row r="194" spans="2:65" s="1" customFormat="1" ht="16.5" customHeight="1">
      <c r="B194" s="128"/>
      <c r="C194" s="158" t="s">
        <v>655</v>
      </c>
      <c r="D194" s="158" t="s">
        <v>336</v>
      </c>
      <c r="E194" s="159" t="s">
        <v>5503</v>
      </c>
      <c r="F194" s="160" t="s">
        <v>5095</v>
      </c>
      <c r="G194" s="161" t="s">
        <v>501</v>
      </c>
      <c r="H194" s="162">
        <v>10</v>
      </c>
      <c r="I194" s="163"/>
      <c r="J194" s="164">
        <f t="shared" si="25"/>
        <v>0</v>
      </c>
      <c r="K194" s="165"/>
      <c r="L194" s="32"/>
      <c r="M194" s="166" t="s">
        <v>1</v>
      </c>
      <c r="N194" s="127" t="s">
        <v>41</v>
      </c>
      <c r="P194" s="167">
        <f t="shared" si="26"/>
        <v>0</v>
      </c>
      <c r="Q194" s="167">
        <v>0</v>
      </c>
      <c r="R194" s="167">
        <f t="shared" si="27"/>
        <v>0</v>
      </c>
      <c r="S194" s="167">
        <v>0</v>
      </c>
      <c r="T194" s="168">
        <f t="shared" si="28"/>
        <v>0</v>
      </c>
      <c r="AR194" s="169" t="s">
        <v>340</v>
      </c>
      <c r="AT194" s="169" t="s">
        <v>336</v>
      </c>
      <c r="AU194" s="169" t="s">
        <v>82</v>
      </c>
      <c r="AY194" s="17" t="s">
        <v>334</v>
      </c>
      <c r="BE194" s="170">
        <f t="shared" si="29"/>
        <v>0</v>
      </c>
      <c r="BF194" s="170">
        <f t="shared" si="30"/>
        <v>0</v>
      </c>
      <c r="BG194" s="170">
        <f t="shared" si="31"/>
        <v>0</v>
      </c>
      <c r="BH194" s="170">
        <f t="shared" si="32"/>
        <v>0</v>
      </c>
      <c r="BI194" s="170">
        <f t="shared" si="33"/>
        <v>0</v>
      </c>
      <c r="BJ194" s="17" t="s">
        <v>87</v>
      </c>
      <c r="BK194" s="170">
        <f t="shared" si="34"/>
        <v>0</v>
      </c>
      <c r="BL194" s="17" t="s">
        <v>340</v>
      </c>
      <c r="BM194" s="169" t="s">
        <v>5096</v>
      </c>
    </row>
    <row r="195" spans="2:65" s="1" customFormat="1" ht="16.5" customHeight="1">
      <c r="B195" s="128"/>
      <c r="C195" s="158" t="s">
        <v>659</v>
      </c>
      <c r="D195" s="158" t="s">
        <v>336</v>
      </c>
      <c r="E195" s="159" t="s">
        <v>5504</v>
      </c>
      <c r="F195" s="160" t="s">
        <v>5097</v>
      </c>
      <c r="G195" s="161" t="s">
        <v>501</v>
      </c>
      <c r="H195" s="162">
        <v>3</v>
      </c>
      <c r="I195" s="163"/>
      <c r="J195" s="164">
        <f t="shared" si="25"/>
        <v>0</v>
      </c>
      <c r="K195" s="165"/>
      <c r="L195" s="32"/>
      <c r="M195" s="166" t="s">
        <v>1</v>
      </c>
      <c r="N195" s="127" t="s">
        <v>41</v>
      </c>
      <c r="P195" s="167">
        <f t="shared" si="26"/>
        <v>0</v>
      </c>
      <c r="Q195" s="167">
        <v>0</v>
      </c>
      <c r="R195" s="167">
        <f t="shared" si="27"/>
        <v>0</v>
      </c>
      <c r="S195" s="167">
        <v>0</v>
      </c>
      <c r="T195" s="168">
        <f t="shared" si="28"/>
        <v>0</v>
      </c>
      <c r="AR195" s="169" t="s">
        <v>340</v>
      </c>
      <c r="AT195" s="169" t="s">
        <v>336</v>
      </c>
      <c r="AU195" s="169" t="s">
        <v>82</v>
      </c>
      <c r="AY195" s="17" t="s">
        <v>334</v>
      </c>
      <c r="BE195" s="170">
        <f t="shared" si="29"/>
        <v>0</v>
      </c>
      <c r="BF195" s="170">
        <f t="shared" si="30"/>
        <v>0</v>
      </c>
      <c r="BG195" s="170">
        <f t="shared" si="31"/>
        <v>0</v>
      </c>
      <c r="BH195" s="170">
        <f t="shared" si="32"/>
        <v>0</v>
      </c>
      <c r="BI195" s="170">
        <f t="shared" si="33"/>
        <v>0</v>
      </c>
      <c r="BJ195" s="17" t="s">
        <v>87</v>
      </c>
      <c r="BK195" s="170">
        <f t="shared" si="34"/>
        <v>0</v>
      </c>
      <c r="BL195" s="17" t="s">
        <v>340</v>
      </c>
      <c r="BM195" s="169" t="s">
        <v>5098</v>
      </c>
    </row>
    <row r="196" spans="2:65" s="1" customFormat="1" ht="16.5" customHeight="1">
      <c r="B196" s="128"/>
      <c r="C196" s="158" t="s">
        <v>668</v>
      </c>
      <c r="D196" s="158" t="s">
        <v>336</v>
      </c>
      <c r="E196" s="159" t="s">
        <v>5505</v>
      </c>
      <c r="F196" s="160" t="s">
        <v>5099</v>
      </c>
      <c r="G196" s="161" t="s">
        <v>501</v>
      </c>
      <c r="H196" s="162">
        <v>1</v>
      </c>
      <c r="I196" s="163"/>
      <c r="J196" s="164">
        <f t="shared" si="25"/>
        <v>0</v>
      </c>
      <c r="K196" s="165"/>
      <c r="L196" s="32"/>
      <c r="M196" s="166" t="s">
        <v>1</v>
      </c>
      <c r="N196" s="127" t="s">
        <v>41</v>
      </c>
      <c r="P196" s="167">
        <f t="shared" si="26"/>
        <v>0</v>
      </c>
      <c r="Q196" s="167">
        <v>0</v>
      </c>
      <c r="R196" s="167">
        <f t="shared" si="27"/>
        <v>0</v>
      </c>
      <c r="S196" s="167">
        <v>0</v>
      </c>
      <c r="T196" s="168">
        <f t="shared" si="28"/>
        <v>0</v>
      </c>
      <c r="AR196" s="169" t="s">
        <v>340</v>
      </c>
      <c r="AT196" s="169" t="s">
        <v>336</v>
      </c>
      <c r="AU196" s="169" t="s">
        <v>82</v>
      </c>
      <c r="AY196" s="17" t="s">
        <v>334</v>
      </c>
      <c r="BE196" s="170">
        <f t="shared" si="29"/>
        <v>0</v>
      </c>
      <c r="BF196" s="170">
        <f t="shared" si="30"/>
        <v>0</v>
      </c>
      <c r="BG196" s="170">
        <f t="shared" si="31"/>
        <v>0</v>
      </c>
      <c r="BH196" s="170">
        <f t="shared" si="32"/>
        <v>0</v>
      </c>
      <c r="BI196" s="170">
        <f t="shared" si="33"/>
        <v>0</v>
      </c>
      <c r="BJ196" s="17" t="s">
        <v>87</v>
      </c>
      <c r="BK196" s="170">
        <f t="shared" si="34"/>
        <v>0</v>
      </c>
      <c r="BL196" s="17" t="s">
        <v>340</v>
      </c>
      <c r="BM196" s="169" t="s">
        <v>5100</v>
      </c>
    </row>
    <row r="197" spans="2:65" s="1" customFormat="1" ht="16.5" customHeight="1">
      <c r="B197" s="128"/>
      <c r="C197" s="158" t="s">
        <v>672</v>
      </c>
      <c r="D197" s="158" t="s">
        <v>336</v>
      </c>
      <c r="E197" s="159" t="s">
        <v>5506</v>
      </c>
      <c r="F197" s="160" t="s">
        <v>5101</v>
      </c>
      <c r="G197" s="161" t="s">
        <v>501</v>
      </c>
      <c r="H197" s="162">
        <v>8</v>
      </c>
      <c r="I197" s="163"/>
      <c r="J197" s="164">
        <f t="shared" si="25"/>
        <v>0</v>
      </c>
      <c r="K197" s="165"/>
      <c r="L197" s="32"/>
      <c r="M197" s="166" t="s">
        <v>1</v>
      </c>
      <c r="N197" s="127" t="s">
        <v>41</v>
      </c>
      <c r="P197" s="167">
        <f t="shared" si="26"/>
        <v>0</v>
      </c>
      <c r="Q197" s="167">
        <v>0</v>
      </c>
      <c r="R197" s="167">
        <f t="shared" si="27"/>
        <v>0</v>
      </c>
      <c r="S197" s="167">
        <v>0</v>
      </c>
      <c r="T197" s="168">
        <f t="shared" si="28"/>
        <v>0</v>
      </c>
      <c r="AR197" s="169" t="s">
        <v>340</v>
      </c>
      <c r="AT197" s="169" t="s">
        <v>336</v>
      </c>
      <c r="AU197" s="169" t="s">
        <v>82</v>
      </c>
      <c r="AY197" s="17" t="s">
        <v>334</v>
      </c>
      <c r="BE197" s="170">
        <f t="shared" si="29"/>
        <v>0</v>
      </c>
      <c r="BF197" s="170">
        <f t="shared" si="30"/>
        <v>0</v>
      </c>
      <c r="BG197" s="170">
        <f t="shared" si="31"/>
        <v>0</v>
      </c>
      <c r="BH197" s="170">
        <f t="shared" si="32"/>
        <v>0</v>
      </c>
      <c r="BI197" s="170">
        <f t="shared" si="33"/>
        <v>0</v>
      </c>
      <c r="BJ197" s="17" t="s">
        <v>87</v>
      </c>
      <c r="BK197" s="170">
        <f t="shared" si="34"/>
        <v>0</v>
      </c>
      <c r="BL197" s="17" t="s">
        <v>340</v>
      </c>
      <c r="BM197" s="169" t="s">
        <v>5102</v>
      </c>
    </row>
    <row r="198" spans="2:65" s="1" customFormat="1" ht="16.5" customHeight="1">
      <c r="B198" s="128"/>
      <c r="C198" s="158" t="s">
        <v>676</v>
      </c>
      <c r="D198" s="158" t="s">
        <v>336</v>
      </c>
      <c r="E198" s="159" t="s">
        <v>5507</v>
      </c>
      <c r="F198" s="160" t="s">
        <v>5103</v>
      </c>
      <c r="G198" s="161" t="s">
        <v>501</v>
      </c>
      <c r="H198" s="162">
        <v>6</v>
      </c>
      <c r="I198" s="163"/>
      <c r="J198" s="164">
        <f t="shared" si="25"/>
        <v>0</v>
      </c>
      <c r="K198" s="165"/>
      <c r="L198" s="32"/>
      <c r="M198" s="166" t="s">
        <v>1</v>
      </c>
      <c r="N198" s="127" t="s">
        <v>41</v>
      </c>
      <c r="P198" s="167">
        <f t="shared" si="26"/>
        <v>0</v>
      </c>
      <c r="Q198" s="167">
        <v>0</v>
      </c>
      <c r="R198" s="167">
        <f t="shared" si="27"/>
        <v>0</v>
      </c>
      <c r="S198" s="167">
        <v>0</v>
      </c>
      <c r="T198" s="168">
        <f t="shared" si="28"/>
        <v>0</v>
      </c>
      <c r="AR198" s="169" t="s">
        <v>340</v>
      </c>
      <c r="AT198" s="169" t="s">
        <v>336</v>
      </c>
      <c r="AU198" s="169" t="s">
        <v>82</v>
      </c>
      <c r="AY198" s="17" t="s">
        <v>334</v>
      </c>
      <c r="BE198" s="170">
        <f t="shared" si="29"/>
        <v>0</v>
      </c>
      <c r="BF198" s="170">
        <f t="shared" si="30"/>
        <v>0</v>
      </c>
      <c r="BG198" s="170">
        <f t="shared" si="31"/>
        <v>0</v>
      </c>
      <c r="BH198" s="170">
        <f t="shared" si="32"/>
        <v>0</v>
      </c>
      <c r="BI198" s="170">
        <f t="shared" si="33"/>
        <v>0</v>
      </c>
      <c r="BJ198" s="17" t="s">
        <v>87</v>
      </c>
      <c r="BK198" s="170">
        <f t="shared" si="34"/>
        <v>0</v>
      </c>
      <c r="BL198" s="17" t="s">
        <v>340</v>
      </c>
      <c r="BM198" s="169" t="s">
        <v>5104</v>
      </c>
    </row>
    <row r="199" spans="2:65" s="1" customFormat="1" ht="16.5" customHeight="1">
      <c r="B199" s="128"/>
      <c r="C199" s="158" t="s">
        <v>683</v>
      </c>
      <c r="D199" s="158" t="s">
        <v>336</v>
      </c>
      <c r="E199" s="159" t="s">
        <v>5508</v>
      </c>
      <c r="F199" s="160" t="s">
        <v>5105</v>
      </c>
      <c r="G199" s="161" t="s">
        <v>501</v>
      </c>
      <c r="H199" s="162">
        <v>1</v>
      </c>
      <c r="I199" s="163"/>
      <c r="J199" s="164">
        <f t="shared" si="25"/>
        <v>0</v>
      </c>
      <c r="K199" s="165"/>
      <c r="L199" s="32"/>
      <c r="M199" s="166" t="s">
        <v>1</v>
      </c>
      <c r="N199" s="127" t="s">
        <v>41</v>
      </c>
      <c r="P199" s="167">
        <f t="shared" si="26"/>
        <v>0</v>
      </c>
      <c r="Q199" s="167">
        <v>0</v>
      </c>
      <c r="R199" s="167">
        <f t="shared" si="27"/>
        <v>0</v>
      </c>
      <c r="S199" s="167">
        <v>0</v>
      </c>
      <c r="T199" s="168">
        <f t="shared" si="28"/>
        <v>0</v>
      </c>
      <c r="AR199" s="169" t="s">
        <v>340</v>
      </c>
      <c r="AT199" s="169" t="s">
        <v>336</v>
      </c>
      <c r="AU199" s="169" t="s">
        <v>82</v>
      </c>
      <c r="AY199" s="17" t="s">
        <v>334</v>
      </c>
      <c r="BE199" s="170">
        <f t="shared" si="29"/>
        <v>0</v>
      </c>
      <c r="BF199" s="170">
        <f t="shared" si="30"/>
        <v>0</v>
      </c>
      <c r="BG199" s="170">
        <f t="shared" si="31"/>
        <v>0</v>
      </c>
      <c r="BH199" s="170">
        <f t="shared" si="32"/>
        <v>0</v>
      </c>
      <c r="BI199" s="170">
        <f t="shared" si="33"/>
        <v>0</v>
      </c>
      <c r="BJ199" s="17" t="s">
        <v>87</v>
      </c>
      <c r="BK199" s="170">
        <f t="shared" si="34"/>
        <v>0</v>
      </c>
      <c r="BL199" s="17" t="s">
        <v>340</v>
      </c>
      <c r="BM199" s="169" t="s">
        <v>5106</v>
      </c>
    </row>
    <row r="200" spans="2:65" s="1" customFormat="1" ht="16.5" customHeight="1">
      <c r="B200" s="128"/>
      <c r="C200" s="158" t="s">
        <v>693</v>
      </c>
      <c r="D200" s="158" t="s">
        <v>336</v>
      </c>
      <c r="E200" s="159" t="s">
        <v>5509</v>
      </c>
      <c r="F200" s="160" t="s">
        <v>5107</v>
      </c>
      <c r="G200" s="161" t="s">
        <v>501</v>
      </c>
      <c r="H200" s="162">
        <v>2</v>
      </c>
      <c r="I200" s="163"/>
      <c r="J200" s="164">
        <f t="shared" si="25"/>
        <v>0</v>
      </c>
      <c r="K200" s="165"/>
      <c r="L200" s="32"/>
      <c r="M200" s="166" t="s">
        <v>1</v>
      </c>
      <c r="N200" s="127" t="s">
        <v>41</v>
      </c>
      <c r="P200" s="167">
        <f t="shared" si="26"/>
        <v>0</v>
      </c>
      <c r="Q200" s="167">
        <v>0</v>
      </c>
      <c r="R200" s="167">
        <f t="shared" si="27"/>
        <v>0</v>
      </c>
      <c r="S200" s="167">
        <v>0</v>
      </c>
      <c r="T200" s="168">
        <f t="shared" si="28"/>
        <v>0</v>
      </c>
      <c r="AR200" s="169" t="s">
        <v>340</v>
      </c>
      <c r="AT200" s="169" t="s">
        <v>336</v>
      </c>
      <c r="AU200" s="169" t="s">
        <v>82</v>
      </c>
      <c r="AY200" s="17" t="s">
        <v>334</v>
      </c>
      <c r="BE200" s="170">
        <f t="shared" si="29"/>
        <v>0</v>
      </c>
      <c r="BF200" s="170">
        <f t="shared" si="30"/>
        <v>0</v>
      </c>
      <c r="BG200" s="170">
        <f t="shared" si="31"/>
        <v>0</v>
      </c>
      <c r="BH200" s="170">
        <f t="shared" si="32"/>
        <v>0</v>
      </c>
      <c r="BI200" s="170">
        <f t="shared" si="33"/>
        <v>0</v>
      </c>
      <c r="BJ200" s="17" t="s">
        <v>87</v>
      </c>
      <c r="BK200" s="170">
        <f t="shared" si="34"/>
        <v>0</v>
      </c>
      <c r="BL200" s="17" t="s">
        <v>340</v>
      </c>
      <c r="BM200" s="169" t="s">
        <v>5108</v>
      </c>
    </row>
    <row r="201" spans="2:65" s="1" customFormat="1" ht="16.5" customHeight="1">
      <c r="B201" s="128"/>
      <c r="C201" s="158" t="s">
        <v>698</v>
      </c>
      <c r="D201" s="158" t="s">
        <v>336</v>
      </c>
      <c r="E201" s="159" t="s">
        <v>5510</v>
      </c>
      <c r="F201" s="160" t="s">
        <v>5109</v>
      </c>
      <c r="G201" s="161" t="s">
        <v>501</v>
      </c>
      <c r="H201" s="162">
        <v>4</v>
      </c>
      <c r="I201" s="163"/>
      <c r="J201" s="164">
        <f t="shared" si="25"/>
        <v>0</v>
      </c>
      <c r="K201" s="165"/>
      <c r="L201" s="32"/>
      <c r="M201" s="166" t="s">
        <v>1</v>
      </c>
      <c r="N201" s="127" t="s">
        <v>41</v>
      </c>
      <c r="P201" s="167">
        <f t="shared" si="26"/>
        <v>0</v>
      </c>
      <c r="Q201" s="167">
        <v>0</v>
      </c>
      <c r="R201" s="167">
        <f t="shared" si="27"/>
        <v>0</v>
      </c>
      <c r="S201" s="167">
        <v>0</v>
      </c>
      <c r="T201" s="168">
        <f t="shared" si="28"/>
        <v>0</v>
      </c>
      <c r="AR201" s="169" t="s">
        <v>340</v>
      </c>
      <c r="AT201" s="169" t="s">
        <v>336</v>
      </c>
      <c r="AU201" s="169" t="s">
        <v>82</v>
      </c>
      <c r="AY201" s="17" t="s">
        <v>334</v>
      </c>
      <c r="BE201" s="170">
        <f t="shared" si="29"/>
        <v>0</v>
      </c>
      <c r="BF201" s="170">
        <f t="shared" si="30"/>
        <v>0</v>
      </c>
      <c r="BG201" s="170">
        <f t="shared" si="31"/>
        <v>0</v>
      </c>
      <c r="BH201" s="170">
        <f t="shared" si="32"/>
        <v>0</v>
      </c>
      <c r="BI201" s="170">
        <f t="shared" si="33"/>
        <v>0</v>
      </c>
      <c r="BJ201" s="17" t="s">
        <v>87</v>
      </c>
      <c r="BK201" s="170">
        <f t="shared" si="34"/>
        <v>0</v>
      </c>
      <c r="BL201" s="17" t="s">
        <v>340</v>
      </c>
      <c r="BM201" s="169" t="s">
        <v>5110</v>
      </c>
    </row>
    <row r="202" spans="2:65" s="1" customFormat="1" ht="16.5" customHeight="1">
      <c r="B202" s="128"/>
      <c r="C202" s="158" t="s">
        <v>702</v>
      </c>
      <c r="D202" s="158" t="s">
        <v>336</v>
      </c>
      <c r="E202" s="159" t="s">
        <v>5511</v>
      </c>
      <c r="F202" s="160" t="s">
        <v>5111</v>
      </c>
      <c r="G202" s="161" t="s">
        <v>501</v>
      </c>
      <c r="H202" s="162">
        <v>43</v>
      </c>
      <c r="I202" s="163"/>
      <c r="J202" s="164">
        <f t="shared" si="25"/>
        <v>0</v>
      </c>
      <c r="K202" s="165"/>
      <c r="L202" s="32"/>
      <c r="M202" s="166" t="s">
        <v>1</v>
      </c>
      <c r="N202" s="127" t="s">
        <v>41</v>
      </c>
      <c r="P202" s="167">
        <f t="shared" si="26"/>
        <v>0</v>
      </c>
      <c r="Q202" s="167">
        <v>0</v>
      </c>
      <c r="R202" s="167">
        <f t="shared" si="27"/>
        <v>0</v>
      </c>
      <c r="S202" s="167">
        <v>0</v>
      </c>
      <c r="T202" s="168">
        <f t="shared" si="28"/>
        <v>0</v>
      </c>
      <c r="AR202" s="169" t="s">
        <v>340</v>
      </c>
      <c r="AT202" s="169" t="s">
        <v>336</v>
      </c>
      <c r="AU202" s="169" t="s">
        <v>82</v>
      </c>
      <c r="AY202" s="17" t="s">
        <v>334</v>
      </c>
      <c r="BE202" s="170">
        <f t="shared" si="29"/>
        <v>0</v>
      </c>
      <c r="BF202" s="170">
        <f t="shared" si="30"/>
        <v>0</v>
      </c>
      <c r="BG202" s="170">
        <f t="shared" si="31"/>
        <v>0</v>
      </c>
      <c r="BH202" s="170">
        <f t="shared" si="32"/>
        <v>0</v>
      </c>
      <c r="BI202" s="170">
        <f t="shared" si="33"/>
        <v>0</v>
      </c>
      <c r="BJ202" s="17" t="s">
        <v>87</v>
      </c>
      <c r="BK202" s="170">
        <f t="shared" si="34"/>
        <v>0</v>
      </c>
      <c r="BL202" s="17" t="s">
        <v>340</v>
      </c>
      <c r="BM202" s="169" t="s">
        <v>5112</v>
      </c>
    </row>
    <row r="203" spans="2:65" s="11" customFormat="1" ht="25.95" customHeight="1">
      <c r="B203" s="146"/>
      <c r="D203" s="147" t="s">
        <v>74</v>
      </c>
      <c r="E203" s="148" t="s">
        <v>3156</v>
      </c>
      <c r="F203" s="148" t="s">
        <v>2481</v>
      </c>
      <c r="I203" s="149"/>
      <c r="J203" s="150">
        <f>BK203</f>
        <v>0</v>
      </c>
      <c r="L203" s="146"/>
      <c r="M203" s="151"/>
      <c r="P203" s="152">
        <f>SUM(P204:P205)</f>
        <v>0</v>
      </c>
      <c r="R203" s="152">
        <f>SUM(R204:R205)</f>
        <v>0</v>
      </c>
      <c r="T203" s="153">
        <f>SUM(T204:T205)</f>
        <v>0</v>
      </c>
      <c r="AR203" s="147" t="s">
        <v>82</v>
      </c>
      <c r="AT203" s="154" t="s">
        <v>74</v>
      </c>
      <c r="AU203" s="154" t="s">
        <v>75</v>
      </c>
      <c r="AY203" s="147" t="s">
        <v>334</v>
      </c>
      <c r="BK203" s="155">
        <f>SUM(BK204:BK205)</f>
        <v>0</v>
      </c>
    </row>
    <row r="204" spans="2:65" s="1" customFormat="1" ht="21.75" customHeight="1">
      <c r="B204" s="128"/>
      <c r="C204" s="158" t="s">
        <v>706</v>
      </c>
      <c r="D204" s="158" t="s">
        <v>336</v>
      </c>
      <c r="E204" s="159" t="s">
        <v>5512</v>
      </c>
      <c r="F204" s="160" t="s">
        <v>5113</v>
      </c>
      <c r="G204" s="161" t="s">
        <v>470</v>
      </c>
      <c r="H204" s="162">
        <v>54</v>
      </c>
      <c r="I204" s="163"/>
      <c r="J204" s="164">
        <f>ROUND(I204*H204,2)</f>
        <v>0</v>
      </c>
      <c r="K204" s="165"/>
      <c r="L204" s="32"/>
      <c r="M204" s="166" t="s">
        <v>1</v>
      </c>
      <c r="N204" s="127" t="s">
        <v>41</v>
      </c>
      <c r="P204" s="167">
        <f>O204*H204</f>
        <v>0</v>
      </c>
      <c r="Q204" s="167">
        <v>0</v>
      </c>
      <c r="R204" s="167">
        <f>Q204*H204</f>
        <v>0</v>
      </c>
      <c r="S204" s="167">
        <v>0</v>
      </c>
      <c r="T204" s="168">
        <f>S204*H204</f>
        <v>0</v>
      </c>
      <c r="AR204" s="169" t="s">
        <v>340</v>
      </c>
      <c r="AT204" s="169" t="s">
        <v>336</v>
      </c>
      <c r="AU204" s="169" t="s">
        <v>82</v>
      </c>
      <c r="AY204" s="17" t="s">
        <v>334</v>
      </c>
      <c r="BE204" s="170">
        <f>IF(N204="základná",J204,0)</f>
        <v>0</v>
      </c>
      <c r="BF204" s="170">
        <f>IF(N204="znížená",J204,0)</f>
        <v>0</v>
      </c>
      <c r="BG204" s="170">
        <f>IF(N204="zákl. prenesená",J204,0)</f>
        <v>0</v>
      </c>
      <c r="BH204" s="170">
        <f>IF(N204="zníž. prenesená",J204,0)</f>
        <v>0</v>
      </c>
      <c r="BI204" s="170">
        <f>IF(N204="nulová",J204,0)</f>
        <v>0</v>
      </c>
      <c r="BJ204" s="17" t="s">
        <v>87</v>
      </c>
      <c r="BK204" s="170">
        <f>ROUND(I204*H204,2)</f>
        <v>0</v>
      </c>
      <c r="BL204" s="17" t="s">
        <v>340</v>
      </c>
      <c r="BM204" s="169" t="s">
        <v>5114</v>
      </c>
    </row>
    <row r="205" spans="2:65" s="1" customFormat="1" ht="24.15" customHeight="1">
      <c r="B205" s="128"/>
      <c r="C205" s="158" t="s">
        <v>711</v>
      </c>
      <c r="D205" s="158" t="s">
        <v>336</v>
      </c>
      <c r="E205" s="159" t="s">
        <v>5513</v>
      </c>
      <c r="F205" s="160" t="s">
        <v>5115</v>
      </c>
      <c r="G205" s="161" t="s">
        <v>339</v>
      </c>
      <c r="H205" s="162">
        <v>2</v>
      </c>
      <c r="I205" s="163"/>
      <c r="J205" s="164">
        <f>ROUND(I205*H205,2)</f>
        <v>0</v>
      </c>
      <c r="K205" s="165"/>
      <c r="L205" s="32"/>
      <c r="M205" s="166" t="s">
        <v>1</v>
      </c>
      <c r="N205" s="127" t="s">
        <v>41</v>
      </c>
      <c r="P205" s="167">
        <f>O205*H205</f>
        <v>0</v>
      </c>
      <c r="Q205" s="167">
        <v>0</v>
      </c>
      <c r="R205" s="167">
        <f>Q205*H205</f>
        <v>0</v>
      </c>
      <c r="S205" s="167">
        <v>0</v>
      </c>
      <c r="T205" s="168">
        <f>S205*H205</f>
        <v>0</v>
      </c>
      <c r="AR205" s="169" t="s">
        <v>340</v>
      </c>
      <c r="AT205" s="169" t="s">
        <v>336</v>
      </c>
      <c r="AU205" s="169" t="s">
        <v>82</v>
      </c>
      <c r="AY205" s="17" t="s">
        <v>334</v>
      </c>
      <c r="BE205" s="170">
        <f>IF(N205="základná",J205,0)</f>
        <v>0</v>
      </c>
      <c r="BF205" s="170">
        <f>IF(N205="znížená",J205,0)</f>
        <v>0</v>
      </c>
      <c r="BG205" s="170">
        <f>IF(N205="zákl. prenesená",J205,0)</f>
        <v>0</v>
      </c>
      <c r="BH205" s="170">
        <f>IF(N205="zníž. prenesená",J205,0)</f>
        <v>0</v>
      </c>
      <c r="BI205" s="170">
        <f>IF(N205="nulová",J205,0)</f>
        <v>0</v>
      </c>
      <c r="BJ205" s="17" t="s">
        <v>87</v>
      </c>
      <c r="BK205" s="170">
        <f>ROUND(I205*H205,2)</f>
        <v>0</v>
      </c>
      <c r="BL205" s="17" t="s">
        <v>340</v>
      </c>
      <c r="BM205" s="169" t="s">
        <v>5116</v>
      </c>
    </row>
    <row r="206" spans="2:65" s="11" customFormat="1" ht="25.95" customHeight="1">
      <c r="B206" s="146"/>
      <c r="D206" s="147" t="s">
        <v>74</v>
      </c>
      <c r="E206" s="148" t="s">
        <v>3208</v>
      </c>
      <c r="F206" s="148" t="s">
        <v>4949</v>
      </c>
      <c r="I206" s="149"/>
      <c r="J206" s="150">
        <f>BK206</f>
        <v>0</v>
      </c>
      <c r="L206" s="146"/>
      <c r="M206" s="151"/>
      <c r="P206" s="152">
        <f>SUM(P207:P215)</f>
        <v>0</v>
      </c>
      <c r="R206" s="152">
        <f>SUM(R207:R215)</f>
        <v>0</v>
      </c>
      <c r="T206" s="153">
        <f>SUM(T207:T215)</f>
        <v>0</v>
      </c>
      <c r="AR206" s="147" t="s">
        <v>82</v>
      </c>
      <c r="AT206" s="154" t="s">
        <v>74</v>
      </c>
      <c r="AU206" s="154" t="s">
        <v>75</v>
      </c>
      <c r="AY206" s="147" t="s">
        <v>334</v>
      </c>
      <c r="BK206" s="155">
        <f>SUM(BK207:BK215)</f>
        <v>0</v>
      </c>
    </row>
    <row r="207" spans="2:65" s="1" customFormat="1" ht="16.5" customHeight="1">
      <c r="B207" s="128"/>
      <c r="C207" s="158" t="s">
        <v>716</v>
      </c>
      <c r="D207" s="158" t="s">
        <v>336</v>
      </c>
      <c r="E207" s="159" t="s">
        <v>5514</v>
      </c>
      <c r="F207" s="160" t="s">
        <v>4954</v>
      </c>
      <c r="G207" s="161" t="s">
        <v>470</v>
      </c>
      <c r="H207" s="162">
        <v>76</v>
      </c>
      <c r="I207" s="163"/>
      <c r="J207" s="164">
        <f t="shared" ref="J207:J215" si="35">ROUND(I207*H207,2)</f>
        <v>0</v>
      </c>
      <c r="K207" s="165"/>
      <c r="L207" s="32"/>
      <c r="M207" s="166" t="s">
        <v>1</v>
      </c>
      <c r="N207" s="127" t="s">
        <v>41</v>
      </c>
      <c r="P207" s="167">
        <f t="shared" ref="P207:P215" si="36">O207*H207</f>
        <v>0</v>
      </c>
      <c r="Q207" s="167">
        <v>0</v>
      </c>
      <c r="R207" s="167">
        <f t="shared" ref="R207:R215" si="37">Q207*H207</f>
        <v>0</v>
      </c>
      <c r="S207" s="167">
        <v>0</v>
      </c>
      <c r="T207" s="168">
        <f t="shared" ref="T207:T215" si="38">S207*H207</f>
        <v>0</v>
      </c>
      <c r="AR207" s="169" t="s">
        <v>340</v>
      </c>
      <c r="AT207" s="169" t="s">
        <v>336</v>
      </c>
      <c r="AU207" s="169" t="s">
        <v>82</v>
      </c>
      <c r="AY207" s="17" t="s">
        <v>334</v>
      </c>
      <c r="BE207" s="170">
        <f t="shared" ref="BE207:BE215" si="39">IF(N207="základná",J207,0)</f>
        <v>0</v>
      </c>
      <c r="BF207" s="170">
        <f t="shared" ref="BF207:BF215" si="40">IF(N207="znížená",J207,0)</f>
        <v>0</v>
      </c>
      <c r="BG207" s="170">
        <f t="shared" ref="BG207:BG215" si="41">IF(N207="zákl. prenesená",J207,0)</f>
        <v>0</v>
      </c>
      <c r="BH207" s="170">
        <f t="shared" ref="BH207:BH215" si="42">IF(N207="zníž. prenesená",J207,0)</f>
        <v>0</v>
      </c>
      <c r="BI207" s="170">
        <f t="shared" ref="BI207:BI215" si="43">IF(N207="nulová",J207,0)</f>
        <v>0</v>
      </c>
      <c r="BJ207" s="17" t="s">
        <v>87</v>
      </c>
      <c r="BK207" s="170">
        <f t="shared" ref="BK207:BK215" si="44">ROUND(I207*H207,2)</f>
        <v>0</v>
      </c>
      <c r="BL207" s="17" t="s">
        <v>340</v>
      </c>
      <c r="BM207" s="169" t="s">
        <v>5117</v>
      </c>
    </row>
    <row r="208" spans="2:65" s="1" customFormat="1" ht="37.799999999999997" customHeight="1">
      <c r="B208" s="128"/>
      <c r="C208" s="158" t="s">
        <v>720</v>
      </c>
      <c r="D208" s="158" t="s">
        <v>336</v>
      </c>
      <c r="E208" s="159" t="s">
        <v>5515</v>
      </c>
      <c r="F208" s="160" t="s">
        <v>5118</v>
      </c>
      <c r="G208" s="161" t="s">
        <v>470</v>
      </c>
      <c r="H208" s="162">
        <v>6</v>
      </c>
      <c r="I208" s="163"/>
      <c r="J208" s="164">
        <f t="shared" si="35"/>
        <v>0</v>
      </c>
      <c r="K208" s="165"/>
      <c r="L208" s="32"/>
      <c r="M208" s="166" t="s">
        <v>1</v>
      </c>
      <c r="N208" s="127" t="s">
        <v>41</v>
      </c>
      <c r="P208" s="167">
        <f t="shared" si="36"/>
        <v>0</v>
      </c>
      <c r="Q208" s="167">
        <v>0</v>
      </c>
      <c r="R208" s="167">
        <f t="shared" si="37"/>
        <v>0</v>
      </c>
      <c r="S208" s="167">
        <v>0</v>
      </c>
      <c r="T208" s="168">
        <f t="shared" si="38"/>
        <v>0</v>
      </c>
      <c r="AR208" s="169" t="s">
        <v>340</v>
      </c>
      <c r="AT208" s="169" t="s">
        <v>336</v>
      </c>
      <c r="AU208" s="169" t="s">
        <v>82</v>
      </c>
      <c r="AY208" s="17" t="s">
        <v>334</v>
      </c>
      <c r="BE208" s="170">
        <f t="shared" si="39"/>
        <v>0</v>
      </c>
      <c r="BF208" s="170">
        <f t="shared" si="40"/>
        <v>0</v>
      </c>
      <c r="BG208" s="170">
        <f t="shared" si="41"/>
        <v>0</v>
      </c>
      <c r="BH208" s="170">
        <f t="shared" si="42"/>
        <v>0</v>
      </c>
      <c r="BI208" s="170">
        <f t="shared" si="43"/>
        <v>0</v>
      </c>
      <c r="BJ208" s="17" t="s">
        <v>87</v>
      </c>
      <c r="BK208" s="170">
        <f t="shared" si="44"/>
        <v>0</v>
      </c>
      <c r="BL208" s="17" t="s">
        <v>340</v>
      </c>
      <c r="BM208" s="169" t="s">
        <v>5119</v>
      </c>
    </row>
    <row r="209" spans="2:65" s="1" customFormat="1" ht="37.799999999999997" customHeight="1">
      <c r="B209" s="128"/>
      <c r="C209" s="158" t="s">
        <v>726</v>
      </c>
      <c r="D209" s="158" t="s">
        <v>336</v>
      </c>
      <c r="E209" s="159" t="s">
        <v>5516</v>
      </c>
      <c r="F209" s="160" t="s">
        <v>5120</v>
      </c>
      <c r="G209" s="161" t="s">
        <v>470</v>
      </c>
      <c r="H209" s="162">
        <v>2</v>
      </c>
      <c r="I209" s="163"/>
      <c r="J209" s="164">
        <f t="shared" si="35"/>
        <v>0</v>
      </c>
      <c r="K209" s="165"/>
      <c r="L209" s="32"/>
      <c r="M209" s="166" t="s">
        <v>1</v>
      </c>
      <c r="N209" s="127" t="s">
        <v>41</v>
      </c>
      <c r="P209" s="167">
        <f t="shared" si="36"/>
        <v>0</v>
      </c>
      <c r="Q209" s="167">
        <v>0</v>
      </c>
      <c r="R209" s="167">
        <f t="shared" si="37"/>
        <v>0</v>
      </c>
      <c r="S209" s="167">
        <v>0</v>
      </c>
      <c r="T209" s="168">
        <f t="shared" si="38"/>
        <v>0</v>
      </c>
      <c r="AR209" s="169" t="s">
        <v>340</v>
      </c>
      <c r="AT209" s="169" t="s">
        <v>336</v>
      </c>
      <c r="AU209" s="169" t="s">
        <v>82</v>
      </c>
      <c r="AY209" s="17" t="s">
        <v>334</v>
      </c>
      <c r="BE209" s="170">
        <f t="shared" si="39"/>
        <v>0</v>
      </c>
      <c r="BF209" s="170">
        <f t="shared" si="40"/>
        <v>0</v>
      </c>
      <c r="BG209" s="170">
        <f t="shared" si="41"/>
        <v>0</v>
      </c>
      <c r="BH209" s="170">
        <f t="shared" si="42"/>
        <v>0</v>
      </c>
      <c r="BI209" s="170">
        <f t="shared" si="43"/>
        <v>0</v>
      </c>
      <c r="BJ209" s="17" t="s">
        <v>87</v>
      </c>
      <c r="BK209" s="170">
        <f t="shared" si="44"/>
        <v>0</v>
      </c>
      <c r="BL209" s="17" t="s">
        <v>340</v>
      </c>
      <c r="BM209" s="169" t="s">
        <v>5121</v>
      </c>
    </row>
    <row r="210" spans="2:65" s="1" customFormat="1" ht="37.799999999999997" customHeight="1">
      <c r="B210" s="128"/>
      <c r="C210" s="158" t="s">
        <v>733</v>
      </c>
      <c r="D210" s="158" t="s">
        <v>336</v>
      </c>
      <c r="E210" s="159" t="s">
        <v>5517</v>
      </c>
      <c r="F210" s="160" t="s">
        <v>5122</v>
      </c>
      <c r="G210" s="161" t="s">
        <v>470</v>
      </c>
      <c r="H210" s="162">
        <v>18</v>
      </c>
      <c r="I210" s="163"/>
      <c r="J210" s="164">
        <f t="shared" si="35"/>
        <v>0</v>
      </c>
      <c r="K210" s="165"/>
      <c r="L210" s="32"/>
      <c r="M210" s="166" t="s">
        <v>1</v>
      </c>
      <c r="N210" s="127" t="s">
        <v>41</v>
      </c>
      <c r="P210" s="167">
        <f t="shared" si="36"/>
        <v>0</v>
      </c>
      <c r="Q210" s="167">
        <v>0</v>
      </c>
      <c r="R210" s="167">
        <f t="shared" si="37"/>
        <v>0</v>
      </c>
      <c r="S210" s="167">
        <v>0</v>
      </c>
      <c r="T210" s="168">
        <f t="shared" si="38"/>
        <v>0</v>
      </c>
      <c r="AR210" s="169" t="s">
        <v>340</v>
      </c>
      <c r="AT210" s="169" t="s">
        <v>336</v>
      </c>
      <c r="AU210" s="169" t="s">
        <v>82</v>
      </c>
      <c r="AY210" s="17" t="s">
        <v>334</v>
      </c>
      <c r="BE210" s="170">
        <f t="shared" si="39"/>
        <v>0</v>
      </c>
      <c r="BF210" s="170">
        <f t="shared" si="40"/>
        <v>0</v>
      </c>
      <c r="BG210" s="170">
        <f t="shared" si="41"/>
        <v>0</v>
      </c>
      <c r="BH210" s="170">
        <f t="shared" si="42"/>
        <v>0</v>
      </c>
      <c r="BI210" s="170">
        <f t="shared" si="43"/>
        <v>0</v>
      </c>
      <c r="BJ210" s="17" t="s">
        <v>87</v>
      </c>
      <c r="BK210" s="170">
        <f t="shared" si="44"/>
        <v>0</v>
      </c>
      <c r="BL210" s="17" t="s">
        <v>340</v>
      </c>
      <c r="BM210" s="169" t="s">
        <v>5123</v>
      </c>
    </row>
    <row r="211" spans="2:65" s="1" customFormat="1" ht="37.799999999999997" customHeight="1">
      <c r="B211" s="128"/>
      <c r="C211" s="158" t="s">
        <v>739</v>
      </c>
      <c r="D211" s="158" t="s">
        <v>336</v>
      </c>
      <c r="E211" s="159" t="s">
        <v>5518</v>
      </c>
      <c r="F211" s="160" t="s">
        <v>5124</v>
      </c>
      <c r="G211" s="161" t="s">
        <v>470</v>
      </c>
      <c r="H211" s="162">
        <v>20</v>
      </c>
      <c r="I211" s="163"/>
      <c r="J211" s="164">
        <f t="shared" si="35"/>
        <v>0</v>
      </c>
      <c r="K211" s="165"/>
      <c r="L211" s="32"/>
      <c r="M211" s="166" t="s">
        <v>1</v>
      </c>
      <c r="N211" s="127" t="s">
        <v>41</v>
      </c>
      <c r="P211" s="167">
        <f t="shared" si="36"/>
        <v>0</v>
      </c>
      <c r="Q211" s="167">
        <v>0</v>
      </c>
      <c r="R211" s="167">
        <f t="shared" si="37"/>
        <v>0</v>
      </c>
      <c r="S211" s="167">
        <v>0</v>
      </c>
      <c r="T211" s="168">
        <f t="shared" si="38"/>
        <v>0</v>
      </c>
      <c r="AR211" s="169" t="s">
        <v>340</v>
      </c>
      <c r="AT211" s="169" t="s">
        <v>336</v>
      </c>
      <c r="AU211" s="169" t="s">
        <v>82</v>
      </c>
      <c r="AY211" s="17" t="s">
        <v>334</v>
      </c>
      <c r="BE211" s="170">
        <f t="shared" si="39"/>
        <v>0</v>
      </c>
      <c r="BF211" s="170">
        <f t="shared" si="40"/>
        <v>0</v>
      </c>
      <c r="BG211" s="170">
        <f t="shared" si="41"/>
        <v>0</v>
      </c>
      <c r="BH211" s="170">
        <f t="shared" si="42"/>
        <v>0</v>
      </c>
      <c r="BI211" s="170">
        <f t="shared" si="43"/>
        <v>0</v>
      </c>
      <c r="BJ211" s="17" t="s">
        <v>87</v>
      </c>
      <c r="BK211" s="170">
        <f t="shared" si="44"/>
        <v>0</v>
      </c>
      <c r="BL211" s="17" t="s">
        <v>340</v>
      </c>
      <c r="BM211" s="169" t="s">
        <v>5125</v>
      </c>
    </row>
    <row r="212" spans="2:65" s="1" customFormat="1" ht="37.799999999999997" customHeight="1">
      <c r="B212" s="128"/>
      <c r="C212" s="158" t="s">
        <v>745</v>
      </c>
      <c r="D212" s="158" t="s">
        <v>336</v>
      </c>
      <c r="E212" s="159" t="s">
        <v>5519</v>
      </c>
      <c r="F212" s="160" t="s">
        <v>5126</v>
      </c>
      <c r="G212" s="161" t="s">
        <v>470</v>
      </c>
      <c r="H212" s="162">
        <v>8</v>
      </c>
      <c r="I212" s="163"/>
      <c r="J212" s="164">
        <f t="shared" si="35"/>
        <v>0</v>
      </c>
      <c r="K212" s="165"/>
      <c r="L212" s="32"/>
      <c r="M212" s="166" t="s">
        <v>1</v>
      </c>
      <c r="N212" s="127" t="s">
        <v>41</v>
      </c>
      <c r="P212" s="167">
        <f t="shared" si="36"/>
        <v>0</v>
      </c>
      <c r="Q212" s="167">
        <v>0</v>
      </c>
      <c r="R212" s="167">
        <f t="shared" si="37"/>
        <v>0</v>
      </c>
      <c r="S212" s="167">
        <v>0</v>
      </c>
      <c r="T212" s="168">
        <f t="shared" si="38"/>
        <v>0</v>
      </c>
      <c r="AR212" s="169" t="s">
        <v>340</v>
      </c>
      <c r="AT212" s="169" t="s">
        <v>336</v>
      </c>
      <c r="AU212" s="169" t="s">
        <v>82</v>
      </c>
      <c r="AY212" s="17" t="s">
        <v>334</v>
      </c>
      <c r="BE212" s="170">
        <f t="shared" si="39"/>
        <v>0</v>
      </c>
      <c r="BF212" s="170">
        <f t="shared" si="40"/>
        <v>0</v>
      </c>
      <c r="BG212" s="170">
        <f t="shared" si="41"/>
        <v>0</v>
      </c>
      <c r="BH212" s="170">
        <f t="shared" si="42"/>
        <v>0</v>
      </c>
      <c r="BI212" s="170">
        <f t="shared" si="43"/>
        <v>0</v>
      </c>
      <c r="BJ212" s="17" t="s">
        <v>87</v>
      </c>
      <c r="BK212" s="170">
        <f t="shared" si="44"/>
        <v>0</v>
      </c>
      <c r="BL212" s="17" t="s">
        <v>340</v>
      </c>
      <c r="BM212" s="169" t="s">
        <v>5127</v>
      </c>
    </row>
    <row r="213" spans="2:65" s="1" customFormat="1" ht="37.799999999999997" customHeight="1">
      <c r="B213" s="128"/>
      <c r="C213" s="158" t="s">
        <v>753</v>
      </c>
      <c r="D213" s="158" t="s">
        <v>336</v>
      </c>
      <c r="E213" s="159" t="s">
        <v>5520</v>
      </c>
      <c r="F213" s="160" t="s">
        <v>5128</v>
      </c>
      <c r="G213" s="161" t="s">
        <v>470</v>
      </c>
      <c r="H213" s="162">
        <v>2</v>
      </c>
      <c r="I213" s="163"/>
      <c r="J213" s="164">
        <f t="shared" si="35"/>
        <v>0</v>
      </c>
      <c r="K213" s="165"/>
      <c r="L213" s="32"/>
      <c r="M213" s="166" t="s">
        <v>1</v>
      </c>
      <c r="N213" s="127" t="s">
        <v>41</v>
      </c>
      <c r="P213" s="167">
        <f t="shared" si="36"/>
        <v>0</v>
      </c>
      <c r="Q213" s="167">
        <v>0</v>
      </c>
      <c r="R213" s="167">
        <f t="shared" si="37"/>
        <v>0</v>
      </c>
      <c r="S213" s="167">
        <v>0</v>
      </c>
      <c r="T213" s="168">
        <f t="shared" si="38"/>
        <v>0</v>
      </c>
      <c r="AR213" s="169" t="s">
        <v>340</v>
      </c>
      <c r="AT213" s="169" t="s">
        <v>336</v>
      </c>
      <c r="AU213" s="169" t="s">
        <v>82</v>
      </c>
      <c r="AY213" s="17" t="s">
        <v>334</v>
      </c>
      <c r="BE213" s="170">
        <f t="shared" si="39"/>
        <v>0</v>
      </c>
      <c r="BF213" s="170">
        <f t="shared" si="40"/>
        <v>0</v>
      </c>
      <c r="BG213" s="170">
        <f t="shared" si="41"/>
        <v>0</v>
      </c>
      <c r="BH213" s="170">
        <f t="shared" si="42"/>
        <v>0</v>
      </c>
      <c r="BI213" s="170">
        <f t="shared" si="43"/>
        <v>0</v>
      </c>
      <c r="BJ213" s="17" t="s">
        <v>87</v>
      </c>
      <c r="BK213" s="170">
        <f t="shared" si="44"/>
        <v>0</v>
      </c>
      <c r="BL213" s="17" t="s">
        <v>340</v>
      </c>
      <c r="BM213" s="169" t="s">
        <v>5129</v>
      </c>
    </row>
    <row r="214" spans="2:65" s="1" customFormat="1" ht="37.799999999999997" customHeight="1">
      <c r="B214" s="128"/>
      <c r="C214" s="158" t="s">
        <v>758</v>
      </c>
      <c r="D214" s="158" t="s">
        <v>336</v>
      </c>
      <c r="E214" s="159" t="s">
        <v>5521</v>
      </c>
      <c r="F214" s="160" t="s">
        <v>5122</v>
      </c>
      <c r="G214" s="161" t="s">
        <v>470</v>
      </c>
      <c r="H214" s="162">
        <v>14</v>
      </c>
      <c r="I214" s="163"/>
      <c r="J214" s="164">
        <f t="shared" si="35"/>
        <v>0</v>
      </c>
      <c r="K214" s="165"/>
      <c r="L214" s="32"/>
      <c r="M214" s="166" t="s">
        <v>1</v>
      </c>
      <c r="N214" s="127" t="s">
        <v>41</v>
      </c>
      <c r="P214" s="167">
        <f t="shared" si="36"/>
        <v>0</v>
      </c>
      <c r="Q214" s="167">
        <v>0</v>
      </c>
      <c r="R214" s="167">
        <f t="shared" si="37"/>
        <v>0</v>
      </c>
      <c r="S214" s="167">
        <v>0</v>
      </c>
      <c r="T214" s="168">
        <f t="shared" si="38"/>
        <v>0</v>
      </c>
      <c r="AR214" s="169" t="s">
        <v>340</v>
      </c>
      <c r="AT214" s="169" t="s">
        <v>336</v>
      </c>
      <c r="AU214" s="169" t="s">
        <v>82</v>
      </c>
      <c r="AY214" s="17" t="s">
        <v>334</v>
      </c>
      <c r="BE214" s="170">
        <f t="shared" si="39"/>
        <v>0</v>
      </c>
      <c r="BF214" s="170">
        <f t="shared" si="40"/>
        <v>0</v>
      </c>
      <c r="BG214" s="170">
        <f t="shared" si="41"/>
        <v>0</v>
      </c>
      <c r="BH214" s="170">
        <f t="shared" si="42"/>
        <v>0</v>
      </c>
      <c r="BI214" s="170">
        <f t="shared" si="43"/>
        <v>0</v>
      </c>
      <c r="BJ214" s="17" t="s">
        <v>87</v>
      </c>
      <c r="BK214" s="170">
        <f t="shared" si="44"/>
        <v>0</v>
      </c>
      <c r="BL214" s="17" t="s">
        <v>340</v>
      </c>
      <c r="BM214" s="169" t="s">
        <v>5130</v>
      </c>
    </row>
    <row r="215" spans="2:65" s="1" customFormat="1" ht="37.799999999999997" customHeight="1">
      <c r="B215" s="128"/>
      <c r="C215" s="158" t="s">
        <v>762</v>
      </c>
      <c r="D215" s="158" t="s">
        <v>336</v>
      </c>
      <c r="E215" s="159" t="s">
        <v>5522</v>
      </c>
      <c r="F215" s="160" t="s">
        <v>5124</v>
      </c>
      <c r="G215" s="161" t="s">
        <v>470</v>
      </c>
      <c r="H215" s="162">
        <v>6</v>
      </c>
      <c r="I215" s="163"/>
      <c r="J215" s="164">
        <f t="shared" si="35"/>
        <v>0</v>
      </c>
      <c r="K215" s="165"/>
      <c r="L215" s="32"/>
      <c r="M215" s="166" t="s">
        <v>1</v>
      </c>
      <c r="N215" s="127" t="s">
        <v>41</v>
      </c>
      <c r="P215" s="167">
        <f t="shared" si="36"/>
        <v>0</v>
      </c>
      <c r="Q215" s="167">
        <v>0</v>
      </c>
      <c r="R215" s="167">
        <f t="shared" si="37"/>
        <v>0</v>
      </c>
      <c r="S215" s="167">
        <v>0</v>
      </c>
      <c r="T215" s="168">
        <f t="shared" si="38"/>
        <v>0</v>
      </c>
      <c r="AR215" s="169" t="s">
        <v>340</v>
      </c>
      <c r="AT215" s="169" t="s">
        <v>336</v>
      </c>
      <c r="AU215" s="169" t="s">
        <v>82</v>
      </c>
      <c r="AY215" s="17" t="s">
        <v>334</v>
      </c>
      <c r="BE215" s="170">
        <f t="shared" si="39"/>
        <v>0</v>
      </c>
      <c r="BF215" s="170">
        <f t="shared" si="40"/>
        <v>0</v>
      </c>
      <c r="BG215" s="170">
        <f t="shared" si="41"/>
        <v>0</v>
      </c>
      <c r="BH215" s="170">
        <f t="shared" si="42"/>
        <v>0</v>
      </c>
      <c r="BI215" s="170">
        <f t="shared" si="43"/>
        <v>0</v>
      </c>
      <c r="BJ215" s="17" t="s">
        <v>87</v>
      </c>
      <c r="BK215" s="170">
        <f t="shared" si="44"/>
        <v>0</v>
      </c>
      <c r="BL215" s="17" t="s">
        <v>340</v>
      </c>
      <c r="BM215" s="169" t="s">
        <v>5131</v>
      </c>
    </row>
    <row r="216" spans="2:65" s="11" customFormat="1" ht="25.95" customHeight="1">
      <c r="B216" s="146"/>
      <c r="D216" s="147" t="s">
        <v>74</v>
      </c>
      <c r="E216" s="148" t="s">
        <v>3225</v>
      </c>
      <c r="F216" s="148" t="s">
        <v>5132</v>
      </c>
      <c r="I216" s="149"/>
      <c r="J216" s="150">
        <f>BK216</f>
        <v>0</v>
      </c>
      <c r="L216" s="146"/>
      <c r="M216" s="151"/>
      <c r="P216" s="152">
        <f>SUM(P217:P221)</f>
        <v>0</v>
      </c>
      <c r="R216" s="152">
        <f>SUM(R217:R221)</f>
        <v>0</v>
      </c>
      <c r="T216" s="153">
        <f>SUM(T217:T221)</f>
        <v>0</v>
      </c>
      <c r="AR216" s="147" t="s">
        <v>82</v>
      </c>
      <c r="AT216" s="154" t="s">
        <v>74</v>
      </c>
      <c r="AU216" s="154" t="s">
        <v>75</v>
      </c>
      <c r="AY216" s="147" t="s">
        <v>334</v>
      </c>
      <c r="BK216" s="155">
        <f>SUM(BK217:BK221)</f>
        <v>0</v>
      </c>
    </row>
    <row r="217" spans="2:65" s="1" customFormat="1" ht="24.15" customHeight="1">
      <c r="B217" s="128"/>
      <c r="C217" s="158" t="s">
        <v>768</v>
      </c>
      <c r="D217" s="158" t="s">
        <v>336</v>
      </c>
      <c r="E217" s="159" t="s">
        <v>5523</v>
      </c>
      <c r="F217" s="160" t="s">
        <v>5133</v>
      </c>
      <c r="G217" s="161" t="s">
        <v>501</v>
      </c>
      <c r="H217" s="162">
        <v>6</v>
      </c>
      <c r="I217" s="163"/>
      <c r="J217" s="164">
        <f>ROUND(I217*H217,2)</f>
        <v>0</v>
      </c>
      <c r="K217" s="165"/>
      <c r="L217" s="32"/>
      <c r="M217" s="166" t="s">
        <v>1</v>
      </c>
      <c r="N217" s="127" t="s">
        <v>41</v>
      </c>
      <c r="P217" s="167">
        <f>O217*H217</f>
        <v>0</v>
      </c>
      <c r="Q217" s="167">
        <v>0</v>
      </c>
      <c r="R217" s="167">
        <f>Q217*H217</f>
        <v>0</v>
      </c>
      <c r="S217" s="167">
        <v>0</v>
      </c>
      <c r="T217" s="168">
        <f>S217*H217</f>
        <v>0</v>
      </c>
      <c r="AR217" s="169" t="s">
        <v>340</v>
      </c>
      <c r="AT217" s="169" t="s">
        <v>336</v>
      </c>
      <c r="AU217" s="169" t="s">
        <v>82</v>
      </c>
      <c r="AY217" s="17" t="s">
        <v>334</v>
      </c>
      <c r="BE217" s="170">
        <f>IF(N217="základná",J217,0)</f>
        <v>0</v>
      </c>
      <c r="BF217" s="170">
        <f>IF(N217="znížená",J217,0)</f>
        <v>0</v>
      </c>
      <c r="BG217" s="170">
        <f>IF(N217="zákl. prenesená",J217,0)</f>
        <v>0</v>
      </c>
      <c r="BH217" s="170">
        <f>IF(N217="zníž. prenesená",J217,0)</f>
        <v>0</v>
      </c>
      <c r="BI217" s="170">
        <f>IF(N217="nulová",J217,0)</f>
        <v>0</v>
      </c>
      <c r="BJ217" s="17" t="s">
        <v>87</v>
      </c>
      <c r="BK217" s="170">
        <f>ROUND(I217*H217,2)</f>
        <v>0</v>
      </c>
      <c r="BL217" s="17" t="s">
        <v>340</v>
      </c>
      <c r="BM217" s="169" t="s">
        <v>5134</v>
      </c>
    </row>
    <row r="218" spans="2:65" s="1" customFormat="1" ht="24.15" customHeight="1">
      <c r="B218" s="128"/>
      <c r="C218" s="158" t="s">
        <v>772</v>
      </c>
      <c r="D218" s="158" t="s">
        <v>336</v>
      </c>
      <c r="E218" s="159" t="s">
        <v>5524</v>
      </c>
      <c r="F218" s="160" t="s">
        <v>5135</v>
      </c>
      <c r="G218" s="161" t="s">
        <v>501</v>
      </c>
      <c r="H218" s="162">
        <v>4</v>
      </c>
      <c r="I218" s="163"/>
      <c r="J218" s="164">
        <f>ROUND(I218*H218,2)</f>
        <v>0</v>
      </c>
      <c r="K218" s="165"/>
      <c r="L218" s="32"/>
      <c r="M218" s="166" t="s">
        <v>1</v>
      </c>
      <c r="N218" s="127" t="s">
        <v>41</v>
      </c>
      <c r="P218" s="167">
        <f>O218*H218</f>
        <v>0</v>
      </c>
      <c r="Q218" s="167">
        <v>0</v>
      </c>
      <c r="R218" s="167">
        <f>Q218*H218</f>
        <v>0</v>
      </c>
      <c r="S218" s="167">
        <v>0</v>
      </c>
      <c r="T218" s="168">
        <f>S218*H218</f>
        <v>0</v>
      </c>
      <c r="AR218" s="169" t="s">
        <v>340</v>
      </c>
      <c r="AT218" s="169" t="s">
        <v>336</v>
      </c>
      <c r="AU218" s="169" t="s">
        <v>82</v>
      </c>
      <c r="AY218" s="17" t="s">
        <v>334</v>
      </c>
      <c r="BE218" s="170">
        <f>IF(N218="základná",J218,0)</f>
        <v>0</v>
      </c>
      <c r="BF218" s="170">
        <f>IF(N218="znížená",J218,0)</f>
        <v>0</v>
      </c>
      <c r="BG218" s="170">
        <f>IF(N218="zákl. prenesená",J218,0)</f>
        <v>0</v>
      </c>
      <c r="BH218" s="170">
        <f>IF(N218="zníž. prenesená",J218,0)</f>
        <v>0</v>
      </c>
      <c r="BI218" s="170">
        <f>IF(N218="nulová",J218,0)</f>
        <v>0</v>
      </c>
      <c r="BJ218" s="17" t="s">
        <v>87</v>
      </c>
      <c r="BK218" s="170">
        <f>ROUND(I218*H218,2)</f>
        <v>0</v>
      </c>
      <c r="BL218" s="17" t="s">
        <v>340</v>
      </c>
      <c r="BM218" s="169" t="s">
        <v>5136</v>
      </c>
    </row>
    <row r="219" spans="2:65" s="1" customFormat="1" ht="24.15" customHeight="1">
      <c r="B219" s="128"/>
      <c r="C219" s="158" t="s">
        <v>778</v>
      </c>
      <c r="D219" s="158" t="s">
        <v>336</v>
      </c>
      <c r="E219" s="159" t="s">
        <v>5525</v>
      </c>
      <c r="F219" s="160" t="s">
        <v>5137</v>
      </c>
      <c r="G219" s="161" t="s">
        <v>501</v>
      </c>
      <c r="H219" s="162">
        <v>4</v>
      </c>
      <c r="I219" s="163"/>
      <c r="J219" s="164">
        <f>ROUND(I219*H219,2)</f>
        <v>0</v>
      </c>
      <c r="K219" s="165"/>
      <c r="L219" s="32"/>
      <c r="M219" s="166" t="s">
        <v>1</v>
      </c>
      <c r="N219" s="127" t="s">
        <v>41</v>
      </c>
      <c r="P219" s="167">
        <f>O219*H219</f>
        <v>0</v>
      </c>
      <c r="Q219" s="167">
        <v>0</v>
      </c>
      <c r="R219" s="167">
        <f>Q219*H219</f>
        <v>0</v>
      </c>
      <c r="S219" s="167">
        <v>0</v>
      </c>
      <c r="T219" s="168">
        <f>S219*H219</f>
        <v>0</v>
      </c>
      <c r="AR219" s="169" t="s">
        <v>340</v>
      </c>
      <c r="AT219" s="169" t="s">
        <v>336</v>
      </c>
      <c r="AU219" s="169" t="s">
        <v>82</v>
      </c>
      <c r="AY219" s="17" t="s">
        <v>334</v>
      </c>
      <c r="BE219" s="170">
        <f>IF(N219="základná",J219,0)</f>
        <v>0</v>
      </c>
      <c r="BF219" s="170">
        <f>IF(N219="znížená",J219,0)</f>
        <v>0</v>
      </c>
      <c r="BG219" s="170">
        <f>IF(N219="zákl. prenesená",J219,0)</f>
        <v>0</v>
      </c>
      <c r="BH219" s="170">
        <f>IF(N219="zníž. prenesená",J219,0)</f>
        <v>0</v>
      </c>
      <c r="BI219" s="170">
        <f>IF(N219="nulová",J219,0)</f>
        <v>0</v>
      </c>
      <c r="BJ219" s="17" t="s">
        <v>87</v>
      </c>
      <c r="BK219" s="170">
        <f>ROUND(I219*H219,2)</f>
        <v>0</v>
      </c>
      <c r="BL219" s="17" t="s">
        <v>340</v>
      </c>
      <c r="BM219" s="169" t="s">
        <v>5138</v>
      </c>
    </row>
    <row r="220" spans="2:65" s="1" customFormat="1" ht="21.75" customHeight="1">
      <c r="B220" s="128"/>
      <c r="C220" s="158" t="s">
        <v>786</v>
      </c>
      <c r="D220" s="158" t="s">
        <v>336</v>
      </c>
      <c r="E220" s="159" t="s">
        <v>5526</v>
      </c>
      <c r="F220" s="160" t="s">
        <v>5139</v>
      </c>
      <c r="G220" s="161" t="s">
        <v>2397</v>
      </c>
      <c r="H220" s="162">
        <v>40</v>
      </c>
      <c r="I220" s="163"/>
      <c r="J220" s="164">
        <f>ROUND(I220*H220,2)</f>
        <v>0</v>
      </c>
      <c r="K220" s="165"/>
      <c r="L220" s="32"/>
      <c r="M220" s="166" t="s">
        <v>1</v>
      </c>
      <c r="N220" s="127" t="s">
        <v>41</v>
      </c>
      <c r="P220" s="167">
        <f>O220*H220</f>
        <v>0</v>
      </c>
      <c r="Q220" s="167">
        <v>0</v>
      </c>
      <c r="R220" s="167">
        <f>Q220*H220</f>
        <v>0</v>
      </c>
      <c r="S220" s="167">
        <v>0</v>
      </c>
      <c r="T220" s="168">
        <f>S220*H220</f>
        <v>0</v>
      </c>
      <c r="AR220" s="169" t="s">
        <v>340</v>
      </c>
      <c r="AT220" s="169" t="s">
        <v>336</v>
      </c>
      <c r="AU220" s="169" t="s">
        <v>82</v>
      </c>
      <c r="AY220" s="17" t="s">
        <v>334</v>
      </c>
      <c r="BE220" s="170">
        <f>IF(N220="základná",J220,0)</f>
        <v>0</v>
      </c>
      <c r="BF220" s="170">
        <f>IF(N220="znížená",J220,0)</f>
        <v>0</v>
      </c>
      <c r="BG220" s="170">
        <f>IF(N220="zákl. prenesená",J220,0)</f>
        <v>0</v>
      </c>
      <c r="BH220" s="170">
        <f>IF(N220="zníž. prenesená",J220,0)</f>
        <v>0</v>
      </c>
      <c r="BI220" s="170">
        <f>IF(N220="nulová",J220,0)</f>
        <v>0</v>
      </c>
      <c r="BJ220" s="17" t="s">
        <v>87</v>
      </c>
      <c r="BK220" s="170">
        <f>ROUND(I220*H220,2)</f>
        <v>0</v>
      </c>
      <c r="BL220" s="17" t="s">
        <v>340</v>
      </c>
      <c r="BM220" s="169" t="s">
        <v>5140</v>
      </c>
    </row>
    <row r="221" spans="2:65" s="1" customFormat="1" ht="16.5" customHeight="1">
      <c r="B221" s="128"/>
      <c r="C221" s="158" t="s">
        <v>792</v>
      </c>
      <c r="D221" s="158" t="s">
        <v>336</v>
      </c>
      <c r="E221" s="159" t="s">
        <v>5527</v>
      </c>
      <c r="F221" s="160" t="s">
        <v>5141</v>
      </c>
      <c r="G221" s="161" t="s">
        <v>2397</v>
      </c>
      <c r="H221" s="162">
        <v>60</v>
      </c>
      <c r="I221" s="163"/>
      <c r="J221" s="164">
        <f>ROUND(I221*H221,2)</f>
        <v>0</v>
      </c>
      <c r="K221" s="165"/>
      <c r="L221" s="32"/>
      <c r="M221" s="166" t="s">
        <v>1</v>
      </c>
      <c r="N221" s="127" t="s">
        <v>41</v>
      </c>
      <c r="P221" s="167">
        <f>O221*H221</f>
        <v>0</v>
      </c>
      <c r="Q221" s="167">
        <v>0</v>
      </c>
      <c r="R221" s="167">
        <f>Q221*H221</f>
        <v>0</v>
      </c>
      <c r="S221" s="167">
        <v>0</v>
      </c>
      <c r="T221" s="168">
        <f>S221*H221</f>
        <v>0</v>
      </c>
      <c r="AR221" s="169" t="s">
        <v>340</v>
      </c>
      <c r="AT221" s="169" t="s">
        <v>336</v>
      </c>
      <c r="AU221" s="169" t="s">
        <v>82</v>
      </c>
      <c r="AY221" s="17" t="s">
        <v>334</v>
      </c>
      <c r="BE221" s="170">
        <f>IF(N221="základná",J221,0)</f>
        <v>0</v>
      </c>
      <c r="BF221" s="170">
        <f>IF(N221="znížená",J221,0)</f>
        <v>0</v>
      </c>
      <c r="BG221" s="170">
        <f>IF(N221="zákl. prenesená",J221,0)</f>
        <v>0</v>
      </c>
      <c r="BH221" s="170">
        <f>IF(N221="zníž. prenesená",J221,0)</f>
        <v>0</v>
      </c>
      <c r="BI221" s="170">
        <f>IF(N221="nulová",J221,0)</f>
        <v>0</v>
      </c>
      <c r="BJ221" s="17" t="s">
        <v>87</v>
      </c>
      <c r="BK221" s="170">
        <f>ROUND(I221*H221,2)</f>
        <v>0</v>
      </c>
      <c r="BL221" s="17" t="s">
        <v>340</v>
      </c>
      <c r="BM221" s="169" t="s">
        <v>5142</v>
      </c>
    </row>
    <row r="222" spans="2:65" s="11" customFormat="1" ht="25.95" customHeight="1">
      <c r="B222" s="146"/>
      <c r="D222" s="147" t="s">
        <v>74</v>
      </c>
      <c r="E222" s="148" t="s">
        <v>3558</v>
      </c>
      <c r="F222" s="148" t="s">
        <v>2598</v>
      </c>
      <c r="I222" s="149"/>
      <c r="J222" s="150">
        <f>BK222</f>
        <v>0</v>
      </c>
      <c r="L222" s="146"/>
      <c r="M222" s="151"/>
      <c r="P222" s="152">
        <f>SUM(P223:P225)</f>
        <v>0</v>
      </c>
      <c r="R222" s="152">
        <f>SUM(R223:R225)</f>
        <v>0</v>
      </c>
      <c r="T222" s="153">
        <f>SUM(T223:T225)</f>
        <v>0</v>
      </c>
      <c r="AR222" s="147" t="s">
        <v>82</v>
      </c>
      <c r="AT222" s="154" t="s">
        <v>74</v>
      </c>
      <c r="AU222" s="154" t="s">
        <v>75</v>
      </c>
      <c r="AY222" s="147" t="s">
        <v>334</v>
      </c>
      <c r="BK222" s="155">
        <f>SUM(BK223:BK225)</f>
        <v>0</v>
      </c>
    </row>
    <row r="223" spans="2:65" s="1" customFormat="1" ht="16.5" customHeight="1">
      <c r="B223" s="128"/>
      <c r="C223" s="158" t="s">
        <v>800</v>
      </c>
      <c r="D223" s="158" t="s">
        <v>336</v>
      </c>
      <c r="E223" s="159" t="s">
        <v>5528</v>
      </c>
      <c r="F223" s="160" t="s">
        <v>4956</v>
      </c>
      <c r="G223" s="161" t="s">
        <v>4957</v>
      </c>
      <c r="H223" s="162">
        <v>72</v>
      </c>
      <c r="I223" s="163"/>
      <c r="J223" s="164">
        <f>ROUND(I223*H223,2)</f>
        <v>0</v>
      </c>
      <c r="K223" s="165"/>
      <c r="L223" s="32"/>
      <c r="M223" s="166" t="s">
        <v>1</v>
      </c>
      <c r="N223" s="127" t="s">
        <v>41</v>
      </c>
      <c r="P223" s="167">
        <f>O223*H223</f>
        <v>0</v>
      </c>
      <c r="Q223" s="167">
        <v>0</v>
      </c>
      <c r="R223" s="167">
        <f>Q223*H223</f>
        <v>0</v>
      </c>
      <c r="S223" s="167">
        <v>0</v>
      </c>
      <c r="T223" s="168">
        <f>S223*H223</f>
        <v>0</v>
      </c>
      <c r="AR223" s="169" t="s">
        <v>340</v>
      </c>
      <c r="AT223" s="169" t="s">
        <v>336</v>
      </c>
      <c r="AU223" s="169" t="s">
        <v>82</v>
      </c>
      <c r="AY223" s="17" t="s">
        <v>334</v>
      </c>
      <c r="BE223" s="170">
        <f>IF(N223="základná",J223,0)</f>
        <v>0</v>
      </c>
      <c r="BF223" s="170">
        <f>IF(N223="znížená",J223,0)</f>
        <v>0</v>
      </c>
      <c r="BG223" s="170">
        <f>IF(N223="zákl. prenesená",J223,0)</f>
        <v>0</v>
      </c>
      <c r="BH223" s="170">
        <f>IF(N223="zníž. prenesená",J223,0)</f>
        <v>0</v>
      </c>
      <c r="BI223" s="170">
        <f>IF(N223="nulová",J223,0)</f>
        <v>0</v>
      </c>
      <c r="BJ223" s="17" t="s">
        <v>87</v>
      </c>
      <c r="BK223" s="170">
        <f>ROUND(I223*H223,2)</f>
        <v>0</v>
      </c>
      <c r="BL223" s="17" t="s">
        <v>340</v>
      </c>
      <c r="BM223" s="169" t="s">
        <v>5143</v>
      </c>
    </row>
    <row r="224" spans="2:65" s="1" customFormat="1" ht="24.15" customHeight="1">
      <c r="B224" s="128"/>
      <c r="C224" s="158" t="s">
        <v>806</v>
      </c>
      <c r="D224" s="158" t="s">
        <v>336</v>
      </c>
      <c r="E224" s="159" t="s">
        <v>5529</v>
      </c>
      <c r="F224" s="160" t="s">
        <v>4959</v>
      </c>
      <c r="G224" s="161" t="s">
        <v>501</v>
      </c>
      <c r="H224" s="162">
        <v>1</v>
      </c>
      <c r="I224" s="163"/>
      <c r="J224" s="164">
        <f>ROUND(I224*H224,2)</f>
        <v>0</v>
      </c>
      <c r="K224" s="165"/>
      <c r="L224" s="32"/>
      <c r="M224" s="166" t="s">
        <v>1</v>
      </c>
      <c r="N224" s="127" t="s">
        <v>41</v>
      </c>
      <c r="P224" s="167">
        <f>O224*H224</f>
        <v>0</v>
      </c>
      <c r="Q224" s="167">
        <v>0</v>
      </c>
      <c r="R224" s="167">
        <f>Q224*H224</f>
        <v>0</v>
      </c>
      <c r="S224" s="167">
        <v>0</v>
      </c>
      <c r="T224" s="168">
        <f>S224*H224</f>
        <v>0</v>
      </c>
      <c r="AR224" s="169" t="s">
        <v>340</v>
      </c>
      <c r="AT224" s="169" t="s">
        <v>336</v>
      </c>
      <c r="AU224" s="169" t="s">
        <v>82</v>
      </c>
      <c r="AY224" s="17" t="s">
        <v>334</v>
      </c>
      <c r="BE224" s="170">
        <f>IF(N224="základná",J224,0)</f>
        <v>0</v>
      </c>
      <c r="BF224" s="170">
        <f>IF(N224="znížená",J224,0)</f>
        <v>0</v>
      </c>
      <c r="BG224" s="170">
        <f>IF(N224="zákl. prenesená",J224,0)</f>
        <v>0</v>
      </c>
      <c r="BH224" s="170">
        <f>IF(N224="zníž. prenesená",J224,0)</f>
        <v>0</v>
      </c>
      <c r="BI224" s="170">
        <f>IF(N224="nulová",J224,0)</f>
        <v>0</v>
      </c>
      <c r="BJ224" s="17" t="s">
        <v>87</v>
      </c>
      <c r="BK224" s="170">
        <f>ROUND(I224*H224,2)</f>
        <v>0</v>
      </c>
      <c r="BL224" s="17" t="s">
        <v>340</v>
      </c>
      <c r="BM224" s="169" t="s">
        <v>5144</v>
      </c>
    </row>
    <row r="225" spans="2:65" s="1" customFormat="1" ht="16.5" customHeight="1">
      <c r="B225" s="128"/>
      <c r="C225" s="158" t="s">
        <v>812</v>
      </c>
      <c r="D225" s="158" t="s">
        <v>336</v>
      </c>
      <c r="E225" s="159" t="s">
        <v>5530</v>
      </c>
      <c r="F225" s="160" t="s">
        <v>4961</v>
      </c>
      <c r="G225" s="161" t="s">
        <v>501</v>
      </c>
      <c r="H225" s="162">
        <v>1</v>
      </c>
      <c r="I225" s="163"/>
      <c r="J225" s="164">
        <f>ROUND(I225*H225,2)</f>
        <v>0</v>
      </c>
      <c r="K225" s="165"/>
      <c r="L225" s="32"/>
      <c r="M225" s="214" t="s">
        <v>1</v>
      </c>
      <c r="N225" s="215" t="s">
        <v>41</v>
      </c>
      <c r="O225" s="216"/>
      <c r="P225" s="217">
        <f>O225*H225</f>
        <v>0</v>
      </c>
      <c r="Q225" s="217">
        <v>0</v>
      </c>
      <c r="R225" s="217">
        <f>Q225*H225</f>
        <v>0</v>
      </c>
      <c r="S225" s="217">
        <v>0</v>
      </c>
      <c r="T225" s="218">
        <f>S225*H225</f>
        <v>0</v>
      </c>
      <c r="AR225" s="169" t="s">
        <v>340</v>
      </c>
      <c r="AT225" s="169" t="s">
        <v>336</v>
      </c>
      <c r="AU225" s="169" t="s">
        <v>82</v>
      </c>
      <c r="AY225" s="17" t="s">
        <v>334</v>
      </c>
      <c r="BE225" s="170">
        <f>IF(N225="základná",J225,0)</f>
        <v>0</v>
      </c>
      <c r="BF225" s="170">
        <f>IF(N225="znížená",J225,0)</f>
        <v>0</v>
      </c>
      <c r="BG225" s="170">
        <f>IF(N225="zákl. prenesená",J225,0)</f>
        <v>0</v>
      </c>
      <c r="BH225" s="170">
        <f>IF(N225="zníž. prenesená",J225,0)</f>
        <v>0</v>
      </c>
      <c r="BI225" s="170">
        <f>IF(N225="nulová",J225,0)</f>
        <v>0</v>
      </c>
      <c r="BJ225" s="17" t="s">
        <v>87</v>
      </c>
      <c r="BK225" s="170">
        <f>ROUND(I225*H225,2)</f>
        <v>0</v>
      </c>
      <c r="BL225" s="17" t="s">
        <v>340</v>
      </c>
      <c r="BM225" s="169" t="s">
        <v>5145</v>
      </c>
    </row>
    <row r="226" spans="2:65" s="1" customFormat="1" ht="6.9" customHeight="1">
      <c r="B226" s="47"/>
      <c r="C226" s="48"/>
      <c r="D226" s="48"/>
      <c r="E226" s="48"/>
      <c r="F226" s="48"/>
      <c r="G226" s="48"/>
      <c r="H226" s="48"/>
      <c r="I226" s="48"/>
      <c r="J226" s="48"/>
      <c r="K226" s="48"/>
      <c r="L226" s="32"/>
    </row>
    <row r="228" spans="2:65" ht="21" customHeight="1">
      <c r="B228" s="229" t="s">
        <v>5534</v>
      </c>
      <c r="C228" s="230"/>
      <c r="D228" s="230"/>
      <c r="E228" s="230"/>
      <c r="F228" s="230"/>
      <c r="G228" s="231"/>
      <c r="H228" s="231"/>
    </row>
    <row r="229" spans="2:65" ht="45" customHeight="1">
      <c r="B229" s="278" t="s">
        <v>5535</v>
      </c>
      <c r="C229" s="279"/>
      <c r="D229" s="279"/>
      <c r="E229" s="279"/>
      <c r="F229" s="279"/>
      <c r="G229" s="279"/>
      <c r="H229" s="279"/>
    </row>
    <row r="230" spans="2:65" ht="66" customHeight="1">
      <c r="B230" s="278" t="s">
        <v>5536</v>
      </c>
      <c r="C230" s="278"/>
      <c r="D230" s="278"/>
      <c r="E230" s="278"/>
      <c r="F230" s="278"/>
      <c r="G230" s="278"/>
      <c r="H230" s="278"/>
    </row>
    <row r="231" spans="2:65" ht="66" customHeight="1">
      <c r="B231" s="278" t="s">
        <v>5537</v>
      </c>
      <c r="C231" s="278"/>
      <c r="D231" s="278"/>
      <c r="E231" s="278"/>
      <c r="F231" s="278"/>
      <c r="G231" s="278"/>
      <c r="H231" s="278"/>
    </row>
    <row r="232" spans="2:65" ht="66" customHeight="1">
      <c r="B232" s="278" t="s">
        <v>5538</v>
      </c>
      <c r="C232" s="278"/>
      <c r="D232" s="278"/>
      <c r="E232" s="278"/>
      <c r="F232" s="278"/>
      <c r="G232" s="278"/>
      <c r="H232" s="278"/>
    </row>
    <row r="233" spans="2:65" ht="66" customHeight="1">
      <c r="B233" s="278" t="s">
        <v>5539</v>
      </c>
      <c r="C233" s="278"/>
      <c r="D233" s="278"/>
      <c r="E233" s="278"/>
      <c r="F233" s="278"/>
      <c r="G233" s="278"/>
      <c r="H233" s="278"/>
    </row>
    <row r="234" spans="2:65" ht="66" customHeight="1">
      <c r="B234" s="278" t="s">
        <v>5540</v>
      </c>
      <c r="C234" s="278"/>
      <c r="D234" s="278"/>
      <c r="E234" s="278"/>
      <c r="F234" s="278"/>
      <c r="G234" s="278"/>
      <c r="H234" s="278"/>
    </row>
    <row r="235" spans="2:65" ht="45" customHeight="1">
      <c r="B235" s="278" t="s">
        <v>5541</v>
      </c>
      <c r="C235" s="278"/>
      <c r="D235" s="278"/>
      <c r="E235" s="278"/>
      <c r="F235" s="278"/>
      <c r="G235" s="278"/>
      <c r="H235" s="278"/>
    </row>
  </sheetData>
  <autoFilter ref="C132:K225" xr:uid="{00000000-0009-0000-0000-00000E000000}"/>
  <mergeCells count="21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  <mergeCell ref="B234:H234"/>
    <mergeCell ref="B235:H235"/>
    <mergeCell ref="B229:H229"/>
    <mergeCell ref="B230:H230"/>
    <mergeCell ref="B231:H231"/>
    <mergeCell ref="B232:H232"/>
    <mergeCell ref="B233:H233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H1052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8"/>
      <c r="C3" s="19"/>
      <c r="D3" s="19"/>
      <c r="E3" s="19"/>
      <c r="F3" s="19"/>
      <c r="G3" s="19"/>
      <c r="H3" s="20"/>
    </row>
    <row r="4" spans="2:8" ht="24.9" customHeight="1">
      <c r="B4" s="20"/>
      <c r="C4" s="21" t="s">
        <v>5146</v>
      </c>
      <c r="H4" s="20"/>
    </row>
    <row r="5" spans="2:8" ht="12" customHeight="1">
      <c r="B5" s="20"/>
      <c r="C5" s="24" t="s">
        <v>12</v>
      </c>
      <c r="D5" s="245" t="s">
        <v>13</v>
      </c>
      <c r="E5" s="241"/>
      <c r="F5" s="241"/>
      <c r="H5" s="20"/>
    </row>
    <row r="6" spans="2:8" ht="36.9" customHeight="1">
      <c r="B6" s="20"/>
      <c r="C6" s="26" t="s">
        <v>15</v>
      </c>
      <c r="D6" s="242" t="s">
        <v>16</v>
      </c>
      <c r="E6" s="241"/>
      <c r="F6" s="241"/>
      <c r="H6" s="20"/>
    </row>
    <row r="7" spans="2:8" ht="16.5" customHeight="1">
      <c r="B7" s="20"/>
      <c r="C7" s="27" t="s">
        <v>21</v>
      </c>
      <c r="D7" s="55" t="str">
        <f>'Rekapitulácia stavby'!AN8</f>
        <v>5. 12. 2022</v>
      </c>
      <c r="H7" s="20"/>
    </row>
    <row r="8" spans="2:8" s="1" customFormat="1" ht="10.8" customHeight="1">
      <c r="B8" s="32"/>
      <c r="H8" s="32"/>
    </row>
    <row r="9" spans="2:8" s="10" customFormat="1" ht="29.25" customHeight="1">
      <c r="B9" s="137"/>
      <c r="C9" s="138" t="s">
        <v>56</v>
      </c>
      <c r="D9" s="139" t="s">
        <v>57</v>
      </c>
      <c r="E9" s="139" t="s">
        <v>322</v>
      </c>
      <c r="F9" s="140" t="s">
        <v>5147</v>
      </c>
      <c r="H9" s="137"/>
    </row>
    <row r="10" spans="2:8" s="1" customFormat="1" ht="26.4" customHeight="1">
      <c r="B10" s="32"/>
      <c r="C10" s="221" t="s">
        <v>5148</v>
      </c>
      <c r="D10" s="221" t="s">
        <v>85</v>
      </c>
      <c r="H10" s="32"/>
    </row>
    <row r="11" spans="2:8" s="1" customFormat="1" ht="16.8" customHeight="1">
      <c r="B11" s="32"/>
      <c r="C11" s="222" t="s">
        <v>128</v>
      </c>
      <c r="D11" s="223" t="s">
        <v>1</v>
      </c>
      <c r="E11" s="224" t="s">
        <v>1</v>
      </c>
      <c r="F11" s="225">
        <v>345.40899999999999</v>
      </c>
      <c r="H11" s="32"/>
    </row>
    <row r="12" spans="2:8" s="1" customFormat="1" ht="16.8" customHeight="1">
      <c r="B12" s="32"/>
      <c r="C12" s="226" t="s">
        <v>1</v>
      </c>
      <c r="D12" s="226" t="s">
        <v>1313</v>
      </c>
      <c r="E12" s="17" t="s">
        <v>1</v>
      </c>
      <c r="F12" s="227">
        <v>0</v>
      </c>
      <c r="H12" s="32"/>
    </row>
    <row r="13" spans="2:8" s="1" customFormat="1" ht="16.8" customHeight="1">
      <c r="B13" s="32"/>
      <c r="C13" s="226" t="s">
        <v>1</v>
      </c>
      <c r="D13" s="226" t="s">
        <v>1314</v>
      </c>
      <c r="E13" s="17" t="s">
        <v>1</v>
      </c>
      <c r="F13" s="227">
        <v>0</v>
      </c>
      <c r="H13" s="32"/>
    </row>
    <row r="14" spans="2:8" s="1" customFormat="1" ht="16.8" customHeight="1">
      <c r="B14" s="32"/>
      <c r="C14" s="226" t="s">
        <v>1</v>
      </c>
      <c r="D14" s="226" t="s">
        <v>210</v>
      </c>
      <c r="E14" s="17" t="s">
        <v>1</v>
      </c>
      <c r="F14" s="227">
        <v>217.43799999999999</v>
      </c>
      <c r="H14" s="32"/>
    </row>
    <row r="15" spans="2:8" s="1" customFormat="1" ht="16.8" customHeight="1">
      <c r="B15" s="32"/>
      <c r="C15" s="226" t="s">
        <v>1</v>
      </c>
      <c r="D15" s="226" t="s">
        <v>810</v>
      </c>
      <c r="E15" s="17" t="s">
        <v>1</v>
      </c>
      <c r="F15" s="227">
        <v>0</v>
      </c>
      <c r="H15" s="32"/>
    </row>
    <row r="16" spans="2:8" s="1" customFormat="1" ht="16.8" customHeight="1">
      <c r="B16" s="32"/>
      <c r="C16" s="226" t="s">
        <v>1</v>
      </c>
      <c r="D16" s="226" t="s">
        <v>214</v>
      </c>
      <c r="E16" s="17" t="s">
        <v>1</v>
      </c>
      <c r="F16" s="227">
        <v>17.55</v>
      </c>
      <c r="H16" s="32"/>
    </row>
    <row r="17" spans="2:8" s="1" customFormat="1" ht="16.8" customHeight="1">
      <c r="B17" s="32"/>
      <c r="C17" s="226" t="s">
        <v>1</v>
      </c>
      <c r="D17" s="226" t="s">
        <v>1315</v>
      </c>
      <c r="E17" s="17" t="s">
        <v>1</v>
      </c>
      <c r="F17" s="227">
        <v>0</v>
      </c>
      <c r="H17" s="32"/>
    </row>
    <row r="18" spans="2:8" s="1" customFormat="1" ht="16.8" customHeight="1">
      <c r="B18" s="32"/>
      <c r="C18" s="226" t="s">
        <v>1</v>
      </c>
      <c r="D18" s="226" t="s">
        <v>220</v>
      </c>
      <c r="E18" s="17" t="s">
        <v>1</v>
      </c>
      <c r="F18" s="227">
        <v>37.307000000000002</v>
      </c>
      <c r="H18" s="32"/>
    </row>
    <row r="19" spans="2:8" s="1" customFormat="1" ht="16.8" customHeight="1">
      <c r="B19" s="32"/>
      <c r="C19" s="226" t="s">
        <v>1</v>
      </c>
      <c r="D19" s="226" t="s">
        <v>1316</v>
      </c>
      <c r="E19" s="17" t="s">
        <v>1</v>
      </c>
      <c r="F19" s="227">
        <v>0</v>
      </c>
      <c r="H19" s="32"/>
    </row>
    <row r="20" spans="2:8" s="1" customFormat="1" ht="16.8" customHeight="1">
      <c r="B20" s="32"/>
      <c r="C20" s="226" t="s">
        <v>1</v>
      </c>
      <c r="D20" s="226" t="s">
        <v>222</v>
      </c>
      <c r="E20" s="17" t="s">
        <v>1</v>
      </c>
      <c r="F20" s="227">
        <v>43.356999999999999</v>
      </c>
      <c r="H20" s="32"/>
    </row>
    <row r="21" spans="2:8" s="1" customFormat="1" ht="16.8" customHeight="1">
      <c r="B21" s="32"/>
      <c r="C21" s="226" t="s">
        <v>1</v>
      </c>
      <c r="D21" s="226" t="s">
        <v>1317</v>
      </c>
      <c r="E21" s="17" t="s">
        <v>1</v>
      </c>
      <c r="F21" s="227">
        <v>0</v>
      </c>
      <c r="H21" s="32"/>
    </row>
    <row r="22" spans="2:8" s="1" customFormat="1" ht="16.8" customHeight="1">
      <c r="B22" s="32"/>
      <c r="C22" s="226" t="s">
        <v>1</v>
      </c>
      <c r="D22" s="226" t="s">
        <v>1318</v>
      </c>
      <c r="E22" s="17" t="s">
        <v>1</v>
      </c>
      <c r="F22" s="227">
        <v>22.05</v>
      </c>
      <c r="H22" s="32"/>
    </row>
    <row r="23" spans="2:8" s="1" customFormat="1" ht="16.8" customHeight="1">
      <c r="B23" s="32"/>
      <c r="C23" s="226" t="s">
        <v>1</v>
      </c>
      <c r="D23" s="226" t="s">
        <v>877</v>
      </c>
      <c r="E23" s="17" t="s">
        <v>1</v>
      </c>
      <c r="F23" s="227">
        <v>0</v>
      </c>
      <c r="H23" s="32"/>
    </row>
    <row r="24" spans="2:8" s="1" customFormat="1" ht="16.8" customHeight="1">
      <c r="B24" s="32"/>
      <c r="C24" s="226" t="s">
        <v>1</v>
      </c>
      <c r="D24" s="226" t="s">
        <v>1319</v>
      </c>
      <c r="E24" s="17" t="s">
        <v>1</v>
      </c>
      <c r="F24" s="227">
        <v>6.7779999999999996</v>
      </c>
      <c r="H24" s="32"/>
    </row>
    <row r="25" spans="2:8" s="1" customFormat="1" ht="16.8" customHeight="1">
      <c r="B25" s="32"/>
      <c r="C25" s="226" t="s">
        <v>1</v>
      </c>
      <c r="D25" s="226" t="s">
        <v>1243</v>
      </c>
      <c r="E25" s="17" t="s">
        <v>1</v>
      </c>
      <c r="F25" s="227">
        <v>0</v>
      </c>
      <c r="H25" s="32"/>
    </row>
    <row r="26" spans="2:8" s="1" customFormat="1" ht="16.8" customHeight="1">
      <c r="B26" s="32"/>
      <c r="C26" s="226" t="s">
        <v>1</v>
      </c>
      <c r="D26" s="226" t="s">
        <v>1221</v>
      </c>
      <c r="E26" s="17" t="s">
        <v>1</v>
      </c>
      <c r="F26" s="227">
        <v>0.92900000000000005</v>
      </c>
      <c r="H26" s="32"/>
    </row>
    <row r="27" spans="2:8" s="1" customFormat="1" ht="16.8" customHeight="1">
      <c r="B27" s="32"/>
      <c r="C27" s="226" t="s">
        <v>128</v>
      </c>
      <c r="D27" s="226" t="s">
        <v>346</v>
      </c>
      <c r="E27" s="17" t="s">
        <v>1</v>
      </c>
      <c r="F27" s="227">
        <v>345.40899999999999</v>
      </c>
      <c r="H27" s="32"/>
    </row>
    <row r="28" spans="2:8" s="1" customFormat="1" ht="16.8" customHeight="1">
      <c r="B28" s="32"/>
      <c r="C28" s="228" t="s">
        <v>5149</v>
      </c>
      <c r="H28" s="32"/>
    </row>
    <row r="29" spans="2:8" s="1" customFormat="1" ht="16.8" customHeight="1">
      <c r="B29" s="32"/>
      <c r="C29" s="226" t="s">
        <v>1310</v>
      </c>
      <c r="D29" s="226" t="s">
        <v>1311</v>
      </c>
      <c r="E29" s="17" t="s">
        <v>339</v>
      </c>
      <c r="F29" s="227">
        <v>345.40899999999999</v>
      </c>
      <c r="H29" s="32"/>
    </row>
    <row r="30" spans="2:8" s="1" customFormat="1" ht="16.8" customHeight="1">
      <c r="B30" s="32"/>
      <c r="C30" s="226" t="s">
        <v>1321</v>
      </c>
      <c r="D30" s="226" t="s">
        <v>1322</v>
      </c>
      <c r="E30" s="17" t="s">
        <v>339</v>
      </c>
      <c r="F30" s="227">
        <v>397.22</v>
      </c>
      <c r="H30" s="32"/>
    </row>
    <row r="31" spans="2:8" s="1" customFormat="1" ht="16.8" customHeight="1">
      <c r="B31" s="32"/>
      <c r="C31" s="222" t="s">
        <v>130</v>
      </c>
      <c r="D31" s="223" t="s">
        <v>1</v>
      </c>
      <c r="E31" s="224" t="s">
        <v>1</v>
      </c>
      <c r="F31" s="225">
        <v>630.91999999999996</v>
      </c>
      <c r="H31" s="32"/>
    </row>
    <row r="32" spans="2:8" s="1" customFormat="1" ht="20.399999999999999">
      <c r="B32" s="32"/>
      <c r="C32" s="226" t="s">
        <v>1</v>
      </c>
      <c r="D32" s="226" t="s">
        <v>790</v>
      </c>
      <c r="E32" s="17" t="s">
        <v>1</v>
      </c>
      <c r="F32" s="227">
        <v>0</v>
      </c>
      <c r="H32" s="32"/>
    </row>
    <row r="33" spans="2:8" s="1" customFormat="1" ht="16.8" customHeight="1">
      <c r="B33" s="32"/>
      <c r="C33" s="226" t="s">
        <v>1</v>
      </c>
      <c r="D33" s="226" t="s">
        <v>791</v>
      </c>
      <c r="E33" s="17" t="s">
        <v>1</v>
      </c>
      <c r="F33" s="227">
        <v>630.91999999999996</v>
      </c>
      <c r="H33" s="32"/>
    </row>
    <row r="34" spans="2:8" s="1" customFormat="1" ht="16.8" customHeight="1">
      <c r="B34" s="32"/>
      <c r="C34" s="226" t="s">
        <v>130</v>
      </c>
      <c r="D34" s="226" t="s">
        <v>406</v>
      </c>
      <c r="E34" s="17" t="s">
        <v>1</v>
      </c>
      <c r="F34" s="227">
        <v>630.91999999999996</v>
      </c>
      <c r="H34" s="32"/>
    </row>
    <row r="35" spans="2:8" s="1" customFormat="1" ht="16.8" customHeight="1">
      <c r="B35" s="32"/>
      <c r="C35" s="228" t="s">
        <v>5149</v>
      </c>
      <c r="H35" s="32"/>
    </row>
    <row r="36" spans="2:8" s="1" customFormat="1" ht="16.8" customHeight="1">
      <c r="B36" s="32"/>
      <c r="C36" s="226" t="s">
        <v>787</v>
      </c>
      <c r="D36" s="226" t="s">
        <v>788</v>
      </c>
      <c r="E36" s="17" t="s">
        <v>339</v>
      </c>
      <c r="F36" s="227">
        <v>632.11</v>
      </c>
      <c r="H36" s="32"/>
    </row>
    <row r="37" spans="2:8" s="1" customFormat="1" ht="16.8" customHeight="1">
      <c r="B37" s="32"/>
      <c r="C37" s="226" t="s">
        <v>825</v>
      </c>
      <c r="D37" s="226" t="s">
        <v>826</v>
      </c>
      <c r="E37" s="17" t="s">
        <v>339</v>
      </c>
      <c r="F37" s="227">
        <v>777.75</v>
      </c>
      <c r="H37" s="32"/>
    </row>
    <row r="38" spans="2:8" s="1" customFormat="1" ht="16.8" customHeight="1">
      <c r="B38" s="32"/>
      <c r="C38" s="226" t="s">
        <v>858</v>
      </c>
      <c r="D38" s="226" t="s">
        <v>859</v>
      </c>
      <c r="E38" s="17" t="s">
        <v>339</v>
      </c>
      <c r="F38" s="227">
        <v>1264.22</v>
      </c>
      <c r="H38" s="32"/>
    </row>
    <row r="39" spans="2:8" s="1" customFormat="1" ht="16.8" customHeight="1">
      <c r="B39" s="32"/>
      <c r="C39" s="226" t="s">
        <v>801</v>
      </c>
      <c r="D39" s="226" t="s">
        <v>802</v>
      </c>
      <c r="E39" s="17" t="s">
        <v>428</v>
      </c>
      <c r="F39" s="227">
        <v>0.26200000000000001</v>
      </c>
      <c r="H39" s="32"/>
    </row>
    <row r="40" spans="2:8" s="1" customFormat="1" ht="20.399999999999999">
      <c r="B40" s="32"/>
      <c r="C40" s="226" t="s">
        <v>813</v>
      </c>
      <c r="D40" s="226" t="s">
        <v>814</v>
      </c>
      <c r="E40" s="17" t="s">
        <v>339</v>
      </c>
      <c r="F40" s="227">
        <v>1767.5060000000001</v>
      </c>
      <c r="H40" s="32"/>
    </row>
    <row r="41" spans="2:8" s="1" customFormat="1" ht="16.8" customHeight="1">
      <c r="B41" s="32"/>
      <c r="C41" s="226" t="s">
        <v>838</v>
      </c>
      <c r="D41" s="226" t="s">
        <v>839</v>
      </c>
      <c r="E41" s="17" t="s">
        <v>339</v>
      </c>
      <c r="F41" s="227">
        <v>1075.885</v>
      </c>
      <c r="H41" s="32"/>
    </row>
    <row r="42" spans="2:8" s="1" customFormat="1" ht="16.8" customHeight="1">
      <c r="B42" s="32"/>
      <c r="C42" s="222" t="s">
        <v>133</v>
      </c>
      <c r="D42" s="223" t="s">
        <v>1</v>
      </c>
      <c r="E42" s="224" t="s">
        <v>1</v>
      </c>
      <c r="F42" s="225">
        <v>614.25</v>
      </c>
      <c r="H42" s="32"/>
    </row>
    <row r="43" spans="2:8" s="1" customFormat="1" ht="16.8" customHeight="1">
      <c r="B43" s="32"/>
      <c r="C43" s="226" t="s">
        <v>1</v>
      </c>
      <c r="D43" s="226" t="s">
        <v>940</v>
      </c>
      <c r="E43" s="17" t="s">
        <v>1</v>
      </c>
      <c r="F43" s="227">
        <v>0</v>
      </c>
      <c r="H43" s="32"/>
    </row>
    <row r="44" spans="2:8" s="1" customFormat="1" ht="16.8" customHeight="1">
      <c r="B44" s="32"/>
      <c r="C44" s="226" t="s">
        <v>1</v>
      </c>
      <c r="D44" s="226" t="s">
        <v>902</v>
      </c>
      <c r="E44" s="17" t="s">
        <v>1</v>
      </c>
      <c r="F44" s="227">
        <v>614.25</v>
      </c>
      <c r="H44" s="32"/>
    </row>
    <row r="45" spans="2:8" s="1" customFormat="1" ht="16.8" customHeight="1">
      <c r="B45" s="32"/>
      <c r="C45" s="226" t="s">
        <v>133</v>
      </c>
      <c r="D45" s="226" t="s">
        <v>406</v>
      </c>
      <c r="E45" s="17" t="s">
        <v>1</v>
      </c>
      <c r="F45" s="227">
        <v>614.25</v>
      </c>
      <c r="H45" s="32"/>
    </row>
    <row r="46" spans="2:8" s="1" customFormat="1" ht="16.8" customHeight="1">
      <c r="B46" s="32"/>
      <c r="C46" s="228" t="s">
        <v>5149</v>
      </c>
      <c r="H46" s="32"/>
    </row>
    <row r="47" spans="2:8" s="1" customFormat="1" ht="20.399999999999999">
      <c r="B47" s="32"/>
      <c r="C47" s="226" t="s">
        <v>951</v>
      </c>
      <c r="D47" s="226" t="s">
        <v>952</v>
      </c>
      <c r="E47" s="17" t="s">
        <v>339</v>
      </c>
      <c r="F47" s="227">
        <v>614.25</v>
      </c>
      <c r="H47" s="32"/>
    </row>
    <row r="48" spans="2:8" s="1" customFormat="1" ht="16.8" customHeight="1">
      <c r="B48" s="32"/>
      <c r="C48" s="226" t="s">
        <v>924</v>
      </c>
      <c r="D48" s="226" t="s">
        <v>925</v>
      </c>
      <c r="E48" s="17" t="s">
        <v>339</v>
      </c>
      <c r="F48" s="227">
        <v>676.697</v>
      </c>
      <c r="H48" s="32"/>
    </row>
    <row r="49" spans="2:8" s="1" customFormat="1" ht="16.8" customHeight="1">
      <c r="B49" s="32"/>
      <c r="C49" s="226" t="s">
        <v>959</v>
      </c>
      <c r="D49" s="226" t="s">
        <v>960</v>
      </c>
      <c r="E49" s="17" t="s">
        <v>339</v>
      </c>
      <c r="F49" s="227">
        <v>778.202</v>
      </c>
      <c r="H49" s="32"/>
    </row>
    <row r="50" spans="2:8" s="1" customFormat="1" ht="16.8" customHeight="1">
      <c r="B50" s="32"/>
      <c r="C50" s="222" t="s">
        <v>135</v>
      </c>
      <c r="D50" s="223" t="s">
        <v>1</v>
      </c>
      <c r="E50" s="224" t="s">
        <v>1</v>
      </c>
      <c r="F50" s="225">
        <v>118.821</v>
      </c>
      <c r="H50" s="32"/>
    </row>
    <row r="51" spans="2:8" s="1" customFormat="1" ht="16.8" customHeight="1">
      <c r="B51" s="32"/>
      <c r="C51" s="226" t="s">
        <v>1</v>
      </c>
      <c r="D51" s="226" t="s">
        <v>796</v>
      </c>
      <c r="E51" s="17" t="s">
        <v>1</v>
      </c>
      <c r="F51" s="227">
        <v>0</v>
      </c>
      <c r="H51" s="32"/>
    </row>
    <row r="52" spans="2:8" s="1" customFormat="1" ht="16.8" customHeight="1">
      <c r="B52" s="32"/>
      <c r="C52" s="226" t="s">
        <v>1</v>
      </c>
      <c r="D52" s="226" t="s">
        <v>797</v>
      </c>
      <c r="E52" s="17" t="s">
        <v>1</v>
      </c>
      <c r="F52" s="227">
        <v>85.881</v>
      </c>
      <c r="H52" s="32"/>
    </row>
    <row r="53" spans="2:8" s="1" customFormat="1" ht="16.8" customHeight="1">
      <c r="B53" s="32"/>
      <c r="C53" s="226" t="s">
        <v>1</v>
      </c>
      <c r="D53" s="226" t="s">
        <v>798</v>
      </c>
      <c r="E53" s="17" t="s">
        <v>1</v>
      </c>
      <c r="F53" s="227">
        <v>0</v>
      </c>
      <c r="H53" s="32"/>
    </row>
    <row r="54" spans="2:8" s="1" customFormat="1" ht="16.8" customHeight="1">
      <c r="B54" s="32"/>
      <c r="C54" s="226" t="s">
        <v>1</v>
      </c>
      <c r="D54" s="226" t="s">
        <v>799</v>
      </c>
      <c r="E54" s="17" t="s">
        <v>1</v>
      </c>
      <c r="F54" s="227">
        <v>32.94</v>
      </c>
      <c r="H54" s="32"/>
    </row>
    <row r="55" spans="2:8" s="1" customFormat="1" ht="16.8" customHeight="1">
      <c r="B55" s="32"/>
      <c r="C55" s="226" t="s">
        <v>135</v>
      </c>
      <c r="D55" s="226" t="s">
        <v>406</v>
      </c>
      <c r="E55" s="17" t="s">
        <v>1</v>
      </c>
      <c r="F55" s="227">
        <v>118.821</v>
      </c>
      <c r="H55" s="32"/>
    </row>
    <row r="56" spans="2:8" s="1" customFormat="1" ht="16.8" customHeight="1">
      <c r="B56" s="32"/>
      <c r="C56" s="228" t="s">
        <v>5149</v>
      </c>
      <c r="H56" s="32"/>
    </row>
    <row r="57" spans="2:8" s="1" customFormat="1" ht="16.8" customHeight="1">
      <c r="B57" s="32"/>
      <c r="C57" s="226" t="s">
        <v>793</v>
      </c>
      <c r="D57" s="226" t="s">
        <v>794</v>
      </c>
      <c r="E57" s="17" t="s">
        <v>339</v>
      </c>
      <c r="F57" s="227">
        <v>118.821</v>
      </c>
      <c r="H57" s="32"/>
    </row>
    <row r="58" spans="2:8" s="1" customFormat="1" ht="16.8" customHeight="1">
      <c r="B58" s="32"/>
      <c r="C58" s="226" t="s">
        <v>834</v>
      </c>
      <c r="D58" s="226" t="s">
        <v>835</v>
      </c>
      <c r="E58" s="17" t="s">
        <v>339</v>
      </c>
      <c r="F58" s="227">
        <v>118.821</v>
      </c>
      <c r="H58" s="32"/>
    </row>
    <row r="59" spans="2:8" s="1" customFormat="1" ht="16.8" customHeight="1">
      <c r="B59" s="32"/>
      <c r="C59" s="226" t="s">
        <v>865</v>
      </c>
      <c r="D59" s="226" t="s">
        <v>866</v>
      </c>
      <c r="E59" s="17" t="s">
        <v>339</v>
      </c>
      <c r="F59" s="227">
        <v>237.642</v>
      </c>
      <c r="H59" s="32"/>
    </row>
    <row r="60" spans="2:8" s="1" customFormat="1" ht="16.8" customHeight="1">
      <c r="B60" s="32"/>
      <c r="C60" s="226" t="s">
        <v>801</v>
      </c>
      <c r="D60" s="226" t="s">
        <v>802</v>
      </c>
      <c r="E60" s="17" t="s">
        <v>428</v>
      </c>
      <c r="F60" s="227">
        <v>0.26200000000000001</v>
      </c>
      <c r="H60" s="32"/>
    </row>
    <row r="61" spans="2:8" s="1" customFormat="1" ht="20.399999999999999">
      <c r="B61" s="32"/>
      <c r="C61" s="226" t="s">
        <v>813</v>
      </c>
      <c r="D61" s="226" t="s">
        <v>814</v>
      </c>
      <c r="E61" s="17" t="s">
        <v>339</v>
      </c>
      <c r="F61" s="227">
        <v>1767.5060000000001</v>
      </c>
      <c r="H61" s="32"/>
    </row>
    <row r="62" spans="2:8" s="1" customFormat="1" ht="16.8" customHeight="1">
      <c r="B62" s="32"/>
      <c r="C62" s="226" t="s">
        <v>838</v>
      </c>
      <c r="D62" s="226" t="s">
        <v>839</v>
      </c>
      <c r="E62" s="17" t="s">
        <v>339</v>
      </c>
      <c r="F62" s="227">
        <v>1075.885</v>
      </c>
      <c r="H62" s="32"/>
    </row>
    <row r="63" spans="2:8" s="1" customFormat="1" ht="16.8" customHeight="1">
      <c r="B63" s="32"/>
      <c r="C63" s="222" t="s">
        <v>137</v>
      </c>
      <c r="D63" s="223" t="s">
        <v>1</v>
      </c>
      <c r="E63" s="224" t="s">
        <v>1</v>
      </c>
      <c r="F63" s="225">
        <v>62.447000000000003</v>
      </c>
      <c r="H63" s="32"/>
    </row>
    <row r="64" spans="2:8" s="1" customFormat="1" ht="16.8" customHeight="1">
      <c r="B64" s="32"/>
      <c r="C64" s="226" t="s">
        <v>1</v>
      </c>
      <c r="D64" s="226" t="s">
        <v>941</v>
      </c>
      <c r="E64" s="17" t="s">
        <v>1</v>
      </c>
      <c r="F64" s="227">
        <v>0</v>
      </c>
      <c r="H64" s="32"/>
    </row>
    <row r="65" spans="2:8" s="1" customFormat="1" ht="16.8" customHeight="1">
      <c r="B65" s="32"/>
      <c r="C65" s="226" t="s">
        <v>1</v>
      </c>
      <c r="D65" s="226" t="s">
        <v>942</v>
      </c>
      <c r="E65" s="17" t="s">
        <v>1</v>
      </c>
      <c r="F65" s="227">
        <v>12.199</v>
      </c>
      <c r="H65" s="32"/>
    </row>
    <row r="66" spans="2:8" s="1" customFormat="1" ht="16.8" customHeight="1">
      <c r="B66" s="32"/>
      <c r="C66" s="226" t="s">
        <v>1</v>
      </c>
      <c r="D66" s="226" t="s">
        <v>943</v>
      </c>
      <c r="E66" s="17" t="s">
        <v>1</v>
      </c>
      <c r="F66" s="227">
        <v>0</v>
      </c>
      <c r="H66" s="32"/>
    </row>
    <row r="67" spans="2:8" s="1" customFormat="1" ht="16.8" customHeight="1">
      <c r="B67" s="32"/>
      <c r="C67" s="226" t="s">
        <v>1</v>
      </c>
      <c r="D67" s="226" t="s">
        <v>944</v>
      </c>
      <c r="E67" s="17" t="s">
        <v>1</v>
      </c>
      <c r="F67" s="227">
        <v>50.247999999999998</v>
      </c>
      <c r="H67" s="32"/>
    </row>
    <row r="68" spans="2:8" s="1" customFormat="1" ht="16.8" customHeight="1">
      <c r="B68" s="32"/>
      <c r="C68" s="226" t="s">
        <v>137</v>
      </c>
      <c r="D68" s="226" t="s">
        <v>406</v>
      </c>
      <c r="E68" s="17" t="s">
        <v>1</v>
      </c>
      <c r="F68" s="227">
        <v>62.447000000000003</v>
      </c>
      <c r="H68" s="32"/>
    </row>
    <row r="69" spans="2:8" s="1" customFormat="1" ht="16.8" customHeight="1">
      <c r="B69" s="32"/>
      <c r="C69" s="228" t="s">
        <v>5149</v>
      </c>
      <c r="H69" s="32"/>
    </row>
    <row r="70" spans="2:8" s="1" customFormat="1" ht="20.399999999999999">
      <c r="B70" s="32"/>
      <c r="C70" s="226" t="s">
        <v>956</v>
      </c>
      <c r="D70" s="226" t="s">
        <v>957</v>
      </c>
      <c r="E70" s="17" t="s">
        <v>339</v>
      </c>
      <c r="F70" s="227">
        <v>62.447000000000003</v>
      </c>
      <c r="H70" s="32"/>
    </row>
    <row r="71" spans="2:8" s="1" customFormat="1" ht="16.8" customHeight="1">
      <c r="B71" s="32"/>
      <c r="C71" s="226" t="s">
        <v>924</v>
      </c>
      <c r="D71" s="226" t="s">
        <v>925</v>
      </c>
      <c r="E71" s="17" t="s">
        <v>339</v>
      </c>
      <c r="F71" s="227">
        <v>676.697</v>
      </c>
      <c r="H71" s="32"/>
    </row>
    <row r="72" spans="2:8" s="1" customFormat="1" ht="16.8" customHeight="1">
      <c r="B72" s="32"/>
      <c r="C72" s="226" t="s">
        <v>959</v>
      </c>
      <c r="D72" s="226" t="s">
        <v>960</v>
      </c>
      <c r="E72" s="17" t="s">
        <v>339</v>
      </c>
      <c r="F72" s="227">
        <v>778.202</v>
      </c>
      <c r="H72" s="32"/>
    </row>
    <row r="73" spans="2:8" s="1" customFormat="1" ht="16.8" customHeight="1">
      <c r="B73" s="32"/>
      <c r="C73" s="222" t="s">
        <v>139</v>
      </c>
      <c r="D73" s="223" t="s">
        <v>1</v>
      </c>
      <c r="E73" s="224" t="s">
        <v>1</v>
      </c>
      <c r="F73" s="225">
        <v>524.34</v>
      </c>
      <c r="H73" s="32"/>
    </row>
    <row r="74" spans="2:8" s="1" customFormat="1" ht="16.8" customHeight="1">
      <c r="B74" s="32"/>
      <c r="C74" s="222" t="s">
        <v>142</v>
      </c>
      <c r="D74" s="223" t="s">
        <v>1</v>
      </c>
      <c r="E74" s="224" t="s">
        <v>1</v>
      </c>
      <c r="F74" s="225">
        <v>805.43499999999995</v>
      </c>
      <c r="H74" s="32"/>
    </row>
    <row r="75" spans="2:8" s="1" customFormat="1" ht="16.8" customHeight="1">
      <c r="B75" s="32"/>
      <c r="C75" s="226" t="s">
        <v>1</v>
      </c>
      <c r="D75" s="226" t="s">
        <v>356</v>
      </c>
      <c r="E75" s="17" t="s">
        <v>1</v>
      </c>
      <c r="F75" s="227">
        <v>0</v>
      </c>
      <c r="H75" s="32"/>
    </row>
    <row r="76" spans="2:8" s="1" customFormat="1" ht="16.8" customHeight="1">
      <c r="B76" s="32"/>
      <c r="C76" s="226" t="s">
        <v>1</v>
      </c>
      <c r="D76" s="226" t="s">
        <v>357</v>
      </c>
      <c r="E76" s="17" t="s">
        <v>1</v>
      </c>
      <c r="F76" s="227">
        <v>0</v>
      </c>
      <c r="H76" s="32"/>
    </row>
    <row r="77" spans="2:8" s="1" customFormat="1" ht="16.8" customHeight="1">
      <c r="B77" s="32"/>
      <c r="C77" s="226" t="s">
        <v>1</v>
      </c>
      <c r="D77" s="226" t="s">
        <v>358</v>
      </c>
      <c r="E77" s="17" t="s">
        <v>1</v>
      </c>
      <c r="F77" s="227">
        <v>479.30099999999999</v>
      </c>
      <c r="H77" s="32"/>
    </row>
    <row r="78" spans="2:8" s="1" customFormat="1" ht="16.8" customHeight="1">
      <c r="B78" s="32"/>
      <c r="C78" s="226" t="s">
        <v>1</v>
      </c>
      <c r="D78" s="226" t="s">
        <v>359</v>
      </c>
      <c r="E78" s="17" t="s">
        <v>1</v>
      </c>
      <c r="F78" s="227">
        <v>20.992000000000001</v>
      </c>
      <c r="H78" s="32"/>
    </row>
    <row r="79" spans="2:8" s="1" customFormat="1" ht="16.8" customHeight="1">
      <c r="B79" s="32"/>
      <c r="C79" s="226" t="s">
        <v>1</v>
      </c>
      <c r="D79" s="226" t="s">
        <v>360</v>
      </c>
      <c r="E79" s="17" t="s">
        <v>1</v>
      </c>
      <c r="F79" s="227">
        <v>111.76600000000001</v>
      </c>
      <c r="H79" s="32"/>
    </row>
    <row r="80" spans="2:8" s="1" customFormat="1" ht="16.8" customHeight="1">
      <c r="B80" s="32"/>
      <c r="C80" s="226" t="s">
        <v>1</v>
      </c>
      <c r="D80" s="226" t="s">
        <v>361</v>
      </c>
      <c r="E80" s="17" t="s">
        <v>1</v>
      </c>
      <c r="F80" s="227">
        <v>0</v>
      </c>
      <c r="H80" s="32"/>
    </row>
    <row r="81" spans="2:8" s="1" customFormat="1" ht="16.8" customHeight="1">
      <c r="B81" s="32"/>
      <c r="C81" s="226" t="s">
        <v>1</v>
      </c>
      <c r="D81" s="226" t="s">
        <v>362</v>
      </c>
      <c r="E81" s="17" t="s">
        <v>1</v>
      </c>
      <c r="F81" s="227">
        <v>10.804</v>
      </c>
      <c r="H81" s="32"/>
    </row>
    <row r="82" spans="2:8" s="1" customFormat="1" ht="16.8" customHeight="1">
      <c r="B82" s="32"/>
      <c r="C82" s="226" t="s">
        <v>1</v>
      </c>
      <c r="D82" s="226" t="s">
        <v>363</v>
      </c>
      <c r="E82" s="17" t="s">
        <v>1</v>
      </c>
      <c r="F82" s="227">
        <v>3.3759999999999999</v>
      </c>
      <c r="H82" s="32"/>
    </row>
    <row r="83" spans="2:8" s="1" customFormat="1" ht="16.8" customHeight="1">
      <c r="B83" s="32"/>
      <c r="C83" s="226" t="s">
        <v>1</v>
      </c>
      <c r="D83" s="226" t="s">
        <v>364</v>
      </c>
      <c r="E83" s="17" t="s">
        <v>1</v>
      </c>
      <c r="F83" s="227">
        <v>0</v>
      </c>
      <c r="H83" s="32"/>
    </row>
    <row r="84" spans="2:8" s="1" customFormat="1" ht="16.8" customHeight="1">
      <c r="B84" s="32"/>
      <c r="C84" s="226" t="s">
        <v>1</v>
      </c>
      <c r="D84" s="226" t="s">
        <v>365</v>
      </c>
      <c r="E84" s="17" t="s">
        <v>1</v>
      </c>
      <c r="F84" s="227">
        <v>5.1760000000000002</v>
      </c>
      <c r="H84" s="32"/>
    </row>
    <row r="85" spans="2:8" s="1" customFormat="1" ht="16.8" customHeight="1">
      <c r="B85" s="32"/>
      <c r="C85" s="226" t="s">
        <v>1</v>
      </c>
      <c r="D85" s="226" t="s">
        <v>366</v>
      </c>
      <c r="E85" s="17" t="s">
        <v>1</v>
      </c>
      <c r="F85" s="227">
        <v>0</v>
      </c>
      <c r="H85" s="32"/>
    </row>
    <row r="86" spans="2:8" s="1" customFormat="1" ht="16.8" customHeight="1">
      <c r="B86" s="32"/>
      <c r="C86" s="226" t="s">
        <v>1</v>
      </c>
      <c r="D86" s="226" t="s">
        <v>367</v>
      </c>
      <c r="E86" s="17" t="s">
        <v>1</v>
      </c>
      <c r="F86" s="227">
        <v>3.7789999999999999</v>
      </c>
      <c r="H86" s="32"/>
    </row>
    <row r="87" spans="2:8" s="1" customFormat="1" ht="16.8" customHeight="1">
      <c r="B87" s="32"/>
      <c r="C87" s="226" t="s">
        <v>1</v>
      </c>
      <c r="D87" s="226" t="s">
        <v>368</v>
      </c>
      <c r="E87" s="17" t="s">
        <v>1</v>
      </c>
      <c r="F87" s="227">
        <v>0.94099999999999995</v>
      </c>
      <c r="H87" s="32"/>
    </row>
    <row r="88" spans="2:8" s="1" customFormat="1" ht="16.8" customHeight="1">
      <c r="B88" s="32"/>
      <c r="C88" s="226" t="s">
        <v>1</v>
      </c>
      <c r="D88" s="226" t="s">
        <v>369</v>
      </c>
      <c r="E88" s="17" t="s">
        <v>1</v>
      </c>
      <c r="F88" s="227">
        <v>0</v>
      </c>
      <c r="H88" s="32"/>
    </row>
    <row r="89" spans="2:8" s="1" customFormat="1" ht="16.8" customHeight="1">
      <c r="B89" s="32"/>
      <c r="C89" s="226" t="s">
        <v>1</v>
      </c>
      <c r="D89" s="226" t="s">
        <v>370</v>
      </c>
      <c r="E89" s="17" t="s">
        <v>1</v>
      </c>
      <c r="F89" s="227">
        <v>169.3</v>
      </c>
      <c r="H89" s="32"/>
    </row>
    <row r="90" spans="2:8" s="1" customFormat="1" ht="16.8" customHeight="1">
      <c r="B90" s="32"/>
      <c r="C90" s="226" t="s">
        <v>142</v>
      </c>
      <c r="D90" s="226" t="s">
        <v>346</v>
      </c>
      <c r="E90" s="17" t="s">
        <v>1</v>
      </c>
      <c r="F90" s="227">
        <v>805.43499999999995</v>
      </c>
      <c r="H90" s="32"/>
    </row>
    <row r="91" spans="2:8" s="1" customFormat="1" ht="16.8" customHeight="1">
      <c r="B91" s="32"/>
      <c r="C91" s="228" t="s">
        <v>5149</v>
      </c>
      <c r="H91" s="32"/>
    </row>
    <row r="92" spans="2:8" s="1" customFormat="1" ht="16.8" customHeight="1">
      <c r="B92" s="32"/>
      <c r="C92" s="226" t="s">
        <v>353</v>
      </c>
      <c r="D92" s="226" t="s">
        <v>354</v>
      </c>
      <c r="E92" s="17" t="s">
        <v>349</v>
      </c>
      <c r="F92" s="227">
        <v>805.43499999999995</v>
      </c>
      <c r="H92" s="32"/>
    </row>
    <row r="93" spans="2:8" s="1" customFormat="1" ht="16.8" customHeight="1">
      <c r="B93" s="32"/>
      <c r="C93" s="226" t="s">
        <v>371</v>
      </c>
      <c r="D93" s="226" t="s">
        <v>372</v>
      </c>
      <c r="E93" s="17" t="s">
        <v>349</v>
      </c>
      <c r="F93" s="227">
        <v>805.43499999999995</v>
      </c>
      <c r="H93" s="32"/>
    </row>
    <row r="94" spans="2:8" s="1" customFormat="1" ht="16.8" customHeight="1">
      <c r="B94" s="32"/>
      <c r="C94" s="226" t="s">
        <v>385</v>
      </c>
      <c r="D94" s="226" t="s">
        <v>386</v>
      </c>
      <c r="E94" s="17" t="s">
        <v>349</v>
      </c>
      <c r="F94" s="227">
        <v>1704.115</v>
      </c>
      <c r="H94" s="32"/>
    </row>
    <row r="95" spans="2:8" s="1" customFormat="1" ht="16.8" customHeight="1">
      <c r="B95" s="32"/>
      <c r="C95" s="226" t="s">
        <v>397</v>
      </c>
      <c r="D95" s="226" t="s">
        <v>398</v>
      </c>
      <c r="E95" s="17" t="s">
        <v>349</v>
      </c>
      <c r="F95" s="227">
        <v>816.38499999999999</v>
      </c>
      <c r="H95" s="32"/>
    </row>
    <row r="96" spans="2:8" s="1" customFormat="1" ht="16.8" customHeight="1">
      <c r="B96" s="32"/>
      <c r="C96" s="222" t="s">
        <v>145</v>
      </c>
      <c r="D96" s="223" t="s">
        <v>1</v>
      </c>
      <c r="E96" s="224" t="s">
        <v>1</v>
      </c>
      <c r="F96" s="225">
        <v>133.732</v>
      </c>
      <c r="H96" s="32"/>
    </row>
    <row r="97" spans="2:8" s="1" customFormat="1" ht="16.8" customHeight="1">
      <c r="B97" s="32"/>
      <c r="C97" s="226" t="s">
        <v>1</v>
      </c>
      <c r="D97" s="226" t="s">
        <v>2459</v>
      </c>
      <c r="E97" s="17" t="s">
        <v>1</v>
      </c>
      <c r="F97" s="227">
        <v>0</v>
      </c>
      <c r="H97" s="32"/>
    </row>
    <row r="98" spans="2:8" s="1" customFormat="1" ht="16.8" customHeight="1">
      <c r="B98" s="32"/>
      <c r="C98" s="226" t="s">
        <v>1</v>
      </c>
      <c r="D98" s="226" t="s">
        <v>2460</v>
      </c>
      <c r="E98" s="17" t="s">
        <v>1</v>
      </c>
      <c r="F98" s="227">
        <v>4.7249999999999996</v>
      </c>
      <c r="H98" s="32"/>
    </row>
    <row r="99" spans="2:8" s="1" customFormat="1" ht="16.8" customHeight="1">
      <c r="B99" s="32"/>
      <c r="C99" s="226" t="s">
        <v>1</v>
      </c>
      <c r="D99" s="226" t="s">
        <v>1644</v>
      </c>
      <c r="E99" s="17" t="s">
        <v>1</v>
      </c>
      <c r="F99" s="227">
        <v>0</v>
      </c>
      <c r="H99" s="32"/>
    </row>
    <row r="100" spans="2:8" s="1" customFormat="1" ht="16.8" customHeight="1">
      <c r="B100" s="32"/>
      <c r="C100" s="226" t="s">
        <v>1</v>
      </c>
      <c r="D100" s="226" t="s">
        <v>2461</v>
      </c>
      <c r="E100" s="17" t="s">
        <v>1</v>
      </c>
      <c r="F100" s="227">
        <v>12.59</v>
      </c>
      <c r="H100" s="32"/>
    </row>
    <row r="101" spans="2:8" s="1" customFormat="1" ht="16.8" customHeight="1">
      <c r="B101" s="32"/>
      <c r="C101" s="226" t="s">
        <v>1</v>
      </c>
      <c r="D101" s="226" t="s">
        <v>1146</v>
      </c>
      <c r="E101" s="17" t="s">
        <v>1</v>
      </c>
      <c r="F101" s="227">
        <v>0</v>
      </c>
      <c r="H101" s="32"/>
    </row>
    <row r="102" spans="2:8" s="1" customFormat="1" ht="16.8" customHeight="1">
      <c r="B102" s="32"/>
      <c r="C102" s="226" t="s">
        <v>1</v>
      </c>
      <c r="D102" s="226" t="s">
        <v>2462</v>
      </c>
      <c r="E102" s="17" t="s">
        <v>1</v>
      </c>
      <c r="F102" s="227">
        <v>1.3360000000000001</v>
      </c>
      <c r="H102" s="32"/>
    </row>
    <row r="103" spans="2:8" s="1" customFormat="1" ht="16.8" customHeight="1">
      <c r="B103" s="32"/>
      <c r="C103" s="226" t="s">
        <v>1</v>
      </c>
      <c r="D103" s="226" t="s">
        <v>1488</v>
      </c>
      <c r="E103" s="17" t="s">
        <v>1</v>
      </c>
      <c r="F103" s="227">
        <v>0</v>
      </c>
      <c r="H103" s="32"/>
    </row>
    <row r="104" spans="2:8" s="1" customFormat="1" ht="16.8" customHeight="1">
      <c r="B104" s="32"/>
      <c r="C104" s="226" t="s">
        <v>1</v>
      </c>
      <c r="D104" s="226" t="s">
        <v>2463</v>
      </c>
      <c r="E104" s="17" t="s">
        <v>1</v>
      </c>
      <c r="F104" s="227">
        <v>23.375</v>
      </c>
      <c r="H104" s="32"/>
    </row>
    <row r="105" spans="2:8" s="1" customFormat="1" ht="16.8" customHeight="1">
      <c r="B105" s="32"/>
      <c r="C105" s="226" t="s">
        <v>1</v>
      </c>
      <c r="D105" s="226" t="s">
        <v>2464</v>
      </c>
      <c r="E105" s="17" t="s">
        <v>1</v>
      </c>
      <c r="F105" s="227">
        <v>-1.26</v>
      </c>
      <c r="H105" s="32"/>
    </row>
    <row r="106" spans="2:8" s="1" customFormat="1" ht="16.8" customHeight="1">
      <c r="B106" s="32"/>
      <c r="C106" s="226" t="s">
        <v>1</v>
      </c>
      <c r="D106" s="226" t="s">
        <v>1480</v>
      </c>
      <c r="E106" s="17" t="s">
        <v>1</v>
      </c>
      <c r="F106" s="227">
        <v>0</v>
      </c>
      <c r="H106" s="32"/>
    </row>
    <row r="107" spans="2:8" s="1" customFormat="1" ht="16.8" customHeight="1">
      <c r="B107" s="32"/>
      <c r="C107" s="226" t="s">
        <v>1</v>
      </c>
      <c r="D107" s="226" t="s">
        <v>2465</v>
      </c>
      <c r="E107" s="17" t="s">
        <v>1</v>
      </c>
      <c r="F107" s="227">
        <v>22.358000000000001</v>
      </c>
      <c r="H107" s="32"/>
    </row>
    <row r="108" spans="2:8" s="1" customFormat="1" ht="16.8" customHeight="1">
      <c r="B108" s="32"/>
      <c r="C108" s="226" t="s">
        <v>1</v>
      </c>
      <c r="D108" s="226" t="s">
        <v>2466</v>
      </c>
      <c r="E108" s="17" t="s">
        <v>1</v>
      </c>
      <c r="F108" s="227">
        <v>-1.47</v>
      </c>
      <c r="H108" s="32"/>
    </row>
    <row r="109" spans="2:8" s="1" customFormat="1" ht="16.8" customHeight="1">
      <c r="B109" s="32"/>
      <c r="C109" s="226" t="s">
        <v>1</v>
      </c>
      <c r="D109" s="226" t="s">
        <v>1447</v>
      </c>
      <c r="E109" s="17" t="s">
        <v>1</v>
      </c>
      <c r="F109" s="227">
        <v>0</v>
      </c>
      <c r="H109" s="32"/>
    </row>
    <row r="110" spans="2:8" s="1" customFormat="1" ht="16.8" customHeight="1">
      <c r="B110" s="32"/>
      <c r="C110" s="226" t="s">
        <v>1</v>
      </c>
      <c r="D110" s="226" t="s">
        <v>2467</v>
      </c>
      <c r="E110" s="17" t="s">
        <v>1</v>
      </c>
      <c r="F110" s="227">
        <v>18.899999999999999</v>
      </c>
      <c r="H110" s="32"/>
    </row>
    <row r="111" spans="2:8" s="1" customFormat="1" ht="16.8" customHeight="1">
      <c r="B111" s="32"/>
      <c r="C111" s="226" t="s">
        <v>1</v>
      </c>
      <c r="D111" s="226" t="s">
        <v>1115</v>
      </c>
      <c r="E111" s="17" t="s">
        <v>1</v>
      </c>
      <c r="F111" s="227">
        <v>-1.1870000000000001</v>
      </c>
      <c r="H111" s="32"/>
    </row>
    <row r="112" spans="2:8" s="1" customFormat="1" ht="16.8" customHeight="1">
      <c r="B112" s="32"/>
      <c r="C112" s="226" t="s">
        <v>1</v>
      </c>
      <c r="D112" s="226" t="s">
        <v>1135</v>
      </c>
      <c r="E112" s="17" t="s">
        <v>1</v>
      </c>
      <c r="F112" s="227">
        <v>0</v>
      </c>
      <c r="H112" s="32"/>
    </row>
    <row r="113" spans="2:8" s="1" customFormat="1" ht="16.8" customHeight="1">
      <c r="B113" s="32"/>
      <c r="C113" s="226" t="s">
        <v>1</v>
      </c>
      <c r="D113" s="226" t="s">
        <v>2468</v>
      </c>
      <c r="E113" s="17" t="s">
        <v>1</v>
      </c>
      <c r="F113" s="227">
        <v>21.93</v>
      </c>
      <c r="H113" s="32"/>
    </row>
    <row r="114" spans="2:8" s="1" customFormat="1" ht="16.8" customHeight="1">
      <c r="B114" s="32"/>
      <c r="C114" s="226" t="s">
        <v>1</v>
      </c>
      <c r="D114" s="226" t="s">
        <v>1128</v>
      </c>
      <c r="E114" s="17" t="s">
        <v>1</v>
      </c>
      <c r="F114" s="227">
        <v>0</v>
      </c>
      <c r="H114" s="32"/>
    </row>
    <row r="115" spans="2:8" s="1" customFormat="1" ht="16.8" customHeight="1">
      <c r="B115" s="32"/>
      <c r="C115" s="226" t="s">
        <v>1</v>
      </c>
      <c r="D115" s="226" t="s">
        <v>2469</v>
      </c>
      <c r="E115" s="17" t="s">
        <v>1</v>
      </c>
      <c r="F115" s="227">
        <v>21.734999999999999</v>
      </c>
      <c r="H115" s="32"/>
    </row>
    <row r="116" spans="2:8" s="1" customFormat="1" ht="16.8" customHeight="1">
      <c r="B116" s="32"/>
      <c r="C116" s="226" t="s">
        <v>1</v>
      </c>
      <c r="D116" s="226" t="s">
        <v>1570</v>
      </c>
      <c r="E116" s="17" t="s">
        <v>1</v>
      </c>
      <c r="F116" s="227">
        <v>0</v>
      </c>
      <c r="H116" s="32"/>
    </row>
    <row r="117" spans="2:8" s="1" customFormat="1" ht="16.8" customHeight="1">
      <c r="B117" s="32"/>
      <c r="C117" s="226" t="s">
        <v>1</v>
      </c>
      <c r="D117" s="226" t="s">
        <v>2470</v>
      </c>
      <c r="E117" s="17" t="s">
        <v>1</v>
      </c>
      <c r="F117" s="227">
        <v>10.7</v>
      </c>
      <c r="H117" s="32"/>
    </row>
    <row r="118" spans="2:8" s="1" customFormat="1" ht="16.8" customHeight="1">
      <c r="B118" s="32"/>
      <c r="C118" s="226" t="s">
        <v>145</v>
      </c>
      <c r="D118" s="226" t="s">
        <v>346</v>
      </c>
      <c r="E118" s="17" t="s">
        <v>1</v>
      </c>
      <c r="F118" s="227">
        <v>133.732</v>
      </c>
      <c r="H118" s="32"/>
    </row>
    <row r="119" spans="2:8" s="1" customFormat="1" ht="16.8" customHeight="1">
      <c r="B119" s="32"/>
      <c r="C119" s="228" t="s">
        <v>5149</v>
      </c>
      <c r="H119" s="32"/>
    </row>
    <row r="120" spans="2:8" s="1" customFormat="1" ht="16.8" customHeight="1">
      <c r="B120" s="32"/>
      <c r="C120" s="226" t="s">
        <v>2456</v>
      </c>
      <c r="D120" s="226" t="s">
        <v>2457</v>
      </c>
      <c r="E120" s="17" t="s">
        <v>339</v>
      </c>
      <c r="F120" s="227">
        <v>133.732</v>
      </c>
      <c r="H120" s="32"/>
    </row>
    <row r="121" spans="2:8" s="1" customFormat="1" ht="16.8" customHeight="1">
      <c r="B121" s="32"/>
      <c r="C121" s="226" t="s">
        <v>2472</v>
      </c>
      <c r="D121" s="226" t="s">
        <v>2473</v>
      </c>
      <c r="E121" s="17" t="s">
        <v>339</v>
      </c>
      <c r="F121" s="227">
        <v>140.41900000000001</v>
      </c>
      <c r="H121" s="32"/>
    </row>
    <row r="122" spans="2:8" s="1" customFormat="1" ht="16.8" customHeight="1">
      <c r="B122" s="32"/>
      <c r="C122" s="222" t="s">
        <v>148</v>
      </c>
      <c r="D122" s="223" t="s">
        <v>1</v>
      </c>
      <c r="E122" s="224" t="s">
        <v>1</v>
      </c>
      <c r="F122" s="225">
        <v>17.170000000000002</v>
      </c>
      <c r="H122" s="32"/>
    </row>
    <row r="123" spans="2:8" s="1" customFormat="1" ht="16.8" customHeight="1">
      <c r="B123" s="32"/>
      <c r="C123" s="226" t="s">
        <v>1</v>
      </c>
      <c r="D123" s="226" t="s">
        <v>2419</v>
      </c>
      <c r="E123" s="17" t="s">
        <v>1</v>
      </c>
      <c r="F123" s="227">
        <v>0</v>
      </c>
      <c r="H123" s="32"/>
    </row>
    <row r="124" spans="2:8" s="1" customFormat="1" ht="16.8" customHeight="1">
      <c r="B124" s="32"/>
      <c r="C124" s="226" t="s">
        <v>1</v>
      </c>
      <c r="D124" s="226" t="s">
        <v>2420</v>
      </c>
      <c r="E124" s="17" t="s">
        <v>1</v>
      </c>
      <c r="F124" s="227">
        <v>10.875</v>
      </c>
      <c r="H124" s="32"/>
    </row>
    <row r="125" spans="2:8" s="1" customFormat="1" ht="16.8" customHeight="1">
      <c r="B125" s="32"/>
      <c r="C125" s="226" t="s">
        <v>1</v>
      </c>
      <c r="D125" s="226" t="s">
        <v>2421</v>
      </c>
      <c r="E125" s="17" t="s">
        <v>1</v>
      </c>
      <c r="F125" s="227">
        <v>-1.7</v>
      </c>
      <c r="H125" s="32"/>
    </row>
    <row r="126" spans="2:8" s="1" customFormat="1" ht="16.8" customHeight="1">
      <c r="B126" s="32"/>
      <c r="C126" s="226" t="s">
        <v>1</v>
      </c>
      <c r="D126" s="226" t="s">
        <v>2422</v>
      </c>
      <c r="E126" s="17" t="s">
        <v>1</v>
      </c>
      <c r="F126" s="227">
        <v>0</v>
      </c>
      <c r="H126" s="32"/>
    </row>
    <row r="127" spans="2:8" s="1" customFormat="1" ht="16.8" customHeight="1">
      <c r="B127" s="32"/>
      <c r="C127" s="226" t="s">
        <v>1</v>
      </c>
      <c r="D127" s="226" t="s">
        <v>2423</v>
      </c>
      <c r="E127" s="17" t="s">
        <v>1</v>
      </c>
      <c r="F127" s="227">
        <v>7.9950000000000001</v>
      </c>
      <c r="H127" s="32"/>
    </row>
    <row r="128" spans="2:8" s="1" customFormat="1" ht="16.8" customHeight="1">
      <c r="B128" s="32"/>
      <c r="C128" s="226" t="s">
        <v>148</v>
      </c>
      <c r="D128" s="226" t="s">
        <v>346</v>
      </c>
      <c r="E128" s="17" t="s">
        <v>1</v>
      </c>
      <c r="F128" s="227">
        <v>17.170000000000002</v>
      </c>
      <c r="H128" s="32"/>
    </row>
    <row r="129" spans="2:8" s="1" customFormat="1" ht="16.8" customHeight="1">
      <c r="B129" s="32"/>
      <c r="C129" s="228" t="s">
        <v>5149</v>
      </c>
      <c r="H129" s="32"/>
    </row>
    <row r="130" spans="2:8" s="1" customFormat="1" ht="16.8" customHeight="1">
      <c r="B130" s="32"/>
      <c r="C130" s="226" t="s">
        <v>2416</v>
      </c>
      <c r="D130" s="226" t="s">
        <v>2417</v>
      </c>
      <c r="E130" s="17" t="s">
        <v>511</v>
      </c>
      <c r="F130" s="227">
        <v>17.170000000000002</v>
      </c>
      <c r="H130" s="32"/>
    </row>
    <row r="131" spans="2:8" s="1" customFormat="1" ht="16.8" customHeight="1">
      <c r="B131" s="32"/>
      <c r="C131" s="226" t="s">
        <v>2430</v>
      </c>
      <c r="D131" s="226" t="s">
        <v>2431</v>
      </c>
      <c r="E131" s="17" t="s">
        <v>339</v>
      </c>
      <c r="F131" s="227">
        <v>33.725000000000001</v>
      </c>
      <c r="H131" s="32"/>
    </row>
    <row r="132" spans="2:8" s="1" customFormat="1" ht="16.8" customHeight="1">
      <c r="B132" s="32"/>
      <c r="C132" s="222" t="s">
        <v>151</v>
      </c>
      <c r="D132" s="223" t="s">
        <v>1</v>
      </c>
      <c r="E132" s="224" t="s">
        <v>1</v>
      </c>
      <c r="F132" s="225">
        <v>850.755</v>
      </c>
      <c r="H132" s="32"/>
    </row>
    <row r="133" spans="2:8" s="1" customFormat="1" ht="16.8" customHeight="1">
      <c r="B133" s="32"/>
      <c r="C133" s="226" t="s">
        <v>1</v>
      </c>
      <c r="D133" s="226" t="s">
        <v>2498</v>
      </c>
      <c r="E133" s="17" t="s">
        <v>1</v>
      </c>
      <c r="F133" s="227">
        <v>0</v>
      </c>
      <c r="H133" s="32"/>
    </row>
    <row r="134" spans="2:8" s="1" customFormat="1" ht="16.8" customHeight="1">
      <c r="B134" s="32"/>
      <c r="C134" s="226" t="s">
        <v>1</v>
      </c>
      <c r="D134" s="226" t="s">
        <v>2499</v>
      </c>
      <c r="E134" s="17" t="s">
        <v>1</v>
      </c>
      <c r="F134" s="227">
        <v>0</v>
      </c>
      <c r="H134" s="32"/>
    </row>
    <row r="135" spans="2:8" s="1" customFormat="1" ht="16.8" customHeight="1">
      <c r="B135" s="32"/>
      <c r="C135" s="226" t="s">
        <v>1</v>
      </c>
      <c r="D135" s="226" t="s">
        <v>1504</v>
      </c>
      <c r="E135" s="17" t="s">
        <v>1</v>
      </c>
      <c r="F135" s="227">
        <v>0</v>
      </c>
      <c r="H135" s="32"/>
    </row>
    <row r="136" spans="2:8" s="1" customFormat="1" ht="16.8" customHeight="1">
      <c r="B136" s="32"/>
      <c r="C136" s="226" t="s">
        <v>1</v>
      </c>
      <c r="D136" s="226" t="s">
        <v>2500</v>
      </c>
      <c r="E136" s="17" t="s">
        <v>1</v>
      </c>
      <c r="F136" s="227">
        <v>33.844999999999999</v>
      </c>
      <c r="H136" s="32"/>
    </row>
    <row r="137" spans="2:8" s="1" customFormat="1" ht="16.8" customHeight="1">
      <c r="B137" s="32"/>
      <c r="C137" s="226" t="s">
        <v>1</v>
      </c>
      <c r="D137" s="226" t="s">
        <v>2501</v>
      </c>
      <c r="E137" s="17" t="s">
        <v>1</v>
      </c>
      <c r="F137" s="227">
        <v>48.79</v>
      </c>
      <c r="H137" s="32"/>
    </row>
    <row r="138" spans="2:8" s="1" customFormat="1" ht="16.8" customHeight="1">
      <c r="B138" s="32"/>
      <c r="C138" s="226" t="s">
        <v>1</v>
      </c>
      <c r="D138" s="226" t="s">
        <v>2502</v>
      </c>
      <c r="E138" s="17" t="s">
        <v>1</v>
      </c>
      <c r="F138" s="227">
        <v>33.81</v>
      </c>
      <c r="H138" s="32"/>
    </row>
    <row r="139" spans="2:8" s="1" customFormat="1" ht="20.399999999999999">
      <c r="B139" s="32"/>
      <c r="C139" s="226" t="s">
        <v>1</v>
      </c>
      <c r="D139" s="226" t="s">
        <v>1508</v>
      </c>
      <c r="E139" s="17" t="s">
        <v>1</v>
      </c>
      <c r="F139" s="227">
        <v>0</v>
      </c>
      <c r="H139" s="32"/>
    </row>
    <row r="140" spans="2:8" s="1" customFormat="1" ht="16.8" customHeight="1">
      <c r="B140" s="32"/>
      <c r="C140" s="226" t="s">
        <v>1</v>
      </c>
      <c r="D140" s="226" t="s">
        <v>2503</v>
      </c>
      <c r="E140" s="17" t="s">
        <v>1</v>
      </c>
      <c r="F140" s="227">
        <v>51.17</v>
      </c>
      <c r="H140" s="32"/>
    </row>
    <row r="141" spans="2:8" s="1" customFormat="1" ht="16.8" customHeight="1">
      <c r="B141" s="32"/>
      <c r="C141" s="226" t="s">
        <v>1</v>
      </c>
      <c r="D141" s="226" t="s">
        <v>2504</v>
      </c>
      <c r="E141" s="17" t="s">
        <v>1</v>
      </c>
      <c r="F141" s="227">
        <v>51.162999999999997</v>
      </c>
      <c r="H141" s="32"/>
    </row>
    <row r="142" spans="2:8" s="1" customFormat="1" ht="16.8" customHeight="1">
      <c r="B142" s="32"/>
      <c r="C142" s="226" t="s">
        <v>1</v>
      </c>
      <c r="D142" s="226" t="s">
        <v>1511</v>
      </c>
      <c r="E142" s="17" t="s">
        <v>1</v>
      </c>
      <c r="F142" s="227">
        <v>0</v>
      </c>
      <c r="H142" s="32"/>
    </row>
    <row r="143" spans="2:8" s="1" customFormat="1" ht="16.8" customHeight="1">
      <c r="B143" s="32"/>
      <c r="C143" s="226" t="s">
        <v>1</v>
      </c>
      <c r="D143" s="226" t="s">
        <v>1512</v>
      </c>
      <c r="E143" s="17" t="s">
        <v>1</v>
      </c>
      <c r="F143" s="227">
        <v>-16.675000000000001</v>
      </c>
      <c r="H143" s="32"/>
    </row>
    <row r="144" spans="2:8" s="1" customFormat="1" ht="16.8" customHeight="1">
      <c r="B144" s="32"/>
      <c r="C144" s="226" t="s">
        <v>1</v>
      </c>
      <c r="D144" s="226" t="s">
        <v>2505</v>
      </c>
      <c r="E144" s="17" t="s">
        <v>1</v>
      </c>
      <c r="F144" s="227">
        <v>0</v>
      </c>
      <c r="H144" s="32"/>
    </row>
    <row r="145" spans="2:8" s="1" customFormat="1" ht="16.8" customHeight="1">
      <c r="B145" s="32"/>
      <c r="C145" s="226" t="s">
        <v>1</v>
      </c>
      <c r="D145" s="226" t="s">
        <v>2506</v>
      </c>
      <c r="E145" s="17" t="s">
        <v>1</v>
      </c>
      <c r="F145" s="227">
        <v>0</v>
      </c>
      <c r="H145" s="32"/>
    </row>
    <row r="146" spans="2:8" s="1" customFormat="1" ht="16.8" customHeight="1">
      <c r="B146" s="32"/>
      <c r="C146" s="226" t="s">
        <v>1</v>
      </c>
      <c r="D146" s="226" t="s">
        <v>2507</v>
      </c>
      <c r="E146" s="17" t="s">
        <v>1</v>
      </c>
      <c r="F146" s="227">
        <v>42.07</v>
      </c>
      <c r="H146" s="32"/>
    </row>
    <row r="147" spans="2:8" s="1" customFormat="1" ht="16.8" customHeight="1">
      <c r="B147" s="32"/>
      <c r="C147" s="226" t="s">
        <v>1</v>
      </c>
      <c r="D147" s="226" t="s">
        <v>2508</v>
      </c>
      <c r="E147" s="17" t="s">
        <v>1</v>
      </c>
      <c r="F147" s="227">
        <v>-8.4</v>
      </c>
      <c r="H147" s="32"/>
    </row>
    <row r="148" spans="2:8" s="1" customFormat="1" ht="16.8" customHeight="1">
      <c r="B148" s="32"/>
      <c r="C148" s="226" t="s">
        <v>1</v>
      </c>
      <c r="D148" s="226" t="s">
        <v>2509</v>
      </c>
      <c r="E148" s="17" t="s">
        <v>1</v>
      </c>
      <c r="F148" s="227">
        <v>1.1160000000000001</v>
      </c>
      <c r="H148" s="32"/>
    </row>
    <row r="149" spans="2:8" s="1" customFormat="1" ht="16.8" customHeight="1">
      <c r="B149" s="32"/>
      <c r="C149" s="226" t="s">
        <v>1</v>
      </c>
      <c r="D149" s="226" t="s">
        <v>1511</v>
      </c>
      <c r="E149" s="17" t="s">
        <v>1</v>
      </c>
      <c r="F149" s="227">
        <v>0</v>
      </c>
      <c r="H149" s="32"/>
    </row>
    <row r="150" spans="2:8" s="1" customFormat="1" ht="16.8" customHeight="1">
      <c r="B150" s="32"/>
      <c r="C150" s="226" t="s">
        <v>1</v>
      </c>
      <c r="D150" s="226" t="s">
        <v>1522</v>
      </c>
      <c r="E150" s="17" t="s">
        <v>1</v>
      </c>
      <c r="F150" s="227">
        <v>-3.1280000000000001</v>
      </c>
      <c r="H150" s="32"/>
    </row>
    <row r="151" spans="2:8" s="1" customFormat="1" ht="16.8" customHeight="1">
      <c r="B151" s="32"/>
      <c r="C151" s="226" t="s">
        <v>1</v>
      </c>
      <c r="D151" s="226" t="s">
        <v>2510</v>
      </c>
      <c r="E151" s="17" t="s">
        <v>1</v>
      </c>
      <c r="F151" s="227">
        <v>0</v>
      </c>
      <c r="H151" s="32"/>
    </row>
    <row r="152" spans="2:8" s="1" customFormat="1" ht="16.8" customHeight="1">
      <c r="B152" s="32"/>
      <c r="C152" s="226" t="s">
        <v>1</v>
      </c>
      <c r="D152" s="226" t="s">
        <v>2511</v>
      </c>
      <c r="E152" s="17" t="s">
        <v>1</v>
      </c>
      <c r="F152" s="227">
        <v>26.984999999999999</v>
      </c>
      <c r="H152" s="32"/>
    </row>
    <row r="153" spans="2:8" s="1" customFormat="1" ht="16.8" customHeight="1">
      <c r="B153" s="32"/>
      <c r="C153" s="226" t="s">
        <v>1</v>
      </c>
      <c r="D153" s="226" t="s">
        <v>2512</v>
      </c>
      <c r="E153" s="17" t="s">
        <v>1</v>
      </c>
      <c r="F153" s="227">
        <v>33.74</v>
      </c>
      <c r="H153" s="32"/>
    </row>
    <row r="154" spans="2:8" s="1" customFormat="1" ht="16.8" customHeight="1">
      <c r="B154" s="32"/>
      <c r="C154" s="226" t="s">
        <v>1</v>
      </c>
      <c r="D154" s="226" t="s">
        <v>2513</v>
      </c>
      <c r="E154" s="17" t="s">
        <v>1</v>
      </c>
      <c r="F154" s="227">
        <v>0</v>
      </c>
      <c r="H154" s="32"/>
    </row>
    <row r="155" spans="2:8" s="1" customFormat="1" ht="16.8" customHeight="1">
      <c r="B155" s="32"/>
      <c r="C155" s="226" t="s">
        <v>1</v>
      </c>
      <c r="D155" s="226" t="s">
        <v>2514</v>
      </c>
      <c r="E155" s="17" t="s">
        <v>1</v>
      </c>
      <c r="F155" s="227">
        <v>33.005000000000003</v>
      </c>
      <c r="H155" s="32"/>
    </row>
    <row r="156" spans="2:8" s="1" customFormat="1" ht="16.8" customHeight="1">
      <c r="B156" s="32"/>
      <c r="C156" s="226" t="s">
        <v>1</v>
      </c>
      <c r="D156" s="226" t="s">
        <v>2515</v>
      </c>
      <c r="E156" s="17" t="s">
        <v>1</v>
      </c>
      <c r="F156" s="227">
        <v>-0.78300000000000003</v>
      </c>
      <c r="H156" s="32"/>
    </row>
    <row r="157" spans="2:8" s="1" customFormat="1" ht="16.8" customHeight="1">
      <c r="B157" s="32"/>
      <c r="C157" s="226" t="s">
        <v>1</v>
      </c>
      <c r="D157" s="226" t="s">
        <v>2515</v>
      </c>
      <c r="E157" s="17" t="s">
        <v>1</v>
      </c>
      <c r="F157" s="227">
        <v>-0.78300000000000003</v>
      </c>
      <c r="H157" s="32"/>
    </row>
    <row r="158" spans="2:8" s="1" customFormat="1" ht="16.8" customHeight="1">
      <c r="B158" s="32"/>
      <c r="C158" s="226" t="s">
        <v>1</v>
      </c>
      <c r="D158" s="226" t="s">
        <v>2516</v>
      </c>
      <c r="E158" s="17" t="s">
        <v>1</v>
      </c>
      <c r="F158" s="227">
        <v>-3.2469999999999999</v>
      </c>
      <c r="H158" s="32"/>
    </row>
    <row r="159" spans="2:8" s="1" customFormat="1" ht="16.8" customHeight="1">
      <c r="B159" s="32"/>
      <c r="C159" s="226" t="s">
        <v>1</v>
      </c>
      <c r="D159" s="226" t="s">
        <v>2515</v>
      </c>
      <c r="E159" s="17" t="s">
        <v>1</v>
      </c>
      <c r="F159" s="227">
        <v>-0.78300000000000003</v>
      </c>
      <c r="H159" s="32"/>
    </row>
    <row r="160" spans="2:8" s="1" customFormat="1" ht="16.8" customHeight="1">
      <c r="B160" s="32"/>
      <c r="C160" s="226" t="s">
        <v>1</v>
      </c>
      <c r="D160" s="226" t="s">
        <v>2516</v>
      </c>
      <c r="E160" s="17" t="s">
        <v>1</v>
      </c>
      <c r="F160" s="227">
        <v>-3.2469999999999999</v>
      </c>
      <c r="H160" s="32"/>
    </row>
    <row r="161" spans="2:8" s="1" customFormat="1" ht="16.8" customHeight="1">
      <c r="B161" s="32"/>
      <c r="C161" s="226" t="s">
        <v>1</v>
      </c>
      <c r="D161" s="226" t="s">
        <v>2515</v>
      </c>
      <c r="E161" s="17" t="s">
        <v>1</v>
      </c>
      <c r="F161" s="227">
        <v>-0.78300000000000003</v>
      </c>
      <c r="H161" s="32"/>
    </row>
    <row r="162" spans="2:8" s="1" customFormat="1" ht="16.8" customHeight="1">
      <c r="B162" s="32"/>
      <c r="C162" s="226" t="s">
        <v>1</v>
      </c>
      <c r="D162" s="226" t="s">
        <v>2516</v>
      </c>
      <c r="E162" s="17" t="s">
        <v>1</v>
      </c>
      <c r="F162" s="227">
        <v>-3.2469999999999999</v>
      </c>
      <c r="H162" s="32"/>
    </row>
    <row r="163" spans="2:8" s="1" customFormat="1" ht="16.8" customHeight="1">
      <c r="B163" s="32"/>
      <c r="C163" s="226" t="s">
        <v>1</v>
      </c>
      <c r="D163" s="226" t="s">
        <v>2517</v>
      </c>
      <c r="E163" s="17" t="s">
        <v>1</v>
      </c>
      <c r="F163" s="227">
        <v>0</v>
      </c>
      <c r="H163" s="32"/>
    </row>
    <row r="164" spans="2:8" s="1" customFormat="1" ht="16.8" customHeight="1">
      <c r="B164" s="32"/>
      <c r="C164" s="226" t="s">
        <v>1</v>
      </c>
      <c r="D164" s="226" t="s">
        <v>2518</v>
      </c>
      <c r="E164" s="17" t="s">
        <v>1</v>
      </c>
      <c r="F164" s="227">
        <v>6.44</v>
      </c>
      <c r="H164" s="32"/>
    </row>
    <row r="165" spans="2:8" s="1" customFormat="1" ht="16.8" customHeight="1">
      <c r="B165" s="32"/>
      <c r="C165" s="226" t="s">
        <v>1</v>
      </c>
      <c r="D165" s="226" t="s">
        <v>2519</v>
      </c>
      <c r="E165" s="17" t="s">
        <v>1</v>
      </c>
      <c r="F165" s="227">
        <v>-1.5649999999999999</v>
      </c>
      <c r="H165" s="32"/>
    </row>
    <row r="166" spans="2:8" s="1" customFormat="1" ht="16.8" customHeight="1">
      <c r="B166" s="32"/>
      <c r="C166" s="226" t="s">
        <v>1</v>
      </c>
      <c r="D166" s="226" t="s">
        <v>2520</v>
      </c>
      <c r="E166" s="17" t="s">
        <v>1</v>
      </c>
      <c r="F166" s="227">
        <v>0</v>
      </c>
      <c r="H166" s="32"/>
    </row>
    <row r="167" spans="2:8" s="1" customFormat="1" ht="16.8" customHeight="1">
      <c r="B167" s="32"/>
      <c r="C167" s="226" t="s">
        <v>1</v>
      </c>
      <c r="D167" s="226" t="s">
        <v>2521</v>
      </c>
      <c r="E167" s="17" t="s">
        <v>1</v>
      </c>
      <c r="F167" s="227">
        <v>46.865000000000002</v>
      </c>
      <c r="H167" s="32"/>
    </row>
    <row r="168" spans="2:8" s="1" customFormat="1" ht="16.8" customHeight="1">
      <c r="B168" s="32"/>
      <c r="C168" s="226" t="s">
        <v>1</v>
      </c>
      <c r="D168" s="226" t="s">
        <v>2522</v>
      </c>
      <c r="E168" s="17" t="s">
        <v>1</v>
      </c>
      <c r="F168" s="227">
        <v>-2.3479999999999999</v>
      </c>
      <c r="H168" s="32"/>
    </row>
    <row r="169" spans="2:8" s="1" customFormat="1" ht="16.8" customHeight="1">
      <c r="B169" s="32"/>
      <c r="C169" s="226" t="s">
        <v>1</v>
      </c>
      <c r="D169" s="226" t="s">
        <v>2523</v>
      </c>
      <c r="E169" s="17" t="s">
        <v>1</v>
      </c>
      <c r="F169" s="227">
        <v>-6.4939999999999998</v>
      </c>
      <c r="H169" s="32"/>
    </row>
    <row r="170" spans="2:8" s="1" customFormat="1" ht="16.8" customHeight="1">
      <c r="B170" s="32"/>
      <c r="C170" s="226" t="s">
        <v>1</v>
      </c>
      <c r="D170" s="226" t="s">
        <v>2524</v>
      </c>
      <c r="E170" s="17" t="s">
        <v>1</v>
      </c>
      <c r="F170" s="227">
        <v>-6.5</v>
      </c>
      <c r="H170" s="32"/>
    </row>
    <row r="171" spans="2:8" s="1" customFormat="1" ht="16.8" customHeight="1">
      <c r="B171" s="32"/>
      <c r="C171" s="226" t="s">
        <v>1</v>
      </c>
      <c r="D171" s="226" t="s">
        <v>2525</v>
      </c>
      <c r="E171" s="17" t="s">
        <v>1</v>
      </c>
      <c r="F171" s="227">
        <v>-4.2670000000000003</v>
      </c>
      <c r="H171" s="32"/>
    </row>
    <row r="172" spans="2:8" s="1" customFormat="1" ht="16.8" customHeight="1">
      <c r="B172" s="32"/>
      <c r="C172" s="226" t="s">
        <v>1</v>
      </c>
      <c r="D172" s="226" t="s">
        <v>2526</v>
      </c>
      <c r="E172" s="17" t="s">
        <v>1</v>
      </c>
      <c r="F172" s="227">
        <v>0</v>
      </c>
      <c r="H172" s="32"/>
    </row>
    <row r="173" spans="2:8" s="1" customFormat="1" ht="16.8" customHeight="1">
      <c r="B173" s="32"/>
      <c r="C173" s="226" t="s">
        <v>1</v>
      </c>
      <c r="D173" s="226" t="s">
        <v>2527</v>
      </c>
      <c r="E173" s="17" t="s">
        <v>1</v>
      </c>
      <c r="F173" s="227">
        <v>53.393000000000001</v>
      </c>
      <c r="H173" s="32"/>
    </row>
    <row r="174" spans="2:8" s="1" customFormat="1" ht="16.8" customHeight="1">
      <c r="B174" s="32"/>
      <c r="C174" s="226" t="s">
        <v>1</v>
      </c>
      <c r="D174" s="226" t="s">
        <v>2524</v>
      </c>
      <c r="E174" s="17" t="s">
        <v>1</v>
      </c>
      <c r="F174" s="227">
        <v>-6.5</v>
      </c>
      <c r="H174" s="32"/>
    </row>
    <row r="175" spans="2:8" s="1" customFormat="1" ht="16.8" customHeight="1">
      <c r="B175" s="32"/>
      <c r="C175" s="226" t="s">
        <v>1</v>
      </c>
      <c r="D175" s="226" t="s">
        <v>2528</v>
      </c>
      <c r="E175" s="17" t="s">
        <v>1</v>
      </c>
      <c r="F175" s="227">
        <v>-3.9129999999999998</v>
      </c>
      <c r="H175" s="32"/>
    </row>
    <row r="176" spans="2:8" s="1" customFormat="1" ht="16.8" customHeight="1">
      <c r="B176" s="32"/>
      <c r="C176" s="226" t="s">
        <v>1</v>
      </c>
      <c r="D176" s="226" t="s">
        <v>2523</v>
      </c>
      <c r="E176" s="17" t="s">
        <v>1</v>
      </c>
      <c r="F176" s="227">
        <v>-6.4939999999999998</v>
      </c>
      <c r="H176" s="32"/>
    </row>
    <row r="177" spans="2:8" s="1" customFormat="1" ht="16.8" customHeight="1">
      <c r="B177" s="32"/>
      <c r="C177" s="226" t="s">
        <v>1</v>
      </c>
      <c r="D177" s="226" t="s">
        <v>2529</v>
      </c>
      <c r="E177" s="17" t="s">
        <v>1</v>
      </c>
      <c r="F177" s="227">
        <v>0</v>
      </c>
      <c r="H177" s="32"/>
    </row>
    <row r="178" spans="2:8" s="1" customFormat="1" ht="16.8" customHeight="1">
      <c r="B178" s="32"/>
      <c r="C178" s="226" t="s">
        <v>1</v>
      </c>
      <c r="D178" s="226" t="s">
        <v>2530</v>
      </c>
      <c r="E178" s="17" t="s">
        <v>1</v>
      </c>
      <c r="F178" s="227">
        <v>53.515000000000001</v>
      </c>
      <c r="H178" s="32"/>
    </row>
    <row r="179" spans="2:8" s="1" customFormat="1" ht="16.8" customHeight="1">
      <c r="B179" s="32"/>
      <c r="C179" s="226" t="s">
        <v>1</v>
      </c>
      <c r="D179" s="226" t="s">
        <v>2531</v>
      </c>
      <c r="E179" s="17" t="s">
        <v>1</v>
      </c>
      <c r="F179" s="227">
        <v>-4.6959999999999997</v>
      </c>
      <c r="H179" s="32"/>
    </row>
    <row r="180" spans="2:8" s="1" customFormat="1" ht="16.8" customHeight="1">
      <c r="B180" s="32"/>
      <c r="C180" s="226" t="s">
        <v>1</v>
      </c>
      <c r="D180" s="226" t="s">
        <v>2524</v>
      </c>
      <c r="E180" s="17" t="s">
        <v>1</v>
      </c>
      <c r="F180" s="227">
        <v>-6.5</v>
      </c>
      <c r="H180" s="32"/>
    </row>
    <row r="181" spans="2:8" s="1" customFormat="1" ht="16.8" customHeight="1">
      <c r="B181" s="32"/>
      <c r="C181" s="226" t="s">
        <v>1</v>
      </c>
      <c r="D181" s="226" t="s">
        <v>2523</v>
      </c>
      <c r="E181" s="17" t="s">
        <v>1</v>
      </c>
      <c r="F181" s="227">
        <v>-6.4939999999999998</v>
      </c>
      <c r="H181" s="32"/>
    </row>
    <row r="182" spans="2:8" s="1" customFormat="1" ht="16.8" customHeight="1">
      <c r="B182" s="32"/>
      <c r="C182" s="226" t="s">
        <v>1</v>
      </c>
      <c r="D182" s="226" t="s">
        <v>2532</v>
      </c>
      <c r="E182" s="17" t="s">
        <v>1</v>
      </c>
      <c r="F182" s="227">
        <v>-0.68799999999999994</v>
      </c>
      <c r="H182" s="32"/>
    </row>
    <row r="183" spans="2:8" s="1" customFormat="1" ht="16.8" customHeight="1">
      <c r="B183" s="32"/>
      <c r="C183" s="226" t="s">
        <v>1</v>
      </c>
      <c r="D183" s="226" t="s">
        <v>2533</v>
      </c>
      <c r="E183" s="17" t="s">
        <v>1</v>
      </c>
      <c r="F183" s="227">
        <v>0</v>
      </c>
      <c r="H183" s="32"/>
    </row>
    <row r="184" spans="2:8" s="1" customFormat="1" ht="16.8" customHeight="1">
      <c r="B184" s="32"/>
      <c r="C184" s="226" t="s">
        <v>1</v>
      </c>
      <c r="D184" s="226" t="s">
        <v>2534</v>
      </c>
      <c r="E184" s="17" t="s">
        <v>1</v>
      </c>
      <c r="F184" s="227">
        <v>56.84</v>
      </c>
      <c r="H184" s="32"/>
    </row>
    <row r="185" spans="2:8" s="1" customFormat="1" ht="16.8" customHeight="1">
      <c r="B185" s="32"/>
      <c r="C185" s="226" t="s">
        <v>1</v>
      </c>
      <c r="D185" s="226" t="s">
        <v>2524</v>
      </c>
      <c r="E185" s="17" t="s">
        <v>1</v>
      </c>
      <c r="F185" s="227">
        <v>-6.5</v>
      </c>
      <c r="H185" s="32"/>
    </row>
    <row r="186" spans="2:8" s="1" customFormat="1" ht="16.8" customHeight="1">
      <c r="B186" s="32"/>
      <c r="C186" s="226" t="s">
        <v>1</v>
      </c>
      <c r="D186" s="226" t="s">
        <v>2535</v>
      </c>
      <c r="E186" s="17" t="s">
        <v>1</v>
      </c>
      <c r="F186" s="227">
        <v>-9.7409999999999997</v>
      </c>
      <c r="H186" s="32"/>
    </row>
    <row r="187" spans="2:8" s="1" customFormat="1" ht="16.8" customHeight="1">
      <c r="B187" s="32"/>
      <c r="C187" s="226" t="s">
        <v>1</v>
      </c>
      <c r="D187" s="226" t="s">
        <v>2536</v>
      </c>
      <c r="E187" s="17" t="s">
        <v>1</v>
      </c>
      <c r="F187" s="227">
        <v>-3.13</v>
      </c>
      <c r="H187" s="32"/>
    </row>
    <row r="188" spans="2:8" s="1" customFormat="1" ht="16.8" customHeight="1">
      <c r="B188" s="32"/>
      <c r="C188" s="226" t="s">
        <v>1</v>
      </c>
      <c r="D188" s="226" t="s">
        <v>2537</v>
      </c>
      <c r="E188" s="17" t="s">
        <v>1</v>
      </c>
      <c r="F188" s="227">
        <v>-4.5999999999999996</v>
      </c>
      <c r="H188" s="32"/>
    </row>
    <row r="189" spans="2:8" s="1" customFormat="1" ht="16.8" customHeight="1">
      <c r="B189" s="32"/>
      <c r="C189" s="226" t="s">
        <v>1</v>
      </c>
      <c r="D189" s="226" t="s">
        <v>2538</v>
      </c>
      <c r="E189" s="17" t="s">
        <v>1</v>
      </c>
      <c r="F189" s="227">
        <v>0</v>
      </c>
      <c r="H189" s="32"/>
    </row>
    <row r="190" spans="2:8" s="1" customFormat="1" ht="16.8" customHeight="1">
      <c r="B190" s="32"/>
      <c r="C190" s="226" t="s">
        <v>1</v>
      </c>
      <c r="D190" s="226" t="s">
        <v>2539</v>
      </c>
      <c r="E190" s="17" t="s">
        <v>1</v>
      </c>
      <c r="F190" s="227">
        <v>37.24</v>
      </c>
      <c r="H190" s="32"/>
    </row>
    <row r="191" spans="2:8" s="1" customFormat="1" ht="16.8" customHeight="1">
      <c r="B191" s="32"/>
      <c r="C191" s="226" t="s">
        <v>1</v>
      </c>
      <c r="D191" s="226" t="s">
        <v>1115</v>
      </c>
      <c r="E191" s="17" t="s">
        <v>1</v>
      </c>
      <c r="F191" s="227">
        <v>-1.1870000000000001</v>
      </c>
      <c r="H191" s="32"/>
    </row>
    <row r="192" spans="2:8" s="1" customFormat="1" ht="16.8" customHeight="1">
      <c r="B192" s="32"/>
      <c r="C192" s="226" t="s">
        <v>1</v>
      </c>
      <c r="D192" s="226" t="s">
        <v>1131</v>
      </c>
      <c r="E192" s="17" t="s">
        <v>1</v>
      </c>
      <c r="F192" s="227">
        <v>-1.9350000000000001</v>
      </c>
      <c r="H192" s="32"/>
    </row>
    <row r="193" spans="2:8" s="1" customFormat="1" ht="16.8" customHeight="1">
      <c r="B193" s="32"/>
      <c r="C193" s="226" t="s">
        <v>1</v>
      </c>
      <c r="D193" s="226" t="s">
        <v>1644</v>
      </c>
      <c r="E193" s="17" t="s">
        <v>1</v>
      </c>
      <c r="F193" s="227">
        <v>0</v>
      </c>
      <c r="H193" s="32"/>
    </row>
    <row r="194" spans="2:8" s="1" customFormat="1" ht="16.8" customHeight="1">
      <c r="B194" s="32"/>
      <c r="C194" s="226" t="s">
        <v>1</v>
      </c>
      <c r="D194" s="226" t="s">
        <v>2540</v>
      </c>
      <c r="E194" s="17" t="s">
        <v>1</v>
      </c>
      <c r="F194" s="227">
        <v>2.5659999999999998</v>
      </c>
      <c r="H194" s="32"/>
    </row>
    <row r="195" spans="2:8" s="1" customFormat="1" ht="16.8" customHeight="1">
      <c r="B195" s="32"/>
      <c r="C195" s="226" t="s">
        <v>1</v>
      </c>
      <c r="D195" s="226" t="s">
        <v>2541</v>
      </c>
      <c r="E195" s="17" t="s">
        <v>1</v>
      </c>
      <c r="F195" s="227">
        <v>3.6960000000000002</v>
      </c>
      <c r="H195" s="32"/>
    </row>
    <row r="196" spans="2:8" s="1" customFormat="1" ht="16.8" customHeight="1">
      <c r="B196" s="32"/>
      <c r="C196" s="226" t="s">
        <v>1</v>
      </c>
      <c r="D196" s="226" t="s">
        <v>1131</v>
      </c>
      <c r="E196" s="17" t="s">
        <v>1</v>
      </c>
      <c r="F196" s="227">
        <v>-1.9350000000000001</v>
      </c>
      <c r="H196" s="32"/>
    </row>
    <row r="197" spans="2:8" s="1" customFormat="1" ht="16.8" customHeight="1">
      <c r="B197" s="32"/>
      <c r="C197" s="226" t="s">
        <v>1</v>
      </c>
      <c r="D197" s="226" t="s">
        <v>1144</v>
      </c>
      <c r="E197" s="17" t="s">
        <v>1</v>
      </c>
      <c r="F197" s="227">
        <v>0</v>
      </c>
      <c r="H197" s="32"/>
    </row>
    <row r="198" spans="2:8" s="1" customFormat="1" ht="16.8" customHeight="1">
      <c r="B198" s="32"/>
      <c r="C198" s="226" t="s">
        <v>1</v>
      </c>
      <c r="D198" s="226" t="s">
        <v>2542</v>
      </c>
      <c r="E198" s="17" t="s">
        <v>1</v>
      </c>
      <c r="F198" s="227">
        <v>28.893000000000001</v>
      </c>
      <c r="H198" s="32"/>
    </row>
    <row r="199" spans="2:8" s="1" customFormat="1" ht="16.8" customHeight="1">
      <c r="B199" s="32"/>
      <c r="C199" s="226" t="s">
        <v>1</v>
      </c>
      <c r="D199" s="226" t="s">
        <v>1131</v>
      </c>
      <c r="E199" s="17" t="s">
        <v>1</v>
      </c>
      <c r="F199" s="227">
        <v>-1.9350000000000001</v>
      </c>
      <c r="H199" s="32"/>
    </row>
    <row r="200" spans="2:8" s="1" customFormat="1" ht="16.8" customHeight="1">
      <c r="B200" s="32"/>
      <c r="C200" s="226" t="s">
        <v>1</v>
      </c>
      <c r="D200" s="226" t="s">
        <v>1146</v>
      </c>
      <c r="E200" s="17" t="s">
        <v>1</v>
      </c>
      <c r="F200" s="227">
        <v>0</v>
      </c>
      <c r="H200" s="32"/>
    </row>
    <row r="201" spans="2:8" s="1" customFormat="1" ht="16.8" customHeight="1">
      <c r="B201" s="32"/>
      <c r="C201" s="226" t="s">
        <v>1</v>
      </c>
      <c r="D201" s="226" t="s">
        <v>2543</v>
      </c>
      <c r="E201" s="17" t="s">
        <v>1</v>
      </c>
      <c r="F201" s="227">
        <v>31.527999999999999</v>
      </c>
      <c r="H201" s="32"/>
    </row>
    <row r="202" spans="2:8" s="1" customFormat="1" ht="16.8" customHeight="1">
      <c r="B202" s="32"/>
      <c r="C202" s="226" t="s">
        <v>1</v>
      </c>
      <c r="D202" s="226" t="s">
        <v>2544</v>
      </c>
      <c r="E202" s="17" t="s">
        <v>1</v>
      </c>
      <c r="F202" s="227">
        <v>-1.4330000000000001</v>
      </c>
      <c r="H202" s="32"/>
    </row>
    <row r="203" spans="2:8" s="1" customFormat="1" ht="16.8" customHeight="1">
      <c r="B203" s="32"/>
      <c r="C203" s="226" t="s">
        <v>1</v>
      </c>
      <c r="D203" s="226" t="s">
        <v>2545</v>
      </c>
      <c r="E203" s="17" t="s">
        <v>1</v>
      </c>
      <c r="F203" s="227">
        <v>0</v>
      </c>
      <c r="H203" s="32"/>
    </row>
    <row r="204" spans="2:8" s="1" customFormat="1" ht="16.8" customHeight="1">
      <c r="B204" s="32"/>
      <c r="C204" s="226" t="s">
        <v>1</v>
      </c>
      <c r="D204" s="226" t="s">
        <v>2546</v>
      </c>
      <c r="E204" s="17" t="s">
        <v>1</v>
      </c>
      <c r="F204" s="227">
        <v>31.465</v>
      </c>
      <c r="H204" s="32"/>
    </row>
    <row r="205" spans="2:8" s="1" customFormat="1" ht="16.8" customHeight="1">
      <c r="B205" s="32"/>
      <c r="C205" s="226" t="s">
        <v>1</v>
      </c>
      <c r="D205" s="226" t="s">
        <v>1131</v>
      </c>
      <c r="E205" s="17" t="s">
        <v>1</v>
      </c>
      <c r="F205" s="227">
        <v>-1.9350000000000001</v>
      </c>
      <c r="H205" s="32"/>
    </row>
    <row r="206" spans="2:8" s="1" customFormat="1" ht="16.8" customHeight="1">
      <c r="B206" s="32"/>
      <c r="C206" s="226" t="s">
        <v>1</v>
      </c>
      <c r="D206" s="226" t="s">
        <v>2515</v>
      </c>
      <c r="E206" s="17" t="s">
        <v>1</v>
      </c>
      <c r="F206" s="227">
        <v>-0.78300000000000003</v>
      </c>
      <c r="H206" s="32"/>
    </row>
    <row r="207" spans="2:8" s="1" customFormat="1" ht="16.8" customHeight="1">
      <c r="B207" s="32"/>
      <c r="C207" s="226" t="s">
        <v>1</v>
      </c>
      <c r="D207" s="226" t="s">
        <v>2516</v>
      </c>
      <c r="E207" s="17" t="s">
        <v>1</v>
      </c>
      <c r="F207" s="227">
        <v>-3.2469999999999999</v>
      </c>
      <c r="H207" s="32"/>
    </row>
    <row r="208" spans="2:8" s="1" customFormat="1" ht="16.8" customHeight="1">
      <c r="B208" s="32"/>
      <c r="C208" s="226" t="s">
        <v>1</v>
      </c>
      <c r="D208" s="226" t="s">
        <v>2547</v>
      </c>
      <c r="E208" s="17" t="s">
        <v>1</v>
      </c>
      <c r="F208" s="227">
        <v>0</v>
      </c>
      <c r="H208" s="32"/>
    </row>
    <row r="209" spans="2:8" s="1" customFormat="1" ht="16.8" customHeight="1">
      <c r="B209" s="32"/>
      <c r="C209" s="226" t="s">
        <v>1</v>
      </c>
      <c r="D209" s="226" t="s">
        <v>2548</v>
      </c>
      <c r="E209" s="17" t="s">
        <v>1</v>
      </c>
      <c r="F209" s="227">
        <v>19.86</v>
      </c>
      <c r="H209" s="32"/>
    </row>
    <row r="210" spans="2:8" s="1" customFormat="1" ht="16.8" customHeight="1">
      <c r="B210" s="32"/>
      <c r="C210" s="226" t="s">
        <v>1</v>
      </c>
      <c r="D210" s="226" t="s">
        <v>1131</v>
      </c>
      <c r="E210" s="17" t="s">
        <v>1</v>
      </c>
      <c r="F210" s="227">
        <v>-1.9350000000000001</v>
      </c>
      <c r="H210" s="32"/>
    </row>
    <row r="211" spans="2:8" s="1" customFormat="1" ht="16.8" customHeight="1">
      <c r="B211" s="32"/>
      <c r="C211" s="226" t="s">
        <v>1</v>
      </c>
      <c r="D211" s="226" t="s">
        <v>2549</v>
      </c>
      <c r="E211" s="17" t="s">
        <v>1</v>
      </c>
      <c r="F211" s="227">
        <v>0</v>
      </c>
      <c r="H211" s="32"/>
    </row>
    <row r="212" spans="2:8" s="1" customFormat="1" ht="16.8" customHeight="1">
      <c r="B212" s="32"/>
      <c r="C212" s="226" t="s">
        <v>1</v>
      </c>
      <c r="D212" s="226" t="s">
        <v>2550</v>
      </c>
      <c r="E212" s="17" t="s">
        <v>1</v>
      </c>
      <c r="F212" s="227">
        <v>15.000999999999999</v>
      </c>
      <c r="H212" s="32"/>
    </row>
    <row r="213" spans="2:8" s="1" customFormat="1" ht="16.8" customHeight="1">
      <c r="B213" s="32"/>
      <c r="C213" s="226" t="s">
        <v>1</v>
      </c>
      <c r="D213" s="226" t="s">
        <v>2551</v>
      </c>
      <c r="E213" s="17" t="s">
        <v>1</v>
      </c>
      <c r="F213" s="227">
        <v>8.1270000000000007</v>
      </c>
      <c r="H213" s="32"/>
    </row>
    <row r="214" spans="2:8" s="1" customFormat="1" ht="16.8" customHeight="1">
      <c r="B214" s="32"/>
      <c r="C214" s="226" t="s">
        <v>1</v>
      </c>
      <c r="D214" s="226" t="s">
        <v>2516</v>
      </c>
      <c r="E214" s="17" t="s">
        <v>1</v>
      </c>
      <c r="F214" s="227">
        <v>-3.2469999999999999</v>
      </c>
      <c r="H214" s="32"/>
    </row>
    <row r="215" spans="2:8" s="1" customFormat="1" ht="16.8" customHeight="1">
      <c r="B215" s="32"/>
      <c r="C215" s="226" t="s">
        <v>1</v>
      </c>
      <c r="D215" s="226" t="s">
        <v>2515</v>
      </c>
      <c r="E215" s="17" t="s">
        <v>1</v>
      </c>
      <c r="F215" s="227">
        <v>-0.78300000000000003</v>
      </c>
      <c r="H215" s="32"/>
    </row>
    <row r="216" spans="2:8" s="1" customFormat="1" ht="16.8" customHeight="1">
      <c r="B216" s="32"/>
      <c r="C216" s="226" t="s">
        <v>1</v>
      </c>
      <c r="D216" s="226" t="s">
        <v>2419</v>
      </c>
      <c r="E216" s="17" t="s">
        <v>1</v>
      </c>
      <c r="F216" s="227">
        <v>0</v>
      </c>
      <c r="H216" s="32"/>
    </row>
    <row r="217" spans="2:8" s="1" customFormat="1" ht="16.8" customHeight="1">
      <c r="B217" s="32"/>
      <c r="C217" s="226" t="s">
        <v>1</v>
      </c>
      <c r="D217" s="226" t="s">
        <v>2552</v>
      </c>
      <c r="E217" s="17" t="s">
        <v>1</v>
      </c>
      <c r="F217" s="227">
        <v>39.953000000000003</v>
      </c>
      <c r="H217" s="32"/>
    </row>
    <row r="218" spans="2:8" s="1" customFormat="1" ht="16.8" customHeight="1">
      <c r="B218" s="32"/>
      <c r="C218" s="226" t="s">
        <v>1</v>
      </c>
      <c r="D218" s="226" t="s">
        <v>1482</v>
      </c>
      <c r="E218" s="17" t="s">
        <v>1</v>
      </c>
      <c r="F218" s="227">
        <v>-1.72</v>
      </c>
      <c r="H218" s="32"/>
    </row>
    <row r="219" spans="2:8" s="1" customFormat="1" ht="16.8" customHeight="1">
      <c r="B219" s="32"/>
      <c r="C219" s="226" t="s">
        <v>1</v>
      </c>
      <c r="D219" s="226" t="s">
        <v>2553</v>
      </c>
      <c r="E219" s="17" t="s">
        <v>1</v>
      </c>
      <c r="F219" s="227">
        <v>-2.7</v>
      </c>
      <c r="H219" s="32"/>
    </row>
    <row r="220" spans="2:8" s="1" customFormat="1" ht="16.8" customHeight="1">
      <c r="B220" s="32"/>
      <c r="C220" s="226" t="s">
        <v>1</v>
      </c>
      <c r="D220" s="226" t="s">
        <v>2515</v>
      </c>
      <c r="E220" s="17" t="s">
        <v>1</v>
      </c>
      <c r="F220" s="227">
        <v>-0.78300000000000003</v>
      </c>
      <c r="H220" s="32"/>
    </row>
    <row r="221" spans="2:8" s="1" customFormat="1" ht="16.8" customHeight="1">
      <c r="B221" s="32"/>
      <c r="C221" s="226" t="s">
        <v>1</v>
      </c>
      <c r="D221" s="226" t="s">
        <v>2422</v>
      </c>
      <c r="E221" s="17" t="s">
        <v>1</v>
      </c>
      <c r="F221" s="227">
        <v>0</v>
      </c>
      <c r="H221" s="32"/>
    </row>
    <row r="222" spans="2:8" s="1" customFormat="1" ht="16.8" customHeight="1">
      <c r="B222" s="32"/>
      <c r="C222" s="226" t="s">
        <v>1</v>
      </c>
      <c r="D222" s="226" t="s">
        <v>2554</v>
      </c>
      <c r="E222" s="17" t="s">
        <v>1</v>
      </c>
      <c r="F222" s="227">
        <v>34.423000000000002</v>
      </c>
      <c r="H222" s="32"/>
    </row>
    <row r="223" spans="2:8" s="1" customFormat="1" ht="16.8" customHeight="1">
      <c r="B223" s="32"/>
      <c r="C223" s="226" t="s">
        <v>1</v>
      </c>
      <c r="D223" s="226" t="s">
        <v>2537</v>
      </c>
      <c r="E223" s="17" t="s">
        <v>1</v>
      </c>
      <c r="F223" s="227">
        <v>-4.5999999999999996</v>
      </c>
      <c r="H223" s="32"/>
    </row>
    <row r="224" spans="2:8" s="1" customFormat="1" ht="16.8" customHeight="1">
      <c r="B224" s="32"/>
      <c r="C224" s="226" t="s">
        <v>1</v>
      </c>
      <c r="D224" s="226" t="s">
        <v>2555</v>
      </c>
      <c r="E224" s="17" t="s">
        <v>1</v>
      </c>
      <c r="F224" s="227">
        <v>0</v>
      </c>
      <c r="H224" s="32"/>
    </row>
    <row r="225" spans="2:8" s="1" customFormat="1" ht="16.8" customHeight="1">
      <c r="B225" s="32"/>
      <c r="C225" s="226" t="s">
        <v>1</v>
      </c>
      <c r="D225" s="226" t="s">
        <v>2556</v>
      </c>
      <c r="E225" s="17" t="s">
        <v>1</v>
      </c>
      <c r="F225" s="227">
        <v>15.795</v>
      </c>
      <c r="H225" s="32"/>
    </row>
    <row r="226" spans="2:8" s="1" customFormat="1" ht="16.8" customHeight="1">
      <c r="B226" s="32"/>
      <c r="C226" s="226" t="s">
        <v>1</v>
      </c>
      <c r="D226" s="226" t="s">
        <v>2557</v>
      </c>
      <c r="E226" s="17" t="s">
        <v>1</v>
      </c>
      <c r="F226" s="227">
        <v>-0.495</v>
      </c>
      <c r="H226" s="32"/>
    </row>
    <row r="227" spans="2:8" s="1" customFormat="1" ht="16.8" customHeight="1">
      <c r="B227" s="32"/>
      <c r="C227" s="226" t="s">
        <v>1</v>
      </c>
      <c r="D227" s="226" t="s">
        <v>2558</v>
      </c>
      <c r="E227" s="17" t="s">
        <v>1</v>
      </c>
      <c r="F227" s="227">
        <v>0</v>
      </c>
      <c r="H227" s="32"/>
    </row>
    <row r="228" spans="2:8" s="1" customFormat="1" ht="16.8" customHeight="1">
      <c r="B228" s="32"/>
      <c r="C228" s="226" t="s">
        <v>1</v>
      </c>
      <c r="D228" s="226" t="s">
        <v>2559</v>
      </c>
      <c r="E228" s="17" t="s">
        <v>1</v>
      </c>
      <c r="F228" s="227">
        <v>2.552</v>
      </c>
      <c r="H228" s="32"/>
    </row>
    <row r="229" spans="2:8" s="1" customFormat="1" ht="16.8" customHeight="1">
      <c r="B229" s="32"/>
      <c r="C229" s="226" t="s">
        <v>1</v>
      </c>
      <c r="D229" s="226" t="s">
        <v>2560</v>
      </c>
      <c r="E229" s="17" t="s">
        <v>1</v>
      </c>
      <c r="F229" s="227">
        <v>0</v>
      </c>
      <c r="H229" s="32"/>
    </row>
    <row r="230" spans="2:8" s="1" customFormat="1" ht="16.8" customHeight="1">
      <c r="B230" s="32"/>
      <c r="C230" s="226" t="s">
        <v>1</v>
      </c>
      <c r="D230" s="226" t="s">
        <v>2561</v>
      </c>
      <c r="E230" s="17" t="s">
        <v>1</v>
      </c>
      <c r="F230" s="227">
        <v>15.858000000000001</v>
      </c>
      <c r="H230" s="32"/>
    </row>
    <row r="231" spans="2:8" s="1" customFormat="1" ht="16.8" customHeight="1">
      <c r="B231" s="32"/>
      <c r="C231" s="226" t="s">
        <v>1</v>
      </c>
      <c r="D231" s="226" t="s">
        <v>2562</v>
      </c>
      <c r="E231" s="17" t="s">
        <v>1</v>
      </c>
      <c r="F231" s="227">
        <v>-0.45</v>
      </c>
      <c r="H231" s="32"/>
    </row>
    <row r="232" spans="2:8" s="1" customFormat="1" ht="16.8" customHeight="1">
      <c r="B232" s="32"/>
      <c r="C232" s="226" t="s">
        <v>1</v>
      </c>
      <c r="D232" s="226" t="s">
        <v>2563</v>
      </c>
      <c r="E232" s="17" t="s">
        <v>1</v>
      </c>
      <c r="F232" s="227">
        <v>0</v>
      </c>
      <c r="H232" s="32"/>
    </row>
    <row r="233" spans="2:8" s="1" customFormat="1" ht="16.8" customHeight="1">
      <c r="B233" s="32"/>
      <c r="C233" s="226" t="s">
        <v>1</v>
      </c>
      <c r="D233" s="226" t="s">
        <v>2564</v>
      </c>
      <c r="E233" s="17" t="s">
        <v>1</v>
      </c>
      <c r="F233" s="227">
        <v>12.565</v>
      </c>
      <c r="H233" s="32"/>
    </row>
    <row r="234" spans="2:8" s="1" customFormat="1" ht="16.8" customHeight="1">
      <c r="B234" s="32"/>
      <c r="C234" s="226" t="s">
        <v>1</v>
      </c>
      <c r="D234" s="226" t="s">
        <v>1459</v>
      </c>
      <c r="E234" s="17" t="s">
        <v>1</v>
      </c>
      <c r="F234" s="227">
        <v>-3.6549999999999998</v>
      </c>
      <c r="H234" s="32"/>
    </row>
    <row r="235" spans="2:8" s="1" customFormat="1" ht="16.8" customHeight="1">
      <c r="B235" s="32"/>
      <c r="C235" s="226" t="s">
        <v>1</v>
      </c>
      <c r="D235" s="226" t="s">
        <v>2565</v>
      </c>
      <c r="E235" s="17" t="s">
        <v>1</v>
      </c>
      <c r="F235" s="227">
        <v>7.3040000000000003</v>
      </c>
      <c r="H235" s="32"/>
    </row>
    <row r="236" spans="2:8" s="1" customFormat="1" ht="16.8" customHeight="1">
      <c r="B236" s="32"/>
      <c r="C236" s="226" t="s">
        <v>1</v>
      </c>
      <c r="D236" s="226" t="s">
        <v>2566</v>
      </c>
      <c r="E236" s="17" t="s">
        <v>1</v>
      </c>
      <c r="F236" s="227">
        <v>35.14</v>
      </c>
      <c r="H236" s="32"/>
    </row>
    <row r="237" spans="2:8" s="1" customFormat="1" ht="16.8" customHeight="1">
      <c r="B237" s="32"/>
      <c r="C237" s="226" t="s">
        <v>1</v>
      </c>
      <c r="D237" s="226" t="s">
        <v>1459</v>
      </c>
      <c r="E237" s="17" t="s">
        <v>1</v>
      </c>
      <c r="F237" s="227">
        <v>-3.6549999999999998</v>
      </c>
      <c r="H237" s="32"/>
    </row>
    <row r="238" spans="2:8" s="1" customFormat="1" ht="16.8" customHeight="1">
      <c r="B238" s="32"/>
      <c r="C238" s="226" t="s">
        <v>1</v>
      </c>
      <c r="D238" s="226" t="s">
        <v>2567</v>
      </c>
      <c r="E238" s="17" t="s">
        <v>1</v>
      </c>
      <c r="F238" s="227">
        <v>0</v>
      </c>
      <c r="H238" s="32"/>
    </row>
    <row r="239" spans="2:8" s="1" customFormat="1" ht="16.8" customHeight="1">
      <c r="B239" s="32"/>
      <c r="C239" s="226" t="s">
        <v>1</v>
      </c>
      <c r="D239" s="226" t="s">
        <v>2568</v>
      </c>
      <c r="E239" s="17" t="s">
        <v>1</v>
      </c>
      <c r="F239" s="227">
        <v>0</v>
      </c>
      <c r="H239" s="32"/>
    </row>
    <row r="240" spans="2:8" s="1" customFormat="1" ht="16.8" customHeight="1">
      <c r="B240" s="32"/>
      <c r="C240" s="226" t="s">
        <v>1</v>
      </c>
      <c r="D240" s="226" t="s">
        <v>1673</v>
      </c>
      <c r="E240" s="17" t="s">
        <v>1</v>
      </c>
      <c r="F240" s="227">
        <v>0</v>
      </c>
      <c r="H240" s="32"/>
    </row>
    <row r="241" spans="2:8" s="1" customFormat="1" ht="16.8" customHeight="1">
      <c r="B241" s="32"/>
      <c r="C241" s="226" t="s">
        <v>1</v>
      </c>
      <c r="D241" s="226" t="s">
        <v>2569</v>
      </c>
      <c r="E241" s="17" t="s">
        <v>1</v>
      </c>
      <c r="F241" s="227">
        <v>13.824</v>
      </c>
      <c r="H241" s="32"/>
    </row>
    <row r="242" spans="2:8" s="1" customFormat="1" ht="16.8" customHeight="1">
      <c r="B242" s="32"/>
      <c r="C242" s="226" t="s">
        <v>1</v>
      </c>
      <c r="D242" s="226" t="s">
        <v>2570</v>
      </c>
      <c r="E242" s="17" t="s">
        <v>1</v>
      </c>
      <c r="F242" s="227">
        <v>0</v>
      </c>
      <c r="H242" s="32"/>
    </row>
    <row r="243" spans="2:8" s="1" customFormat="1" ht="16.8" customHeight="1">
      <c r="B243" s="32"/>
      <c r="C243" s="226" t="s">
        <v>1</v>
      </c>
      <c r="D243" s="226" t="s">
        <v>1676</v>
      </c>
      <c r="E243" s="17" t="s">
        <v>1</v>
      </c>
      <c r="F243" s="227">
        <v>0</v>
      </c>
      <c r="H243" s="32"/>
    </row>
    <row r="244" spans="2:8" s="1" customFormat="1" ht="16.8" customHeight="1">
      <c r="B244" s="32"/>
      <c r="C244" s="226" t="s">
        <v>1</v>
      </c>
      <c r="D244" s="226" t="s">
        <v>1688</v>
      </c>
      <c r="E244" s="17" t="s">
        <v>1</v>
      </c>
      <c r="F244" s="227">
        <v>1.536</v>
      </c>
      <c r="H244" s="32"/>
    </row>
    <row r="245" spans="2:8" s="1" customFormat="1" ht="16.8" customHeight="1">
      <c r="B245" s="32"/>
      <c r="C245" s="226" t="s">
        <v>1</v>
      </c>
      <c r="D245" s="226" t="s">
        <v>2571</v>
      </c>
      <c r="E245" s="17" t="s">
        <v>1</v>
      </c>
      <c r="F245" s="227">
        <v>0</v>
      </c>
      <c r="H245" s="32"/>
    </row>
    <row r="246" spans="2:8" s="1" customFormat="1" ht="16.8" customHeight="1">
      <c r="B246" s="32"/>
      <c r="C246" s="226" t="s">
        <v>1</v>
      </c>
      <c r="D246" s="226" t="s">
        <v>1673</v>
      </c>
      <c r="E246" s="17" t="s">
        <v>1</v>
      </c>
      <c r="F246" s="227">
        <v>0</v>
      </c>
      <c r="H246" s="32"/>
    </row>
    <row r="247" spans="2:8" s="1" customFormat="1" ht="16.8" customHeight="1">
      <c r="B247" s="32"/>
      <c r="C247" s="226" t="s">
        <v>1</v>
      </c>
      <c r="D247" s="226" t="s">
        <v>1674</v>
      </c>
      <c r="E247" s="17" t="s">
        <v>1</v>
      </c>
      <c r="F247" s="227">
        <v>10.26</v>
      </c>
      <c r="H247" s="32"/>
    </row>
    <row r="248" spans="2:8" s="1" customFormat="1" ht="16.8" customHeight="1">
      <c r="B248" s="32"/>
      <c r="C248" s="226" t="s">
        <v>1</v>
      </c>
      <c r="D248" s="226" t="s">
        <v>2572</v>
      </c>
      <c r="E248" s="17" t="s">
        <v>1</v>
      </c>
      <c r="F248" s="227">
        <v>0</v>
      </c>
      <c r="H248" s="32"/>
    </row>
    <row r="249" spans="2:8" s="1" customFormat="1" ht="16.8" customHeight="1">
      <c r="B249" s="32"/>
      <c r="C249" s="226" t="s">
        <v>1</v>
      </c>
      <c r="D249" s="226" t="s">
        <v>1676</v>
      </c>
      <c r="E249" s="17" t="s">
        <v>1</v>
      </c>
      <c r="F249" s="227">
        <v>0</v>
      </c>
      <c r="H249" s="32"/>
    </row>
    <row r="250" spans="2:8" s="1" customFormat="1" ht="16.8" customHeight="1">
      <c r="B250" s="32"/>
      <c r="C250" s="226" t="s">
        <v>1</v>
      </c>
      <c r="D250" s="226" t="s">
        <v>1677</v>
      </c>
      <c r="E250" s="17" t="s">
        <v>1</v>
      </c>
      <c r="F250" s="227">
        <v>1.1399999999999999</v>
      </c>
      <c r="H250" s="32"/>
    </row>
    <row r="251" spans="2:8" s="1" customFormat="1" ht="16.8" customHeight="1">
      <c r="B251" s="32"/>
      <c r="C251" s="226" t="s">
        <v>1</v>
      </c>
      <c r="D251" s="226" t="s">
        <v>2573</v>
      </c>
      <c r="E251" s="17" t="s">
        <v>1</v>
      </c>
      <c r="F251" s="227">
        <v>0</v>
      </c>
      <c r="H251" s="32"/>
    </row>
    <row r="252" spans="2:8" s="1" customFormat="1" ht="16.8" customHeight="1">
      <c r="B252" s="32"/>
      <c r="C252" s="226" t="s">
        <v>1</v>
      </c>
      <c r="D252" s="226" t="s">
        <v>2574</v>
      </c>
      <c r="E252" s="17" t="s">
        <v>1</v>
      </c>
      <c r="F252" s="227">
        <v>69.200999999999993</v>
      </c>
      <c r="H252" s="32"/>
    </row>
    <row r="253" spans="2:8" s="1" customFormat="1" ht="16.8" customHeight="1">
      <c r="B253" s="32"/>
      <c r="C253" s="226" t="s">
        <v>151</v>
      </c>
      <c r="D253" s="226" t="s">
        <v>346</v>
      </c>
      <c r="E253" s="17" t="s">
        <v>1</v>
      </c>
      <c r="F253" s="227">
        <v>850.755</v>
      </c>
      <c r="H253" s="32"/>
    </row>
    <row r="254" spans="2:8" s="1" customFormat="1" ht="16.8" customHeight="1">
      <c r="B254" s="32"/>
      <c r="C254" s="228" t="s">
        <v>5149</v>
      </c>
      <c r="H254" s="32"/>
    </row>
    <row r="255" spans="2:8" s="1" customFormat="1" ht="20.399999999999999">
      <c r="B255" s="32"/>
      <c r="C255" s="226" t="s">
        <v>2495</v>
      </c>
      <c r="D255" s="226" t="s">
        <v>2496</v>
      </c>
      <c r="E255" s="17" t="s">
        <v>339</v>
      </c>
      <c r="F255" s="227">
        <v>850.755</v>
      </c>
      <c r="H255" s="32"/>
    </row>
    <row r="256" spans="2:8" s="1" customFormat="1" ht="16.8" customHeight="1">
      <c r="B256" s="32"/>
      <c r="C256" s="226" t="s">
        <v>2491</v>
      </c>
      <c r="D256" s="226" t="s">
        <v>2492</v>
      </c>
      <c r="E256" s="17" t="s">
        <v>339</v>
      </c>
      <c r="F256" s="227">
        <v>850.755</v>
      </c>
      <c r="H256" s="32"/>
    </row>
    <row r="257" spans="2:8" s="1" customFormat="1" ht="16.8" customHeight="1">
      <c r="B257" s="32"/>
      <c r="C257" s="222" t="s">
        <v>153</v>
      </c>
      <c r="D257" s="223" t="s">
        <v>1</v>
      </c>
      <c r="E257" s="224" t="s">
        <v>1</v>
      </c>
      <c r="F257" s="225">
        <v>65.823999999999998</v>
      </c>
      <c r="H257" s="32"/>
    </row>
    <row r="258" spans="2:8" s="1" customFormat="1" ht="20.399999999999999">
      <c r="B258" s="32"/>
      <c r="C258" s="226" t="s">
        <v>1</v>
      </c>
      <c r="D258" s="226" t="s">
        <v>1124</v>
      </c>
      <c r="E258" s="17" t="s">
        <v>1</v>
      </c>
      <c r="F258" s="227">
        <v>0</v>
      </c>
      <c r="H258" s="32"/>
    </row>
    <row r="259" spans="2:8" s="1" customFormat="1" ht="16.8" customHeight="1">
      <c r="B259" s="32"/>
      <c r="C259" s="226" t="s">
        <v>1</v>
      </c>
      <c r="D259" s="226" t="s">
        <v>1125</v>
      </c>
      <c r="E259" s="17" t="s">
        <v>1</v>
      </c>
      <c r="F259" s="227">
        <v>29.481000000000002</v>
      </c>
      <c r="H259" s="32"/>
    </row>
    <row r="260" spans="2:8" s="1" customFormat="1" ht="16.8" customHeight="1">
      <c r="B260" s="32"/>
      <c r="C260" s="226" t="s">
        <v>1</v>
      </c>
      <c r="D260" s="226" t="s">
        <v>1619</v>
      </c>
      <c r="E260" s="17" t="s">
        <v>1</v>
      </c>
      <c r="F260" s="227">
        <v>0</v>
      </c>
      <c r="H260" s="32"/>
    </row>
    <row r="261" spans="2:8" s="1" customFormat="1" ht="16.8" customHeight="1">
      <c r="B261" s="32"/>
      <c r="C261" s="226" t="s">
        <v>1</v>
      </c>
      <c r="D261" s="226" t="s">
        <v>1620</v>
      </c>
      <c r="E261" s="17" t="s">
        <v>1</v>
      </c>
      <c r="F261" s="227">
        <v>36.343000000000004</v>
      </c>
      <c r="H261" s="32"/>
    </row>
    <row r="262" spans="2:8" s="1" customFormat="1" ht="16.8" customHeight="1">
      <c r="B262" s="32"/>
      <c r="C262" s="226" t="s">
        <v>153</v>
      </c>
      <c r="D262" s="226" t="s">
        <v>346</v>
      </c>
      <c r="E262" s="17" t="s">
        <v>1</v>
      </c>
      <c r="F262" s="227">
        <v>65.823999999999998</v>
      </c>
      <c r="H262" s="32"/>
    </row>
    <row r="263" spans="2:8" s="1" customFormat="1" ht="16.8" customHeight="1">
      <c r="B263" s="32"/>
      <c r="C263" s="228" t="s">
        <v>5149</v>
      </c>
      <c r="H263" s="32"/>
    </row>
    <row r="264" spans="2:8" s="1" customFormat="1" ht="16.8" customHeight="1">
      <c r="B264" s="32"/>
      <c r="C264" s="226" t="s">
        <v>2092</v>
      </c>
      <c r="D264" s="226" t="s">
        <v>2093</v>
      </c>
      <c r="E264" s="17" t="s">
        <v>339</v>
      </c>
      <c r="F264" s="227">
        <v>65.823999999999998</v>
      </c>
      <c r="H264" s="32"/>
    </row>
    <row r="265" spans="2:8" s="1" customFormat="1" ht="16.8" customHeight="1">
      <c r="B265" s="32"/>
      <c r="C265" s="226" t="s">
        <v>2096</v>
      </c>
      <c r="D265" s="226" t="s">
        <v>2097</v>
      </c>
      <c r="E265" s="17" t="s">
        <v>339</v>
      </c>
      <c r="F265" s="227">
        <v>69.114999999999995</v>
      </c>
      <c r="H265" s="32"/>
    </row>
    <row r="266" spans="2:8" s="1" customFormat="1" ht="16.8" customHeight="1">
      <c r="B266" s="32"/>
      <c r="C266" s="222" t="s">
        <v>155</v>
      </c>
      <c r="D266" s="223" t="s">
        <v>1</v>
      </c>
      <c r="E266" s="224" t="s">
        <v>1</v>
      </c>
      <c r="F266" s="225">
        <v>41.723999999999997</v>
      </c>
      <c r="H266" s="32"/>
    </row>
    <row r="267" spans="2:8" s="1" customFormat="1" ht="20.399999999999999">
      <c r="B267" s="32"/>
      <c r="C267" s="226" t="s">
        <v>1</v>
      </c>
      <c r="D267" s="226" t="s">
        <v>847</v>
      </c>
      <c r="E267" s="17" t="s">
        <v>1</v>
      </c>
      <c r="F267" s="227">
        <v>0</v>
      </c>
      <c r="H267" s="32"/>
    </row>
    <row r="268" spans="2:8" s="1" customFormat="1" ht="20.399999999999999">
      <c r="B268" s="32"/>
      <c r="C268" s="226" t="s">
        <v>1</v>
      </c>
      <c r="D268" s="226" t="s">
        <v>848</v>
      </c>
      <c r="E268" s="17" t="s">
        <v>1</v>
      </c>
      <c r="F268" s="227">
        <v>0</v>
      </c>
      <c r="H268" s="32"/>
    </row>
    <row r="269" spans="2:8" s="1" customFormat="1" ht="16.8" customHeight="1">
      <c r="B269" s="32"/>
      <c r="C269" s="226" t="s">
        <v>1</v>
      </c>
      <c r="D269" s="226" t="s">
        <v>849</v>
      </c>
      <c r="E269" s="17" t="s">
        <v>1</v>
      </c>
      <c r="F269" s="227">
        <v>41.723999999999997</v>
      </c>
      <c r="H269" s="32"/>
    </row>
    <row r="270" spans="2:8" s="1" customFormat="1" ht="16.8" customHeight="1">
      <c r="B270" s="32"/>
      <c r="C270" s="226" t="s">
        <v>155</v>
      </c>
      <c r="D270" s="226" t="s">
        <v>346</v>
      </c>
      <c r="E270" s="17" t="s">
        <v>1</v>
      </c>
      <c r="F270" s="227">
        <v>41.723999999999997</v>
      </c>
      <c r="H270" s="32"/>
    </row>
    <row r="271" spans="2:8" s="1" customFormat="1" ht="16.8" customHeight="1">
      <c r="B271" s="32"/>
      <c r="C271" s="228" t="s">
        <v>5149</v>
      </c>
      <c r="H271" s="32"/>
    </row>
    <row r="272" spans="2:8" s="1" customFormat="1" ht="16.8" customHeight="1">
      <c r="B272" s="32"/>
      <c r="C272" s="226" t="s">
        <v>844</v>
      </c>
      <c r="D272" s="226" t="s">
        <v>845</v>
      </c>
      <c r="E272" s="17" t="s">
        <v>339</v>
      </c>
      <c r="F272" s="227">
        <v>41.723999999999997</v>
      </c>
      <c r="H272" s="32"/>
    </row>
    <row r="273" spans="2:8" s="1" customFormat="1" ht="16.8" customHeight="1">
      <c r="B273" s="32"/>
      <c r="C273" s="226" t="s">
        <v>851</v>
      </c>
      <c r="D273" s="226" t="s">
        <v>852</v>
      </c>
      <c r="E273" s="17" t="s">
        <v>339</v>
      </c>
      <c r="F273" s="227">
        <v>49.351999999999997</v>
      </c>
      <c r="H273" s="32"/>
    </row>
    <row r="274" spans="2:8" s="1" customFormat="1" ht="16.8" customHeight="1">
      <c r="B274" s="32"/>
      <c r="C274" s="222" t="s">
        <v>157</v>
      </c>
      <c r="D274" s="223" t="s">
        <v>1</v>
      </c>
      <c r="E274" s="224" t="s">
        <v>1</v>
      </c>
      <c r="F274" s="225">
        <v>79.623999999999995</v>
      </c>
      <c r="H274" s="32"/>
    </row>
    <row r="275" spans="2:8" s="1" customFormat="1" ht="16.8" customHeight="1">
      <c r="B275" s="32"/>
      <c r="C275" s="226" t="s">
        <v>1</v>
      </c>
      <c r="D275" s="226" t="s">
        <v>2104</v>
      </c>
      <c r="E275" s="17" t="s">
        <v>1</v>
      </c>
      <c r="F275" s="227">
        <v>0</v>
      </c>
      <c r="H275" s="32"/>
    </row>
    <row r="276" spans="2:8" s="1" customFormat="1" ht="16.8" customHeight="1">
      <c r="B276" s="32"/>
      <c r="C276" s="226" t="s">
        <v>1</v>
      </c>
      <c r="D276" s="226" t="s">
        <v>1513</v>
      </c>
      <c r="E276" s="17" t="s">
        <v>1</v>
      </c>
      <c r="F276" s="227">
        <v>0</v>
      </c>
      <c r="H276" s="32"/>
    </row>
    <row r="277" spans="2:8" s="1" customFormat="1" ht="16.8" customHeight="1">
      <c r="B277" s="32"/>
      <c r="C277" s="226" t="s">
        <v>1</v>
      </c>
      <c r="D277" s="226" t="s">
        <v>1128</v>
      </c>
      <c r="E277" s="17" t="s">
        <v>1</v>
      </c>
      <c r="F277" s="227">
        <v>0</v>
      </c>
      <c r="H277" s="32"/>
    </row>
    <row r="278" spans="2:8" s="1" customFormat="1" ht="16.8" customHeight="1">
      <c r="B278" s="32"/>
      <c r="C278" s="226" t="s">
        <v>1</v>
      </c>
      <c r="D278" s="226" t="s">
        <v>1514</v>
      </c>
      <c r="E278" s="17" t="s">
        <v>1</v>
      </c>
      <c r="F278" s="227">
        <v>10.801</v>
      </c>
      <c r="H278" s="32"/>
    </row>
    <row r="279" spans="2:8" s="1" customFormat="1" ht="16.8" customHeight="1">
      <c r="B279" s="32"/>
      <c r="C279" s="226" t="s">
        <v>1</v>
      </c>
      <c r="D279" s="226" t="s">
        <v>1515</v>
      </c>
      <c r="E279" s="17" t="s">
        <v>1</v>
      </c>
      <c r="F279" s="227">
        <v>8.6969999999999992</v>
      </c>
      <c r="H279" s="32"/>
    </row>
    <row r="280" spans="2:8" s="1" customFormat="1" ht="16.8" customHeight="1">
      <c r="B280" s="32"/>
      <c r="C280" s="226" t="s">
        <v>1</v>
      </c>
      <c r="D280" s="226" t="s">
        <v>1516</v>
      </c>
      <c r="E280" s="17" t="s">
        <v>1</v>
      </c>
      <c r="F280" s="227">
        <v>8.5579999999999998</v>
      </c>
      <c r="H280" s="32"/>
    </row>
    <row r="281" spans="2:8" s="1" customFormat="1" ht="16.8" customHeight="1">
      <c r="B281" s="32"/>
      <c r="C281" s="226" t="s">
        <v>1</v>
      </c>
      <c r="D281" s="226" t="s">
        <v>1517</v>
      </c>
      <c r="E281" s="17" t="s">
        <v>1</v>
      </c>
      <c r="F281" s="227">
        <v>8.6709999999999994</v>
      </c>
      <c r="H281" s="32"/>
    </row>
    <row r="282" spans="2:8" s="1" customFormat="1" ht="20.399999999999999">
      <c r="B282" s="32"/>
      <c r="C282" s="226" t="s">
        <v>1</v>
      </c>
      <c r="D282" s="226" t="s">
        <v>2105</v>
      </c>
      <c r="E282" s="17" t="s">
        <v>1</v>
      </c>
      <c r="F282" s="227">
        <v>0</v>
      </c>
      <c r="H282" s="32"/>
    </row>
    <row r="283" spans="2:8" s="1" customFormat="1" ht="16.8" customHeight="1">
      <c r="B283" s="32"/>
      <c r="C283" s="226" t="s">
        <v>1</v>
      </c>
      <c r="D283" s="226" t="s">
        <v>1527</v>
      </c>
      <c r="E283" s="17" t="s">
        <v>1</v>
      </c>
      <c r="F283" s="227">
        <v>21.866</v>
      </c>
      <c r="H283" s="32"/>
    </row>
    <row r="284" spans="2:8" s="1" customFormat="1" ht="16.8" customHeight="1">
      <c r="B284" s="32"/>
      <c r="C284" s="226" t="s">
        <v>1</v>
      </c>
      <c r="D284" s="226" t="s">
        <v>1130</v>
      </c>
      <c r="E284" s="17" t="s">
        <v>1</v>
      </c>
      <c r="F284" s="227">
        <v>-1.0620000000000001</v>
      </c>
      <c r="H284" s="32"/>
    </row>
    <row r="285" spans="2:8" s="1" customFormat="1" ht="16.8" customHeight="1">
      <c r="B285" s="32"/>
      <c r="C285" s="226" t="s">
        <v>1</v>
      </c>
      <c r="D285" s="226" t="s">
        <v>1131</v>
      </c>
      <c r="E285" s="17" t="s">
        <v>1</v>
      </c>
      <c r="F285" s="227">
        <v>-1.9350000000000001</v>
      </c>
      <c r="H285" s="32"/>
    </row>
    <row r="286" spans="2:8" s="1" customFormat="1" ht="16.8" customHeight="1">
      <c r="B286" s="32"/>
      <c r="C286" s="226" t="s">
        <v>1</v>
      </c>
      <c r="D286" s="226" t="s">
        <v>1132</v>
      </c>
      <c r="E286" s="17" t="s">
        <v>1</v>
      </c>
      <c r="F286" s="227">
        <v>0</v>
      </c>
      <c r="H286" s="32"/>
    </row>
    <row r="287" spans="2:8" s="1" customFormat="1" ht="16.8" customHeight="1">
      <c r="B287" s="32"/>
      <c r="C287" s="226" t="s">
        <v>1</v>
      </c>
      <c r="D287" s="226" t="s">
        <v>1532</v>
      </c>
      <c r="E287" s="17" t="s">
        <v>1</v>
      </c>
      <c r="F287" s="227">
        <v>11.084</v>
      </c>
      <c r="H287" s="32"/>
    </row>
    <row r="288" spans="2:8" s="1" customFormat="1" ht="16.8" customHeight="1">
      <c r="B288" s="32"/>
      <c r="C288" s="226" t="s">
        <v>1</v>
      </c>
      <c r="D288" s="226" t="s">
        <v>1131</v>
      </c>
      <c r="E288" s="17" t="s">
        <v>1</v>
      </c>
      <c r="F288" s="227">
        <v>-1.9350000000000001</v>
      </c>
      <c r="H288" s="32"/>
    </row>
    <row r="289" spans="2:8" s="1" customFormat="1" ht="20.399999999999999">
      <c r="B289" s="32"/>
      <c r="C289" s="226" t="s">
        <v>1</v>
      </c>
      <c r="D289" s="226" t="s">
        <v>1538</v>
      </c>
      <c r="E289" s="17" t="s">
        <v>1</v>
      </c>
      <c r="F289" s="227">
        <v>0</v>
      </c>
      <c r="H289" s="32"/>
    </row>
    <row r="290" spans="2:8" s="1" customFormat="1" ht="16.8" customHeight="1">
      <c r="B290" s="32"/>
      <c r="C290" s="226" t="s">
        <v>1</v>
      </c>
      <c r="D290" s="226" t="s">
        <v>1135</v>
      </c>
      <c r="E290" s="17" t="s">
        <v>1</v>
      </c>
      <c r="F290" s="227">
        <v>0</v>
      </c>
      <c r="H290" s="32"/>
    </row>
    <row r="291" spans="2:8" s="1" customFormat="1" ht="16.8" customHeight="1">
      <c r="B291" s="32"/>
      <c r="C291" s="226" t="s">
        <v>1</v>
      </c>
      <c r="D291" s="226" t="s">
        <v>1539</v>
      </c>
      <c r="E291" s="17" t="s">
        <v>1</v>
      </c>
      <c r="F291" s="227">
        <v>16.814</v>
      </c>
      <c r="H291" s="32"/>
    </row>
    <row r="292" spans="2:8" s="1" customFormat="1" ht="16.8" customHeight="1">
      <c r="B292" s="32"/>
      <c r="C292" s="226" t="s">
        <v>1</v>
      </c>
      <c r="D292" s="226" t="s">
        <v>1131</v>
      </c>
      <c r="E292" s="17" t="s">
        <v>1</v>
      </c>
      <c r="F292" s="227">
        <v>-1.9350000000000001</v>
      </c>
      <c r="H292" s="32"/>
    </row>
    <row r="293" spans="2:8" s="1" customFormat="1" ht="16.8" customHeight="1">
      <c r="B293" s="32"/>
      <c r="C293" s="226" t="s">
        <v>157</v>
      </c>
      <c r="D293" s="226" t="s">
        <v>346</v>
      </c>
      <c r="E293" s="17" t="s">
        <v>1</v>
      </c>
      <c r="F293" s="227">
        <v>79.623999999999995</v>
      </c>
      <c r="H293" s="32"/>
    </row>
    <row r="294" spans="2:8" s="1" customFormat="1" ht="16.8" customHeight="1">
      <c r="B294" s="32"/>
      <c r="C294" s="228" t="s">
        <v>5149</v>
      </c>
      <c r="H294" s="32"/>
    </row>
    <row r="295" spans="2:8" s="1" customFormat="1" ht="16.8" customHeight="1">
      <c r="B295" s="32"/>
      <c r="C295" s="226" t="s">
        <v>2101</v>
      </c>
      <c r="D295" s="226" t="s">
        <v>2102</v>
      </c>
      <c r="E295" s="17" t="s">
        <v>339</v>
      </c>
      <c r="F295" s="227">
        <v>79.623999999999995</v>
      </c>
      <c r="H295" s="32"/>
    </row>
    <row r="296" spans="2:8" s="1" customFormat="1" ht="20.399999999999999">
      <c r="B296" s="32"/>
      <c r="C296" s="226" t="s">
        <v>2107</v>
      </c>
      <c r="D296" s="226" t="s">
        <v>2108</v>
      </c>
      <c r="E296" s="17" t="s">
        <v>339</v>
      </c>
      <c r="F296" s="227">
        <v>83.605000000000004</v>
      </c>
      <c r="H296" s="32"/>
    </row>
    <row r="297" spans="2:8" s="1" customFormat="1" ht="16.8" customHeight="1">
      <c r="B297" s="32"/>
      <c r="C297" s="222" t="s">
        <v>159</v>
      </c>
      <c r="D297" s="223" t="s">
        <v>1</v>
      </c>
      <c r="E297" s="224" t="s">
        <v>1</v>
      </c>
      <c r="F297" s="225">
        <v>-20.071000000000002</v>
      </c>
      <c r="H297" s="32"/>
    </row>
    <row r="298" spans="2:8" s="1" customFormat="1" ht="16.8" customHeight="1">
      <c r="B298" s="32"/>
      <c r="C298" s="226" t="s">
        <v>1</v>
      </c>
      <c r="D298" s="226" t="s">
        <v>1082</v>
      </c>
      <c r="E298" s="17" t="s">
        <v>1</v>
      </c>
      <c r="F298" s="227">
        <v>0</v>
      </c>
      <c r="H298" s="32"/>
    </row>
    <row r="299" spans="2:8" s="1" customFormat="1" ht="16.8" customHeight="1">
      <c r="B299" s="32"/>
      <c r="C299" s="226" t="s">
        <v>1</v>
      </c>
      <c r="D299" s="226" t="s">
        <v>1083</v>
      </c>
      <c r="E299" s="17" t="s">
        <v>1</v>
      </c>
      <c r="F299" s="227">
        <v>-20.071000000000002</v>
      </c>
      <c r="H299" s="32"/>
    </row>
    <row r="300" spans="2:8" s="1" customFormat="1" ht="16.8" customHeight="1">
      <c r="B300" s="32"/>
      <c r="C300" s="226" t="s">
        <v>159</v>
      </c>
      <c r="D300" s="226" t="s">
        <v>406</v>
      </c>
      <c r="E300" s="17" t="s">
        <v>1</v>
      </c>
      <c r="F300" s="227">
        <v>-20.071000000000002</v>
      </c>
      <c r="H300" s="32"/>
    </row>
    <row r="301" spans="2:8" s="1" customFormat="1" ht="16.8" customHeight="1">
      <c r="B301" s="32"/>
      <c r="C301" s="228" t="s">
        <v>5149</v>
      </c>
      <c r="H301" s="32"/>
    </row>
    <row r="302" spans="2:8" s="1" customFormat="1" ht="16.8" customHeight="1">
      <c r="B302" s="32"/>
      <c r="C302" s="226" t="s">
        <v>1075</v>
      </c>
      <c r="D302" s="226" t="s">
        <v>1076</v>
      </c>
      <c r="E302" s="17" t="s">
        <v>339</v>
      </c>
      <c r="F302" s="227">
        <v>964.38900000000001</v>
      </c>
      <c r="H302" s="32"/>
    </row>
    <row r="303" spans="2:8" s="1" customFormat="1" ht="20.399999999999999">
      <c r="B303" s="32"/>
      <c r="C303" s="226" t="s">
        <v>1159</v>
      </c>
      <c r="D303" s="226" t="s">
        <v>1160</v>
      </c>
      <c r="E303" s="17" t="s">
        <v>339</v>
      </c>
      <c r="F303" s="227">
        <v>241.45699999999999</v>
      </c>
      <c r="H303" s="32"/>
    </row>
    <row r="304" spans="2:8" s="1" customFormat="1" ht="16.8" customHeight="1">
      <c r="B304" s="32"/>
      <c r="C304" s="222" t="s">
        <v>161</v>
      </c>
      <c r="D304" s="223" t="s">
        <v>1</v>
      </c>
      <c r="E304" s="224" t="s">
        <v>1</v>
      </c>
      <c r="F304" s="225">
        <v>-49.56</v>
      </c>
      <c r="H304" s="32"/>
    </row>
    <row r="305" spans="2:8" s="1" customFormat="1" ht="16.8" customHeight="1">
      <c r="B305" s="32"/>
      <c r="C305" s="226" t="s">
        <v>1</v>
      </c>
      <c r="D305" s="226" t="s">
        <v>1086</v>
      </c>
      <c r="E305" s="17" t="s">
        <v>1</v>
      </c>
      <c r="F305" s="227">
        <v>0</v>
      </c>
      <c r="H305" s="32"/>
    </row>
    <row r="306" spans="2:8" s="1" customFormat="1" ht="16.8" customHeight="1">
      <c r="B306" s="32"/>
      <c r="C306" s="226" t="s">
        <v>1</v>
      </c>
      <c r="D306" s="226" t="s">
        <v>1087</v>
      </c>
      <c r="E306" s="17" t="s">
        <v>1</v>
      </c>
      <c r="F306" s="227">
        <v>-49.56</v>
      </c>
      <c r="H306" s="32"/>
    </row>
    <row r="307" spans="2:8" s="1" customFormat="1" ht="16.8" customHeight="1">
      <c r="B307" s="32"/>
      <c r="C307" s="226" t="s">
        <v>161</v>
      </c>
      <c r="D307" s="226" t="s">
        <v>406</v>
      </c>
      <c r="E307" s="17" t="s">
        <v>1</v>
      </c>
      <c r="F307" s="227">
        <v>-49.56</v>
      </c>
      <c r="H307" s="32"/>
    </row>
    <row r="308" spans="2:8" s="1" customFormat="1" ht="16.8" customHeight="1">
      <c r="B308" s="32"/>
      <c r="C308" s="228" t="s">
        <v>5149</v>
      </c>
      <c r="H308" s="32"/>
    </row>
    <row r="309" spans="2:8" s="1" customFormat="1" ht="16.8" customHeight="1">
      <c r="B309" s="32"/>
      <c r="C309" s="226" t="s">
        <v>1075</v>
      </c>
      <c r="D309" s="226" t="s">
        <v>1076</v>
      </c>
      <c r="E309" s="17" t="s">
        <v>339</v>
      </c>
      <c r="F309" s="227">
        <v>964.38900000000001</v>
      </c>
      <c r="H309" s="32"/>
    </row>
    <row r="310" spans="2:8" s="1" customFormat="1" ht="20.399999999999999">
      <c r="B310" s="32"/>
      <c r="C310" s="226" t="s">
        <v>1198</v>
      </c>
      <c r="D310" s="226" t="s">
        <v>1199</v>
      </c>
      <c r="E310" s="17" t="s">
        <v>339</v>
      </c>
      <c r="F310" s="227">
        <v>283.98399999999998</v>
      </c>
      <c r="H310" s="32"/>
    </row>
    <row r="311" spans="2:8" s="1" customFormat="1" ht="16.8" customHeight="1">
      <c r="B311" s="32"/>
      <c r="C311" s="222" t="s">
        <v>163</v>
      </c>
      <c r="D311" s="223" t="s">
        <v>1</v>
      </c>
      <c r="E311" s="224" t="s">
        <v>1</v>
      </c>
      <c r="F311" s="225">
        <v>-4.0019999999999998</v>
      </c>
      <c r="H311" s="32"/>
    </row>
    <row r="312" spans="2:8" s="1" customFormat="1" ht="16.8" customHeight="1">
      <c r="B312" s="32"/>
      <c r="C312" s="226" t="s">
        <v>1</v>
      </c>
      <c r="D312" s="226" t="s">
        <v>1089</v>
      </c>
      <c r="E312" s="17" t="s">
        <v>1</v>
      </c>
      <c r="F312" s="227">
        <v>0</v>
      </c>
      <c r="H312" s="32"/>
    </row>
    <row r="313" spans="2:8" s="1" customFormat="1" ht="16.8" customHeight="1">
      <c r="B313" s="32"/>
      <c r="C313" s="226" t="s">
        <v>1</v>
      </c>
      <c r="D313" s="226" t="s">
        <v>1090</v>
      </c>
      <c r="E313" s="17" t="s">
        <v>1</v>
      </c>
      <c r="F313" s="227">
        <v>-4.0019999999999998</v>
      </c>
      <c r="H313" s="32"/>
    </row>
    <row r="314" spans="2:8" s="1" customFormat="1" ht="16.8" customHeight="1">
      <c r="B314" s="32"/>
      <c r="C314" s="226" t="s">
        <v>163</v>
      </c>
      <c r="D314" s="226" t="s">
        <v>406</v>
      </c>
      <c r="E314" s="17" t="s">
        <v>1</v>
      </c>
      <c r="F314" s="227">
        <v>-4.0019999999999998</v>
      </c>
      <c r="H314" s="32"/>
    </row>
    <row r="315" spans="2:8" s="1" customFormat="1" ht="16.8" customHeight="1">
      <c r="B315" s="32"/>
      <c r="C315" s="228" t="s">
        <v>5149</v>
      </c>
      <c r="H315" s="32"/>
    </row>
    <row r="316" spans="2:8" s="1" customFormat="1" ht="16.8" customHeight="1">
      <c r="B316" s="32"/>
      <c r="C316" s="226" t="s">
        <v>1075</v>
      </c>
      <c r="D316" s="226" t="s">
        <v>1076</v>
      </c>
      <c r="E316" s="17" t="s">
        <v>339</v>
      </c>
      <c r="F316" s="227">
        <v>964.38900000000001</v>
      </c>
      <c r="H316" s="32"/>
    </row>
    <row r="317" spans="2:8" s="1" customFormat="1" ht="20.399999999999999">
      <c r="B317" s="32"/>
      <c r="C317" s="226" t="s">
        <v>1159</v>
      </c>
      <c r="D317" s="226" t="s">
        <v>1160</v>
      </c>
      <c r="E317" s="17" t="s">
        <v>339</v>
      </c>
      <c r="F317" s="227">
        <v>241.45699999999999</v>
      </c>
      <c r="H317" s="32"/>
    </row>
    <row r="318" spans="2:8" s="1" customFormat="1" ht="16.8" customHeight="1">
      <c r="B318" s="32"/>
      <c r="C318" s="222" t="s">
        <v>165</v>
      </c>
      <c r="D318" s="223" t="s">
        <v>1</v>
      </c>
      <c r="E318" s="224" t="s">
        <v>1</v>
      </c>
      <c r="F318" s="225">
        <v>-4.41</v>
      </c>
      <c r="H318" s="32"/>
    </row>
    <row r="319" spans="2:8" s="1" customFormat="1" ht="16.8" customHeight="1">
      <c r="B319" s="32"/>
      <c r="C319" s="226" t="s">
        <v>1</v>
      </c>
      <c r="D319" s="226" t="s">
        <v>1093</v>
      </c>
      <c r="E319" s="17" t="s">
        <v>1</v>
      </c>
      <c r="F319" s="227">
        <v>0</v>
      </c>
      <c r="H319" s="32"/>
    </row>
    <row r="320" spans="2:8" s="1" customFormat="1" ht="16.8" customHeight="1">
      <c r="B320" s="32"/>
      <c r="C320" s="226" t="s">
        <v>1</v>
      </c>
      <c r="D320" s="226" t="s">
        <v>1094</v>
      </c>
      <c r="E320" s="17" t="s">
        <v>1</v>
      </c>
      <c r="F320" s="227">
        <v>-4.41</v>
      </c>
      <c r="H320" s="32"/>
    </row>
    <row r="321" spans="2:8" s="1" customFormat="1" ht="16.8" customHeight="1">
      <c r="B321" s="32"/>
      <c r="C321" s="226" t="s">
        <v>165</v>
      </c>
      <c r="D321" s="226" t="s">
        <v>406</v>
      </c>
      <c r="E321" s="17" t="s">
        <v>1</v>
      </c>
      <c r="F321" s="227">
        <v>-4.41</v>
      </c>
      <c r="H321" s="32"/>
    </row>
    <row r="322" spans="2:8" s="1" customFormat="1" ht="16.8" customHeight="1">
      <c r="B322" s="32"/>
      <c r="C322" s="228" t="s">
        <v>5149</v>
      </c>
      <c r="H322" s="32"/>
    </row>
    <row r="323" spans="2:8" s="1" customFormat="1" ht="16.8" customHeight="1">
      <c r="B323" s="32"/>
      <c r="C323" s="226" t="s">
        <v>1075</v>
      </c>
      <c r="D323" s="226" t="s">
        <v>1076</v>
      </c>
      <c r="E323" s="17" t="s">
        <v>339</v>
      </c>
      <c r="F323" s="227">
        <v>964.38900000000001</v>
      </c>
      <c r="H323" s="32"/>
    </row>
    <row r="324" spans="2:8" s="1" customFormat="1" ht="20.399999999999999">
      <c r="B324" s="32"/>
      <c r="C324" s="226" t="s">
        <v>1168</v>
      </c>
      <c r="D324" s="226" t="s">
        <v>1169</v>
      </c>
      <c r="E324" s="17" t="s">
        <v>339</v>
      </c>
      <c r="F324" s="227">
        <v>87.186999999999998</v>
      </c>
      <c r="H324" s="32"/>
    </row>
    <row r="325" spans="2:8" s="1" customFormat="1" ht="16.8" customHeight="1">
      <c r="B325" s="32"/>
      <c r="C325" s="222" t="s">
        <v>167</v>
      </c>
      <c r="D325" s="223" t="s">
        <v>1</v>
      </c>
      <c r="E325" s="224" t="s">
        <v>1</v>
      </c>
      <c r="F325" s="225">
        <v>614.25</v>
      </c>
      <c r="H325" s="32"/>
    </row>
    <row r="326" spans="2:8" s="1" customFormat="1" ht="16.8" customHeight="1">
      <c r="B326" s="32"/>
      <c r="C326" s="226" t="s">
        <v>1</v>
      </c>
      <c r="D326" s="226" t="s">
        <v>901</v>
      </c>
      <c r="E326" s="17" t="s">
        <v>1</v>
      </c>
      <c r="F326" s="227">
        <v>0</v>
      </c>
      <c r="H326" s="32"/>
    </row>
    <row r="327" spans="2:8" s="1" customFormat="1" ht="16.8" customHeight="1">
      <c r="B327" s="32"/>
      <c r="C327" s="226" t="s">
        <v>1</v>
      </c>
      <c r="D327" s="226" t="s">
        <v>902</v>
      </c>
      <c r="E327" s="17" t="s">
        <v>1</v>
      </c>
      <c r="F327" s="227">
        <v>614.25</v>
      </c>
      <c r="H327" s="32"/>
    </row>
    <row r="328" spans="2:8" s="1" customFormat="1" ht="16.8" customHeight="1">
      <c r="B328" s="32"/>
      <c r="C328" s="226" t="s">
        <v>167</v>
      </c>
      <c r="D328" s="226" t="s">
        <v>406</v>
      </c>
      <c r="E328" s="17" t="s">
        <v>1</v>
      </c>
      <c r="F328" s="227">
        <v>614.25</v>
      </c>
      <c r="H328" s="32"/>
    </row>
    <row r="329" spans="2:8" s="1" customFormat="1" ht="16.8" customHeight="1">
      <c r="B329" s="32"/>
      <c r="C329" s="228" t="s">
        <v>5149</v>
      </c>
      <c r="H329" s="32"/>
    </row>
    <row r="330" spans="2:8" s="1" customFormat="1" ht="16.8" customHeight="1">
      <c r="B330" s="32"/>
      <c r="C330" s="226" t="s">
        <v>928</v>
      </c>
      <c r="D330" s="226" t="s">
        <v>929</v>
      </c>
      <c r="E330" s="17" t="s">
        <v>339</v>
      </c>
      <c r="F330" s="227">
        <v>614.25</v>
      </c>
      <c r="H330" s="32"/>
    </row>
    <row r="331" spans="2:8" s="1" customFormat="1" ht="16.8" customHeight="1">
      <c r="B331" s="32"/>
      <c r="C331" s="226" t="s">
        <v>932</v>
      </c>
      <c r="D331" s="226" t="s">
        <v>933</v>
      </c>
      <c r="E331" s="17" t="s">
        <v>339</v>
      </c>
      <c r="F331" s="227">
        <v>644.96299999999997</v>
      </c>
      <c r="H331" s="32"/>
    </row>
    <row r="332" spans="2:8" s="1" customFormat="1" ht="16.8" customHeight="1">
      <c r="B332" s="32"/>
      <c r="C332" s="222" t="s">
        <v>170</v>
      </c>
      <c r="D332" s="223" t="s">
        <v>1</v>
      </c>
      <c r="E332" s="224" t="s">
        <v>1</v>
      </c>
      <c r="F332" s="225">
        <v>85.805999999999997</v>
      </c>
      <c r="H332" s="32"/>
    </row>
    <row r="333" spans="2:8" s="1" customFormat="1" ht="16.8" customHeight="1">
      <c r="B333" s="32"/>
      <c r="C333" s="226" t="s">
        <v>1</v>
      </c>
      <c r="D333" s="226" t="s">
        <v>1315</v>
      </c>
      <c r="E333" s="17" t="s">
        <v>1</v>
      </c>
      <c r="F333" s="227">
        <v>0</v>
      </c>
      <c r="H333" s="32"/>
    </row>
    <row r="334" spans="2:8" s="1" customFormat="1" ht="16.8" customHeight="1">
      <c r="B334" s="32"/>
      <c r="C334" s="226" t="s">
        <v>1</v>
      </c>
      <c r="D334" s="226" t="s">
        <v>1408</v>
      </c>
      <c r="E334" s="17" t="s">
        <v>1</v>
      </c>
      <c r="F334" s="227">
        <v>42.902999999999999</v>
      </c>
      <c r="H334" s="32"/>
    </row>
    <row r="335" spans="2:8" s="1" customFormat="1" ht="16.8" customHeight="1">
      <c r="B335" s="32"/>
      <c r="C335" s="226" t="s">
        <v>1</v>
      </c>
      <c r="D335" s="226" t="s">
        <v>1409</v>
      </c>
      <c r="E335" s="17" t="s">
        <v>1</v>
      </c>
      <c r="F335" s="227">
        <v>42.902999999999999</v>
      </c>
      <c r="H335" s="32"/>
    </row>
    <row r="336" spans="2:8" s="1" customFormat="1" ht="16.8" customHeight="1">
      <c r="B336" s="32"/>
      <c r="C336" s="226" t="s">
        <v>170</v>
      </c>
      <c r="D336" s="226" t="s">
        <v>406</v>
      </c>
      <c r="E336" s="17" t="s">
        <v>1</v>
      </c>
      <c r="F336" s="227">
        <v>85.805999999999997</v>
      </c>
      <c r="H336" s="32"/>
    </row>
    <row r="337" spans="2:8" s="1" customFormat="1" ht="16.8" customHeight="1">
      <c r="B337" s="32"/>
      <c r="C337" s="228" t="s">
        <v>5149</v>
      </c>
      <c r="H337" s="32"/>
    </row>
    <row r="338" spans="2:8" s="1" customFormat="1" ht="16.8" customHeight="1">
      <c r="B338" s="32"/>
      <c r="C338" s="226" t="s">
        <v>1405</v>
      </c>
      <c r="D338" s="226" t="s">
        <v>1406</v>
      </c>
      <c r="E338" s="17" t="s">
        <v>339</v>
      </c>
      <c r="F338" s="227">
        <v>233.708</v>
      </c>
      <c r="H338" s="32"/>
    </row>
    <row r="339" spans="2:8" s="1" customFormat="1" ht="20.399999999999999">
      <c r="B339" s="32"/>
      <c r="C339" s="226" t="s">
        <v>1424</v>
      </c>
      <c r="D339" s="226" t="s">
        <v>1425</v>
      </c>
      <c r="E339" s="17" t="s">
        <v>339</v>
      </c>
      <c r="F339" s="227">
        <v>694.59900000000005</v>
      </c>
      <c r="H339" s="32"/>
    </row>
    <row r="340" spans="2:8" s="1" customFormat="1" ht="16.8" customHeight="1">
      <c r="B340" s="32"/>
      <c r="C340" s="222" t="s">
        <v>172</v>
      </c>
      <c r="D340" s="223" t="s">
        <v>1</v>
      </c>
      <c r="E340" s="224" t="s">
        <v>1</v>
      </c>
      <c r="F340" s="225">
        <v>99.721999999999994</v>
      </c>
      <c r="H340" s="32"/>
    </row>
    <row r="341" spans="2:8" s="1" customFormat="1" ht="16.8" customHeight="1">
      <c r="B341" s="32"/>
      <c r="C341" s="226" t="s">
        <v>1</v>
      </c>
      <c r="D341" s="226" t="s">
        <v>1410</v>
      </c>
      <c r="E341" s="17" t="s">
        <v>1</v>
      </c>
      <c r="F341" s="227">
        <v>0</v>
      </c>
      <c r="H341" s="32"/>
    </row>
    <row r="342" spans="2:8" s="1" customFormat="1" ht="16.8" customHeight="1">
      <c r="B342" s="32"/>
      <c r="C342" s="226" t="s">
        <v>1</v>
      </c>
      <c r="D342" s="226" t="s">
        <v>1411</v>
      </c>
      <c r="E342" s="17" t="s">
        <v>1</v>
      </c>
      <c r="F342" s="227">
        <v>49.860999999999997</v>
      </c>
      <c r="H342" s="32"/>
    </row>
    <row r="343" spans="2:8" s="1" customFormat="1" ht="16.8" customHeight="1">
      <c r="B343" s="32"/>
      <c r="C343" s="226" t="s">
        <v>1</v>
      </c>
      <c r="D343" s="226" t="s">
        <v>1412</v>
      </c>
      <c r="E343" s="17" t="s">
        <v>1</v>
      </c>
      <c r="F343" s="227">
        <v>49.860999999999997</v>
      </c>
      <c r="H343" s="32"/>
    </row>
    <row r="344" spans="2:8" s="1" customFormat="1" ht="16.8" customHeight="1">
      <c r="B344" s="32"/>
      <c r="C344" s="226" t="s">
        <v>172</v>
      </c>
      <c r="D344" s="226" t="s">
        <v>406</v>
      </c>
      <c r="E344" s="17" t="s">
        <v>1</v>
      </c>
      <c r="F344" s="227">
        <v>99.721999999999994</v>
      </c>
      <c r="H344" s="32"/>
    </row>
    <row r="345" spans="2:8" s="1" customFormat="1" ht="16.8" customHeight="1">
      <c r="B345" s="32"/>
      <c r="C345" s="228" t="s">
        <v>5149</v>
      </c>
      <c r="H345" s="32"/>
    </row>
    <row r="346" spans="2:8" s="1" customFormat="1" ht="16.8" customHeight="1">
      <c r="B346" s="32"/>
      <c r="C346" s="226" t="s">
        <v>1405</v>
      </c>
      <c r="D346" s="226" t="s">
        <v>1406</v>
      </c>
      <c r="E346" s="17" t="s">
        <v>339</v>
      </c>
      <c r="F346" s="227">
        <v>233.708</v>
      </c>
      <c r="H346" s="32"/>
    </row>
    <row r="347" spans="2:8" s="1" customFormat="1" ht="20.399999999999999">
      <c r="B347" s="32"/>
      <c r="C347" s="226" t="s">
        <v>1424</v>
      </c>
      <c r="D347" s="226" t="s">
        <v>1425</v>
      </c>
      <c r="E347" s="17" t="s">
        <v>339</v>
      </c>
      <c r="F347" s="227">
        <v>694.59900000000005</v>
      </c>
      <c r="H347" s="32"/>
    </row>
    <row r="348" spans="2:8" s="1" customFormat="1" ht="16.8" customHeight="1">
      <c r="B348" s="32"/>
      <c r="C348" s="222" t="s">
        <v>174</v>
      </c>
      <c r="D348" s="223" t="s">
        <v>1</v>
      </c>
      <c r="E348" s="224" t="s">
        <v>1</v>
      </c>
      <c r="F348" s="225">
        <v>48.18</v>
      </c>
      <c r="H348" s="32"/>
    </row>
    <row r="349" spans="2:8" s="1" customFormat="1" ht="16.8" customHeight="1">
      <c r="B349" s="32"/>
      <c r="C349" s="226" t="s">
        <v>1</v>
      </c>
      <c r="D349" s="226" t="s">
        <v>1095</v>
      </c>
      <c r="E349" s="17" t="s">
        <v>1</v>
      </c>
      <c r="F349" s="227">
        <v>0</v>
      </c>
      <c r="H349" s="32"/>
    </row>
    <row r="350" spans="2:8" s="1" customFormat="1" ht="16.8" customHeight="1">
      <c r="B350" s="32"/>
      <c r="C350" s="226" t="s">
        <v>1</v>
      </c>
      <c r="D350" s="226" t="s">
        <v>1413</v>
      </c>
      <c r="E350" s="17" t="s">
        <v>1</v>
      </c>
      <c r="F350" s="227">
        <v>24.09</v>
      </c>
      <c r="H350" s="32"/>
    </row>
    <row r="351" spans="2:8" s="1" customFormat="1" ht="16.8" customHeight="1">
      <c r="B351" s="32"/>
      <c r="C351" s="226" t="s">
        <v>1</v>
      </c>
      <c r="D351" s="226" t="s">
        <v>1414</v>
      </c>
      <c r="E351" s="17" t="s">
        <v>1</v>
      </c>
      <c r="F351" s="227">
        <v>24.09</v>
      </c>
      <c r="H351" s="32"/>
    </row>
    <row r="352" spans="2:8" s="1" customFormat="1" ht="16.8" customHeight="1">
      <c r="B352" s="32"/>
      <c r="C352" s="226" t="s">
        <v>174</v>
      </c>
      <c r="D352" s="226" t="s">
        <v>406</v>
      </c>
      <c r="E352" s="17" t="s">
        <v>1</v>
      </c>
      <c r="F352" s="227">
        <v>48.18</v>
      </c>
      <c r="H352" s="32"/>
    </row>
    <row r="353" spans="2:8" s="1" customFormat="1" ht="16.8" customHeight="1">
      <c r="B353" s="32"/>
      <c r="C353" s="228" t="s">
        <v>5149</v>
      </c>
      <c r="H353" s="32"/>
    </row>
    <row r="354" spans="2:8" s="1" customFormat="1" ht="16.8" customHeight="1">
      <c r="B354" s="32"/>
      <c r="C354" s="226" t="s">
        <v>1405</v>
      </c>
      <c r="D354" s="226" t="s">
        <v>1406</v>
      </c>
      <c r="E354" s="17" t="s">
        <v>339</v>
      </c>
      <c r="F354" s="227">
        <v>233.708</v>
      </c>
      <c r="H354" s="32"/>
    </row>
    <row r="355" spans="2:8" s="1" customFormat="1" ht="20.399999999999999">
      <c r="B355" s="32"/>
      <c r="C355" s="226" t="s">
        <v>1424</v>
      </c>
      <c r="D355" s="226" t="s">
        <v>1425</v>
      </c>
      <c r="E355" s="17" t="s">
        <v>339</v>
      </c>
      <c r="F355" s="227">
        <v>694.59900000000005</v>
      </c>
      <c r="H355" s="32"/>
    </row>
    <row r="356" spans="2:8" s="1" customFormat="1" ht="16.8" customHeight="1">
      <c r="B356" s="32"/>
      <c r="C356" s="222" t="s">
        <v>176</v>
      </c>
      <c r="D356" s="223" t="s">
        <v>1</v>
      </c>
      <c r="E356" s="224" t="s">
        <v>1</v>
      </c>
      <c r="F356" s="225">
        <v>548.11</v>
      </c>
      <c r="H356" s="32"/>
    </row>
    <row r="357" spans="2:8" s="1" customFormat="1" ht="16.8" customHeight="1">
      <c r="B357" s="32"/>
      <c r="C357" s="226" t="s">
        <v>1</v>
      </c>
      <c r="D357" s="226" t="s">
        <v>2603</v>
      </c>
      <c r="E357" s="17" t="s">
        <v>1</v>
      </c>
      <c r="F357" s="227">
        <v>0</v>
      </c>
      <c r="H357" s="32"/>
    </row>
    <row r="358" spans="2:8" s="1" customFormat="1" ht="16.8" customHeight="1">
      <c r="B358" s="32"/>
      <c r="C358" s="226" t="s">
        <v>1</v>
      </c>
      <c r="D358" s="226" t="s">
        <v>2604</v>
      </c>
      <c r="E358" s="17" t="s">
        <v>1</v>
      </c>
      <c r="F358" s="227">
        <v>0</v>
      </c>
      <c r="H358" s="32"/>
    </row>
    <row r="359" spans="2:8" s="1" customFormat="1" ht="16.8" customHeight="1">
      <c r="B359" s="32"/>
      <c r="C359" s="226" t="s">
        <v>1</v>
      </c>
      <c r="D359" s="226" t="s">
        <v>2605</v>
      </c>
      <c r="E359" s="17" t="s">
        <v>1</v>
      </c>
      <c r="F359" s="227">
        <v>200.56</v>
      </c>
      <c r="H359" s="32"/>
    </row>
    <row r="360" spans="2:8" s="1" customFormat="1" ht="16.8" customHeight="1">
      <c r="B360" s="32"/>
      <c r="C360" s="226" t="s">
        <v>1</v>
      </c>
      <c r="D360" s="226" t="s">
        <v>2606</v>
      </c>
      <c r="E360" s="17" t="s">
        <v>1</v>
      </c>
      <c r="F360" s="227">
        <v>0</v>
      </c>
      <c r="H360" s="32"/>
    </row>
    <row r="361" spans="2:8" s="1" customFormat="1" ht="16.8" customHeight="1">
      <c r="B361" s="32"/>
      <c r="C361" s="226" t="s">
        <v>1</v>
      </c>
      <c r="D361" s="226" t="s">
        <v>2607</v>
      </c>
      <c r="E361" s="17" t="s">
        <v>1</v>
      </c>
      <c r="F361" s="227">
        <v>347.55</v>
      </c>
      <c r="H361" s="32"/>
    </row>
    <row r="362" spans="2:8" s="1" customFormat="1" ht="16.8" customHeight="1">
      <c r="B362" s="32"/>
      <c r="C362" s="226" t="s">
        <v>176</v>
      </c>
      <c r="D362" s="226" t="s">
        <v>406</v>
      </c>
      <c r="E362" s="17" t="s">
        <v>1</v>
      </c>
      <c r="F362" s="227">
        <v>548.11</v>
      </c>
      <c r="H362" s="32"/>
    </row>
    <row r="363" spans="2:8" s="1" customFormat="1" ht="16.8" customHeight="1">
      <c r="B363" s="32"/>
      <c r="C363" s="228" t="s">
        <v>5149</v>
      </c>
      <c r="H363" s="32"/>
    </row>
    <row r="364" spans="2:8" s="1" customFormat="1" ht="16.8" customHeight="1">
      <c r="B364" s="32"/>
      <c r="C364" s="226" t="s">
        <v>2600</v>
      </c>
      <c r="D364" s="226" t="s">
        <v>2601</v>
      </c>
      <c r="E364" s="17" t="s">
        <v>1</v>
      </c>
      <c r="F364" s="227">
        <v>579.96</v>
      </c>
      <c r="H364" s="32"/>
    </row>
    <row r="365" spans="2:8" s="1" customFormat="1" ht="16.8" customHeight="1">
      <c r="B365" s="32"/>
      <c r="C365" s="226" t="s">
        <v>660</v>
      </c>
      <c r="D365" s="226" t="s">
        <v>661</v>
      </c>
      <c r="E365" s="17" t="s">
        <v>349</v>
      </c>
      <c r="F365" s="227">
        <v>37.216999999999999</v>
      </c>
      <c r="H365" s="32"/>
    </row>
    <row r="366" spans="2:8" s="1" customFormat="1" ht="20.399999999999999">
      <c r="B366" s="32"/>
      <c r="C366" s="226" t="s">
        <v>673</v>
      </c>
      <c r="D366" s="226" t="s">
        <v>674</v>
      </c>
      <c r="E366" s="17" t="s">
        <v>349</v>
      </c>
      <c r="F366" s="227">
        <v>37.216999999999999</v>
      </c>
      <c r="H366" s="32"/>
    </row>
    <row r="367" spans="2:8" s="1" customFormat="1" ht="20.399999999999999">
      <c r="B367" s="32"/>
      <c r="C367" s="226" t="s">
        <v>677</v>
      </c>
      <c r="D367" s="226" t="s">
        <v>678</v>
      </c>
      <c r="E367" s="17" t="s">
        <v>339</v>
      </c>
      <c r="F367" s="227">
        <v>668.32399999999996</v>
      </c>
      <c r="H367" s="32"/>
    </row>
    <row r="368" spans="2:8" s="1" customFormat="1" ht="16.8" customHeight="1">
      <c r="B368" s="32"/>
      <c r="C368" s="226" t="s">
        <v>694</v>
      </c>
      <c r="D368" s="226" t="s">
        <v>695</v>
      </c>
      <c r="E368" s="17" t="s">
        <v>339</v>
      </c>
      <c r="F368" s="227">
        <v>579.96</v>
      </c>
      <c r="H368" s="32"/>
    </row>
    <row r="369" spans="2:8" s="1" customFormat="1" ht="16.8" customHeight="1">
      <c r="B369" s="32"/>
      <c r="C369" s="226" t="s">
        <v>703</v>
      </c>
      <c r="D369" s="226" t="s">
        <v>704</v>
      </c>
      <c r="E369" s="17" t="s">
        <v>339</v>
      </c>
      <c r="F369" s="227">
        <v>579.96</v>
      </c>
      <c r="H369" s="32"/>
    </row>
    <row r="370" spans="2:8" s="1" customFormat="1" ht="16.8" customHeight="1">
      <c r="B370" s="32"/>
      <c r="C370" s="226" t="s">
        <v>717</v>
      </c>
      <c r="D370" s="226" t="s">
        <v>718</v>
      </c>
      <c r="E370" s="17" t="s">
        <v>339</v>
      </c>
      <c r="F370" s="227">
        <v>548.11</v>
      </c>
      <c r="H370" s="32"/>
    </row>
    <row r="371" spans="2:8" s="1" customFormat="1" ht="16.8" customHeight="1">
      <c r="B371" s="32"/>
      <c r="C371" s="226" t="s">
        <v>1016</v>
      </c>
      <c r="D371" s="226" t="s">
        <v>1017</v>
      </c>
      <c r="E371" s="17" t="s">
        <v>339</v>
      </c>
      <c r="F371" s="227">
        <v>579.96</v>
      </c>
      <c r="H371" s="32"/>
    </row>
    <row r="372" spans="2:8" s="1" customFormat="1" ht="16.8" customHeight="1">
      <c r="B372" s="32"/>
      <c r="C372" s="226" t="s">
        <v>2441</v>
      </c>
      <c r="D372" s="226" t="s">
        <v>2442</v>
      </c>
      <c r="E372" s="17" t="s">
        <v>339</v>
      </c>
      <c r="F372" s="227">
        <v>548.11</v>
      </c>
      <c r="H372" s="32"/>
    </row>
    <row r="373" spans="2:8" s="1" customFormat="1" ht="16.8" customHeight="1">
      <c r="B373" s="32"/>
      <c r="C373" s="226" t="s">
        <v>712</v>
      </c>
      <c r="D373" s="226" t="s">
        <v>713</v>
      </c>
      <c r="E373" s="17" t="s">
        <v>339</v>
      </c>
      <c r="F373" s="227">
        <v>548.11</v>
      </c>
      <c r="H373" s="32"/>
    </row>
    <row r="374" spans="2:8" s="1" customFormat="1" ht="16.8" customHeight="1">
      <c r="B374" s="32"/>
      <c r="C374" s="226" t="s">
        <v>699</v>
      </c>
      <c r="D374" s="226" t="s">
        <v>700</v>
      </c>
      <c r="E374" s="17" t="s">
        <v>339</v>
      </c>
      <c r="F374" s="227">
        <v>666.95500000000004</v>
      </c>
      <c r="H374" s="32"/>
    </row>
    <row r="375" spans="2:8" s="1" customFormat="1" ht="20.399999999999999">
      <c r="B375" s="32"/>
      <c r="C375" s="226" t="s">
        <v>1022</v>
      </c>
      <c r="D375" s="226" t="s">
        <v>1023</v>
      </c>
      <c r="E375" s="17" t="s">
        <v>339</v>
      </c>
      <c r="F375" s="227">
        <v>1118.144</v>
      </c>
      <c r="H375" s="32"/>
    </row>
    <row r="376" spans="2:8" s="1" customFormat="1" ht="16.8" customHeight="1">
      <c r="B376" s="32"/>
      <c r="C376" s="226" t="s">
        <v>2445</v>
      </c>
      <c r="D376" s="226" t="s">
        <v>2446</v>
      </c>
      <c r="E376" s="17" t="s">
        <v>339</v>
      </c>
      <c r="F376" s="227">
        <v>564.553</v>
      </c>
      <c r="H376" s="32"/>
    </row>
    <row r="377" spans="2:8" s="1" customFormat="1" ht="20.399999999999999">
      <c r="B377" s="32"/>
      <c r="C377" s="226" t="s">
        <v>707</v>
      </c>
      <c r="D377" s="226" t="s">
        <v>708</v>
      </c>
      <c r="E377" s="17" t="s">
        <v>339</v>
      </c>
      <c r="F377" s="227">
        <v>666.95399999999995</v>
      </c>
      <c r="H377" s="32"/>
    </row>
    <row r="378" spans="2:8" s="1" customFormat="1" ht="16.8" customHeight="1">
      <c r="B378" s="32"/>
      <c r="C378" s="222" t="s">
        <v>178</v>
      </c>
      <c r="D378" s="223" t="s">
        <v>1</v>
      </c>
      <c r="E378" s="224" t="s">
        <v>1</v>
      </c>
      <c r="F378" s="225">
        <v>31.85</v>
      </c>
      <c r="H378" s="32"/>
    </row>
    <row r="379" spans="2:8" s="1" customFormat="1" ht="16.8" customHeight="1">
      <c r="B379" s="32"/>
      <c r="C379" s="226" t="s">
        <v>1</v>
      </c>
      <c r="D379" s="226" t="s">
        <v>2608</v>
      </c>
      <c r="E379" s="17" t="s">
        <v>1</v>
      </c>
      <c r="F379" s="227">
        <v>0</v>
      </c>
      <c r="H379" s="32"/>
    </row>
    <row r="380" spans="2:8" s="1" customFormat="1" ht="16.8" customHeight="1">
      <c r="B380" s="32"/>
      <c r="C380" s="226" t="s">
        <v>1</v>
      </c>
      <c r="D380" s="226" t="s">
        <v>2609</v>
      </c>
      <c r="E380" s="17" t="s">
        <v>1</v>
      </c>
      <c r="F380" s="227">
        <v>0</v>
      </c>
      <c r="H380" s="32"/>
    </row>
    <row r="381" spans="2:8" s="1" customFormat="1" ht="16.8" customHeight="1">
      <c r="B381" s="32"/>
      <c r="C381" s="226" t="s">
        <v>1</v>
      </c>
      <c r="D381" s="226" t="s">
        <v>2610</v>
      </c>
      <c r="E381" s="17" t="s">
        <v>1</v>
      </c>
      <c r="F381" s="227">
        <v>31.85</v>
      </c>
      <c r="H381" s="32"/>
    </row>
    <row r="382" spans="2:8" s="1" customFormat="1" ht="16.8" customHeight="1">
      <c r="B382" s="32"/>
      <c r="C382" s="226" t="s">
        <v>178</v>
      </c>
      <c r="D382" s="226" t="s">
        <v>406</v>
      </c>
      <c r="E382" s="17" t="s">
        <v>1</v>
      </c>
      <c r="F382" s="227">
        <v>31.85</v>
      </c>
      <c r="H382" s="32"/>
    </row>
    <row r="383" spans="2:8" s="1" customFormat="1" ht="16.8" customHeight="1">
      <c r="B383" s="32"/>
      <c r="C383" s="228" t="s">
        <v>5149</v>
      </c>
      <c r="H383" s="32"/>
    </row>
    <row r="384" spans="2:8" s="1" customFormat="1" ht="16.8" customHeight="1">
      <c r="B384" s="32"/>
      <c r="C384" s="226" t="s">
        <v>2600</v>
      </c>
      <c r="D384" s="226" t="s">
        <v>2601</v>
      </c>
      <c r="E384" s="17" t="s">
        <v>1</v>
      </c>
      <c r="F384" s="227">
        <v>579.96</v>
      </c>
      <c r="H384" s="32"/>
    </row>
    <row r="385" spans="2:8" s="1" customFormat="1" ht="16.8" customHeight="1">
      <c r="B385" s="32"/>
      <c r="C385" s="226" t="s">
        <v>660</v>
      </c>
      <c r="D385" s="226" t="s">
        <v>661</v>
      </c>
      <c r="E385" s="17" t="s">
        <v>349</v>
      </c>
      <c r="F385" s="227">
        <v>37.216999999999999</v>
      </c>
      <c r="H385" s="32"/>
    </row>
    <row r="386" spans="2:8" s="1" customFormat="1" ht="16.8" customHeight="1">
      <c r="B386" s="32"/>
      <c r="C386" s="226" t="s">
        <v>669</v>
      </c>
      <c r="D386" s="226" t="s">
        <v>670</v>
      </c>
      <c r="E386" s="17" t="s">
        <v>349</v>
      </c>
      <c r="F386" s="227">
        <v>2.1379999999999999</v>
      </c>
      <c r="H386" s="32"/>
    </row>
    <row r="387" spans="2:8" s="1" customFormat="1" ht="20.399999999999999">
      <c r="B387" s="32"/>
      <c r="C387" s="226" t="s">
        <v>673</v>
      </c>
      <c r="D387" s="226" t="s">
        <v>674</v>
      </c>
      <c r="E387" s="17" t="s">
        <v>349</v>
      </c>
      <c r="F387" s="227">
        <v>37.216999999999999</v>
      </c>
      <c r="H387" s="32"/>
    </row>
    <row r="388" spans="2:8" s="1" customFormat="1" ht="20.399999999999999">
      <c r="B388" s="32"/>
      <c r="C388" s="226" t="s">
        <v>677</v>
      </c>
      <c r="D388" s="226" t="s">
        <v>678</v>
      </c>
      <c r="E388" s="17" t="s">
        <v>339</v>
      </c>
      <c r="F388" s="227">
        <v>668.32399999999996</v>
      </c>
      <c r="H388" s="32"/>
    </row>
    <row r="389" spans="2:8" s="1" customFormat="1" ht="16.8" customHeight="1">
      <c r="B389" s="32"/>
      <c r="C389" s="226" t="s">
        <v>694</v>
      </c>
      <c r="D389" s="226" t="s">
        <v>695</v>
      </c>
      <c r="E389" s="17" t="s">
        <v>339</v>
      </c>
      <c r="F389" s="227">
        <v>579.96</v>
      </c>
      <c r="H389" s="32"/>
    </row>
    <row r="390" spans="2:8" s="1" customFormat="1" ht="16.8" customHeight="1">
      <c r="B390" s="32"/>
      <c r="C390" s="226" t="s">
        <v>703</v>
      </c>
      <c r="D390" s="226" t="s">
        <v>704</v>
      </c>
      <c r="E390" s="17" t="s">
        <v>339</v>
      </c>
      <c r="F390" s="227">
        <v>579.96</v>
      </c>
      <c r="H390" s="32"/>
    </row>
    <row r="391" spans="2:8" s="1" customFormat="1" ht="16.8" customHeight="1">
      <c r="B391" s="32"/>
      <c r="C391" s="226" t="s">
        <v>1016</v>
      </c>
      <c r="D391" s="226" t="s">
        <v>1017</v>
      </c>
      <c r="E391" s="17" t="s">
        <v>339</v>
      </c>
      <c r="F391" s="227">
        <v>579.96</v>
      </c>
      <c r="H391" s="32"/>
    </row>
    <row r="392" spans="2:8" s="1" customFormat="1" ht="16.8" customHeight="1">
      <c r="B392" s="32"/>
      <c r="C392" s="226" t="s">
        <v>2426</v>
      </c>
      <c r="D392" s="226" t="s">
        <v>2427</v>
      </c>
      <c r="E392" s="17" t="s">
        <v>339</v>
      </c>
      <c r="F392" s="227">
        <v>31.85</v>
      </c>
      <c r="H392" s="32"/>
    </row>
    <row r="393" spans="2:8" s="1" customFormat="1" ht="16.8" customHeight="1">
      <c r="B393" s="32"/>
      <c r="C393" s="226" t="s">
        <v>699</v>
      </c>
      <c r="D393" s="226" t="s">
        <v>700</v>
      </c>
      <c r="E393" s="17" t="s">
        <v>339</v>
      </c>
      <c r="F393" s="227">
        <v>666.95500000000004</v>
      </c>
      <c r="H393" s="32"/>
    </row>
    <row r="394" spans="2:8" s="1" customFormat="1" ht="20.399999999999999">
      <c r="B394" s="32"/>
      <c r="C394" s="226" t="s">
        <v>1033</v>
      </c>
      <c r="D394" s="226" t="s">
        <v>1034</v>
      </c>
      <c r="E394" s="17" t="s">
        <v>339</v>
      </c>
      <c r="F394" s="227">
        <v>32.487000000000002</v>
      </c>
      <c r="H394" s="32"/>
    </row>
    <row r="395" spans="2:8" s="1" customFormat="1" ht="20.399999999999999">
      <c r="B395" s="32"/>
      <c r="C395" s="226" t="s">
        <v>1028</v>
      </c>
      <c r="D395" s="226" t="s">
        <v>1029</v>
      </c>
      <c r="E395" s="17" t="s">
        <v>339</v>
      </c>
      <c r="F395" s="227">
        <v>32.487000000000002</v>
      </c>
      <c r="H395" s="32"/>
    </row>
    <row r="396" spans="2:8" s="1" customFormat="1" ht="20.399999999999999">
      <c r="B396" s="32"/>
      <c r="C396" s="226" t="s">
        <v>707</v>
      </c>
      <c r="D396" s="226" t="s">
        <v>708</v>
      </c>
      <c r="E396" s="17" t="s">
        <v>339</v>
      </c>
      <c r="F396" s="227">
        <v>666.95399999999995</v>
      </c>
      <c r="H396" s="32"/>
    </row>
    <row r="397" spans="2:8" s="1" customFormat="1" ht="16.8" customHeight="1">
      <c r="B397" s="32"/>
      <c r="C397" s="226" t="s">
        <v>2430</v>
      </c>
      <c r="D397" s="226" t="s">
        <v>2431</v>
      </c>
      <c r="E397" s="17" t="s">
        <v>339</v>
      </c>
      <c r="F397" s="227">
        <v>33.725000000000001</v>
      </c>
      <c r="H397" s="32"/>
    </row>
    <row r="398" spans="2:8" s="1" customFormat="1" ht="16.8" customHeight="1">
      <c r="B398" s="32"/>
      <c r="C398" s="222" t="s">
        <v>168</v>
      </c>
      <c r="D398" s="223" t="s">
        <v>1</v>
      </c>
      <c r="E398" s="224" t="s">
        <v>1</v>
      </c>
      <c r="F398" s="225">
        <v>697.024</v>
      </c>
      <c r="H398" s="32"/>
    </row>
    <row r="399" spans="2:8" s="1" customFormat="1" ht="16.8" customHeight="1">
      <c r="B399" s="32"/>
      <c r="C399" s="226" t="s">
        <v>1</v>
      </c>
      <c r="D399" s="226" t="s">
        <v>901</v>
      </c>
      <c r="E399" s="17" t="s">
        <v>1</v>
      </c>
      <c r="F399" s="227">
        <v>0</v>
      </c>
      <c r="H399" s="32"/>
    </row>
    <row r="400" spans="2:8" s="1" customFormat="1" ht="16.8" customHeight="1">
      <c r="B400" s="32"/>
      <c r="C400" s="226" t="s">
        <v>1</v>
      </c>
      <c r="D400" s="226" t="s">
        <v>902</v>
      </c>
      <c r="E400" s="17" t="s">
        <v>1</v>
      </c>
      <c r="F400" s="227">
        <v>614.25</v>
      </c>
      <c r="H400" s="32"/>
    </row>
    <row r="401" spans="2:8" s="1" customFormat="1" ht="16.8" customHeight="1">
      <c r="B401" s="32"/>
      <c r="C401" s="226" t="s">
        <v>1</v>
      </c>
      <c r="D401" s="226" t="s">
        <v>903</v>
      </c>
      <c r="E401" s="17" t="s">
        <v>1</v>
      </c>
      <c r="F401" s="227">
        <v>0</v>
      </c>
      <c r="H401" s="32"/>
    </row>
    <row r="402" spans="2:8" s="1" customFormat="1" ht="16.8" customHeight="1">
      <c r="B402" s="32"/>
      <c r="C402" s="226" t="s">
        <v>1</v>
      </c>
      <c r="D402" s="226" t="s">
        <v>904</v>
      </c>
      <c r="E402" s="17" t="s">
        <v>1</v>
      </c>
      <c r="F402" s="227">
        <v>0</v>
      </c>
      <c r="H402" s="32"/>
    </row>
    <row r="403" spans="2:8" s="1" customFormat="1" ht="16.8" customHeight="1">
      <c r="B403" s="32"/>
      <c r="C403" s="226" t="s">
        <v>1</v>
      </c>
      <c r="D403" s="226" t="s">
        <v>905</v>
      </c>
      <c r="E403" s="17" t="s">
        <v>1</v>
      </c>
      <c r="F403" s="227">
        <v>22.268999999999998</v>
      </c>
      <c r="H403" s="32"/>
    </row>
    <row r="404" spans="2:8" s="1" customFormat="1" ht="16.8" customHeight="1">
      <c r="B404" s="32"/>
      <c r="C404" s="226" t="s">
        <v>1</v>
      </c>
      <c r="D404" s="226" t="s">
        <v>906</v>
      </c>
      <c r="E404" s="17" t="s">
        <v>1</v>
      </c>
      <c r="F404" s="227">
        <v>0</v>
      </c>
      <c r="H404" s="32"/>
    </row>
    <row r="405" spans="2:8" s="1" customFormat="1" ht="16.8" customHeight="1">
      <c r="B405" s="32"/>
      <c r="C405" s="226" t="s">
        <v>1</v>
      </c>
      <c r="D405" s="226" t="s">
        <v>907</v>
      </c>
      <c r="E405" s="17" t="s">
        <v>1</v>
      </c>
      <c r="F405" s="227">
        <v>40.298000000000002</v>
      </c>
      <c r="H405" s="32"/>
    </row>
    <row r="406" spans="2:8" s="1" customFormat="1" ht="20.399999999999999">
      <c r="B406" s="32"/>
      <c r="C406" s="226" t="s">
        <v>1</v>
      </c>
      <c r="D406" s="226" t="s">
        <v>908</v>
      </c>
      <c r="E406" s="17" t="s">
        <v>1</v>
      </c>
      <c r="F406" s="227">
        <v>0</v>
      </c>
      <c r="H406" s="32"/>
    </row>
    <row r="407" spans="2:8" s="1" customFormat="1" ht="16.8" customHeight="1">
      <c r="B407" s="32"/>
      <c r="C407" s="226" t="s">
        <v>1</v>
      </c>
      <c r="D407" s="226" t="s">
        <v>909</v>
      </c>
      <c r="E407" s="17" t="s">
        <v>1</v>
      </c>
      <c r="F407" s="227">
        <v>10.395</v>
      </c>
      <c r="H407" s="32"/>
    </row>
    <row r="408" spans="2:8" s="1" customFormat="1" ht="16.8" customHeight="1">
      <c r="B408" s="32"/>
      <c r="C408" s="226" t="s">
        <v>1</v>
      </c>
      <c r="D408" s="226" t="s">
        <v>910</v>
      </c>
      <c r="E408" s="17" t="s">
        <v>1</v>
      </c>
      <c r="F408" s="227">
        <v>0</v>
      </c>
      <c r="H408" s="32"/>
    </row>
    <row r="409" spans="2:8" s="1" customFormat="1" ht="16.8" customHeight="1">
      <c r="B409" s="32"/>
      <c r="C409" s="226" t="s">
        <v>1</v>
      </c>
      <c r="D409" s="226" t="s">
        <v>911</v>
      </c>
      <c r="E409" s="17" t="s">
        <v>1</v>
      </c>
      <c r="F409" s="227">
        <v>4.16</v>
      </c>
      <c r="H409" s="32"/>
    </row>
    <row r="410" spans="2:8" s="1" customFormat="1" ht="16.8" customHeight="1">
      <c r="B410" s="32"/>
      <c r="C410" s="226" t="s">
        <v>1</v>
      </c>
      <c r="D410" s="226" t="s">
        <v>912</v>
      </c>
      <c r="E410" s="17" t="s">
        <v>1</v>
      </c>
      <c r="F410" s="227">
        <v>1.3280000000000001</v>
      </c>
      <c r="H410" s="32"/>
    </row>
    <row r="411" spans="2:8" s="1" customFormat="1" ht="16.8" customHeight="1">
      <c r="B411" s="32"/>
      <c r="C411" s="226" t="s">
        <v>1</v>
      </c>
      <c r="D411" s="226" t="s">
        <v>913</v>
      </c>
      <c r="E411" s="17" t="s">
        <v>1</v>
      </c>
      <c r="F411" s="227">
        <v>1.046</v>
      </c>
      <c r="H411" s="32"/>
    </row>
    <row r="412" spans="2:8" s="1" customFormat="1" ht="20.399999999999999">
      <c r="B412" s="32"/>
      <c r="C412" s="226" t="s">
        <v>1</v>
      </c>
      <c r="D412" s="226" t="s">
        <v>914</v>
      </c>
      <c r="E412" s="17" t="s">
        <v>1</v>
      </c>
      <c r="F412" s="227">
        <v>0</v>
      </c>
      <c r="H412" s="32"/>
    </row>
    <row r="413" spans="2:8" s="1" customFormat="1" ht="16.8" customHeight="1">
      <c r="B413" s="32"/>
      <c r="C413" s="226" t="s">
        <v>1</v>
      </c>
      <c r="D413" s="226" t="s">
        <v>915</v>
      </c>
      <c r="E413" s="17" t="s">
        <v>1</v>
      </c>
      <c r="F413" s="227">
        <v>0</v>
      </c>
      <c r="H413" s="32"/>
    </row>
    <row r="414" spans="2:8" s="1" customFormat="1" ht="16.8" customHeight="1">
      <c r="B414" s="32"/>
      <c r="C414" s="226" t="s">
        <v>1</v>
      </c>
      <c r="D414" s="226" t="s">
        <v>916</v>
      </c>
      <c r="E414" s="17" t="s">
        <v>1</v>
      </c>
      <c r="F414" s="227">
        <v>3.278</v>
      </c>
      <c r="H414" s="32"/>
    </row>
    <row r="415" spans="2:8" s="1" customFormat="1" ht="16.8" customHeight="1">
      <c r="B415" s="32"/>
      <c r="C415" s="226" t="s">
        <v>1</v>
      </c>
      <c r="D415" s="226" t="s">
        <v>917</v>
      </c>
      <c r="E415" s="17" t="s">
        <v>1</v>
      </c>
      <c r="F415" s="227">
        <v>0</v>
      </c>
      <c r="H415" s="32"/>
    </row>
    <row r="416" spans="2:8" s="1" customFormat="1" ht="20.399999999999999">
      <c r="B416" s="32"/>
      <c r="C416" s="226" t="s">
        <v>1</v>
      </c>
      <c r="D416" s="226" t="s">
        <v>918</v>
      </c>
      <c r="E416" s="17" t="s">
        <v>1</v>
      </c>
      <c r="F416" s="227">
        <v>0</v>
      </c>
      <c r="H416" s="32"/>
    </row>
    <row r="417" spans="2:8" s="1" customFormat="1" ht="16.8" customHeight="1">
      <c r="B417" s="32"/>
      <c r="C417" s="226" t="s">
        <v>168</v>
      </c>
      <c r="D417" s="226" t="s">
        <v>346</v>
      </c>
      <c r="E417" s="17" t="s">
        <v>1</v>
      </c>
      <c r="F417" s="227">
        <v>697.024</v>
      </c>
      <c r="H417" s="32"/>
    </row>
    <row r="418" spans="2:8" s="1" customFormat="1" ht="16.8" customHeight="1">
      <c r="B418" s="32"/>
      <c r="C418" s="228" t="s">
        <v>5149</v>
      </c>
      <c r="H418" s="32"/>
    </row>
    <row r="419" spans="2:8" s="1" customFormat="1" ht="16.8" customHeight="1">
      <c r="B419" s="32"/>
      <c r="C419" s="226" t="s">
        <v>898</v>
      </c>
      <c r="D419" s="226" t="s">
        <v>899</v>
      </c>
      <c r="E419" s="17" t="s">
        <v>339</v>
      </c>
      <c r="F419" s="227">
        <v>697.024</v>
      </c>
      <c r="H419" s="32"/>
    </row>
    <row r="420" spans="2:8" s="1" customFormat="1" ht="16.8" customHeight="1">
      <c r="B420" s="32"/>
      <c r="C420" s="226" t="s">
        <v>920</v>
      </c>
      <c r="D420" s="226" t="s">
        <v>883</v>
      </c>
      <c r="E420" s="17" t="s">
        <v>339</v>
      </c>
      <c r="F420" s="227">
        <v>801.57799999999997</v>
      </c>
      <c r="H420" s="32"/>
    </row>
    <row r="421" spans="2:8" s="1" customFormat="1" ht="16.8" customHeight="1">
      <c r="B421" s="32"/>
      <c r="C421" s="222" t="s">
        <v>180</v>
      </c>
      <c r="D421" s="223" t="s">
        <v>1</v>
      </c>
      <c r="E421" s="224" t="s">
        <v>1</v>
      </c>
      <c r="F421" s="225">
        <v>146.83000000000001</v>
      </c>
      <c r="H421" s="32"/>
    </row>
    <row r="422" spans="2:8" s="1" customFormat="1" ht="16.8" customHeight="1">
      <c r="B422" s="32"/>
      <c r="C422" s="226" t="s">
        <v>1</v>
      </c>
      <c r="D422" s="226" t="s">
        <v>618</v>
      </c>
      <c r="E422" s="17" t="s">
        <v>1</v>
      </c>
      <c r="F422" s="227">
        <v>0</v>
      </c>
      <c r="H422" s="32"/>
    </row>
    <row r="423" spans="2:8" s="1" customFormat="1" ht="16.8" customHeight="1">
      <c r="B423" s="32"/>
      <c r="C423" s="226" t="s">
        <v>1</v>
      </c>
      <c r="D423" s="226" t="s">
        <v>181</v>
      </c>
      <c r="E423" s="17" t="s">
        <v>1</v>
      </c>
      <c r="F423" s="227">
        <v>146.83000000000001</v>
      </c>
      <c r="H423" s="32"/>
    </row>
    <row r="424" spans="2:8" s="1" customFormat="1" ht="16.8" customHeight="1">
      <c r="B424" s="32"/>
      <c r="C424" s="226" t="s">
        <v>180</v>
      </c>
      <c r="D424" s="226" t="s">
        <v>406</v>
      </c>
      <c r="E424" s="17" t="s">
        <v>1</v>
      </c>
      <c r="F424" s="227">
        <v>146.83000000000001</v>
      </c>
      <c r="H424" s="32"/>
    </row>
    <row r="425" spans="2:8" s="1" customFormat="1" ht="16.8" customHeight="1">
      <c r="B425" s="32"/>
      <c r="C425" s="228" t="s">
        <v>5149</v>
      </c>
      <c r="H425" s="32"/>
    </row>
    <row r="426" spans="2:8" s="1" customFormat="1" ht="16.8" customHeight="1">
      <c r="B426" s="32"/>
      <c r="C426" s="226" t="s">
        <v>825</v>
      </c>
      <c r="D426" s="226" t="s">
        <v>826</v>
      </c>
      <c r="E426" s="17" t="s">
        <v>339</v>
      </c>
      <c r="F426" s="227">
        <v>777.75</v>
      </c>
      <c r="H426" s="32"/>
    </row>
    <row r="427" spans="2:8" s="1" customFormat="1" ht="20.399999999999999">
      <c r="B427" s="32"/>
      <c r="C427" s="226" t="s">
        <v>593</v>
      </c>
      <c r="D427" s="226" t="s">
        <v>594</v>
      </c>
      <c r="E427" s="17" t="s">
        <v>339</v>
      </c>
      <c r="F427" s="227">
        <v>293.66000000000003</v>
      </c>
      <c r="H427" s="32"/>
    </row>
    <row r="428" spans="2:8" s="1" customFormat="1" ht="16.8" customHeight="1">
      <c r="B428" s="32"/>
      <c r="C428" s="226" t="s">
        <v>609</v>
      </c>
      <c r="D428" s="226" t="s">
        <v>610</v>
      </c>
      <c r="E428" s="17" t="s">
        <v>339</v>
      </c>
      <c r="F428" s="227">
        <v>36.707999999999998</v>
      </c>
      <c r="H428" s="32"/>
    </row>
    <row r="429" spans="2:8" s="1" customFormat="1" ht="40.799999999999997">
      <c r="B429" s="32"/>
      <c r="C429" s="226" t="s">
        <v>2002</v>
      </c>
      <c r="D429" s="226" t="s">
        <v>2003</v>
      </c>
      <c r="E429" s="17" t="s">
        <v>339</v>
      </c>
      <c r="F429" s="227">
        <v>146.83000000000001</v>
      </c>
      <c r="H429" s="32"/>
    </row>
    <row r="430" spans="2:8" s="1" customFormat="1" ht="16.8" customHeight="1">
      <c r="B430" s="32"/>
      <c r="C430" s="226" t="s">
        <v>615</v>
      </c>
      <c r="D430" s="226" t="s">
        <v>616</v>
      </c>
      <c r="E430" s="17" t="s">
        <v>501</v>
      </c>
      <c r="F430" s="227">
        <v>429</v>
      </c>
      <c r="H430" s="32"/>
    </row>
    <row r="431" spans="2:8" s="1" customFormat="1" ht="16.8" customHeight="1">
      <c r="B431" s="32"/>
      <c r="C431" s="226" t="s">
        <v>838</v>
      </c>
      <c r="D431" s="226" t="s">
        <v>839</v>
      </c>
      <c r="E431" s="17" t="s">
        <v>339</v>
      </c>
      <c r="F431" s="227">
        <v>1075.885</v>
      </c>
      <c r="H431" s="32"/>
    </row>
    <row r="432" spans="2:8" s="1" customFormat="1" ht="16.8" customHeight="1">
      <c r="B432" s="32"/>
      <c r="C432" s="222" t="s">
        <v>182</v>
      </c>
      <c r="D432" s="223" t="s">
        <v>1</v>
      </c>
      <c r="E432" s="224" t="s">
        <v>1</v>
      </c>
      <c r="F432" s="225">
        <v>1.19</v>
      </c>
      <c r="H432" s="32"/>
    </row>
    <row r="433" spans="2:8" s="1" customFormat="1" ht="16.8" customHeight="1">
      <c r="B433" s="32"/>
      <c r="C433" s="226" t="s">
        <v>1</v>
      </c>
      <c r="D433" s="226" t="s">
        <v>1014</v>
      </c>
      <c r="E433" s="17" t="s">
        <v>1</v>
      </c>
      <c r="F433" s="227">
        <v>0</v>
      </c>
      <c r="H433" s="32"/>
    </row>
    <row r="434" spans="2:8" s="1" customFormat="1" ht="16.8" customHeight="1">
      <c r="B434" s="32"/>
      <c r="C434" s="226" t="s">
        <v>1</v>
      </c>
      <c r="D434" s="226" t="s">
        <v>183</v>
      </c>
      <c r="E434" s="17" t="s">
        <v>1</v>
      </c>
      <c r="F434" s="227">
        <v>1.19</v>
      </c>
      <c r="H434" s="32"/>
    </row>
    <row r="435" spans="2:8" s="1" customFormat="1" ht="16.8" customHeight="1">
      <c r="B435" s="32"/>
      <c r="C435" s="226" t="s">
        <v>182</v>
      </c>
      <c r="D435" s="226" t="s">
        <v>406</v>
      </c>
      <c r="E435" s="17" t="s">
        <v>1</v>
      </c>
      <c r="F435" s="227">
        <v>1.19</v>
      </c>
      <c r="H435" s="32"/>
    </row>
    <row r="436" spans="2:8" s="1" customFormat="1" ht="16.8" customHeight="1">
      <c r="B436" s="32"/>
      <c r="C436" s="228" t="s">
        <v>5149</v>
      </c>
      <c r="H436" s="32"/>
    </row>
    <row r="437" spans="2:8" s="1" customFormat="1" ht="16.8" customHeight="1">
      <c r="B437" s="32"/>
      <c r="C437" s="226" t="s">
        <v>1011</v>
      </c>
      <c r="D437" s="226" t="s">
        <v>1012</v>
      </c>
      <c r="E437" s="17" t="s">
        <v>339</v>
      </c>
      <c r="F437" s="227">
        <v>1.19</v>
      </c>
      <c r="H437" s="32"/>
    </row>
    <row r="438" spans="2:8" s="1" customFormat="1" ht="20.399999999999999">
      <c r="B438" s="32"/>
      <c r="C438" s="226" t="s">
        <v>599</v>
      </c>
      <c r="D438" s="226" t="s">
        <v>600</v>
      </c>
      <c r="E438" s="17" t="s">
        <v>339</v>
      </c>
      <c r="F438" s="227">
        <v>1.19</v>
      </c>
      <c r="H438" s="32"/>
    </row>
    <row r="439" spans="2:8" s="1" customFormat="1" ht="16.8" customHeight="1">
      <c r="B439" s="32"/>
      <c r="C439" s="226" t="s">
        <v>660</v>
      </c>
      <c r="D439" s="226" t="s">
        <v>661</v>
      </c>
      <c r="E439" s="17" t="s">
        <v>349</v>
      </c>
      <c r="F439" s="227">
        <v>37.216999999999999</v>
      </c>
      <c r="H439" s="32"/>
    </row>
    <row r="440" spans="2:8" s="1" customFormat="1" ht="16.8" customHeight="1">
      <c r="B440" s="32"/>
      <c r="C440" s="226" t="s">
        <v>669</v>
      </c>
      <c r="D440" s="226" t="s">
        <v>670</v>
      </c>
      <c r="E440" s="17" t="s">
        <v>349</v>
      </c>
      <c r="F440" s="227">
        <v>2.1379999999999999</v>
      </c>
      <c r="H440" s="32"/>
    </row>
    <row r="441" spans="2:8" s="1" customFormat="1" ht="20.399999999999999">
      <c r="B441" s="32"/>
      <c r="C441" s="226" t="s">
        <v>673</v>
      </c>
      <c r="D441" s="226" t="s">
        <v>674</v>
      </c>
      <c r="E441" s="17" t="s">
        <v>349</v>
      </c>
      <c r="F441" s="227">
        <v>37.216999999999999</v>
      </c>
      <c r="H441" s="32"/>
    </row>
    <row r="442" spans="2:8" s="1" customFormat="1" ht="20.399999999999999">
      <c r="B442" s="32"/>
      <c r="C442" s="226" t="s">
        <v>677</v>
      </c>
      <c r="D442" s="226" t="s">
        <v>678</v>
      </c>
      <c r="E442" s="17" t="s">
        <v>339</v>
      </c>
      <c r="F442" s="227">
        <v>668.32399999999996</v>
      </c>
      <c r="H442" s="32"/>
    </row>
    <row r="443" spans="2:8" s="1" customFormat="1" ht="16.8" customHeight="1">
      <c r="B443" s="32"/>
      <c r="C443" s="226" t="s">
        <v>787</v>
      </c>
      <c r="D443" s="226" t="s">
        <v>788</v>
      </c>
      <c r="E443" s="17" t="s">
        <v>339</v>
      </c>
      <c r="F443" s="227">
        <v>632.11</v>
      </c>
      <c r="H443" s="32"/>
    </row>
    <row r="444" spans="2:8" s="1" customFormat="1" ht="20.399999999999999">
      <c r="B444" s="32"/>
      <c r="C444" s="226" t="s">
        <v>830</v>
      </c>
      <c r="D444" s="226" t="s">
        <v>831</v>
      </c>
      <c r="E444" s="17" t="s">
        <v>339</v>
      </c>
      <c r="F444" s="227">
        <v>1.19</v>
      </c>
      <c r="H444" s="32"/>
    </row>
    <row r="445" spans="2:8" s="1" customFormat="1" ht="16.8" customHeight="1">
      <c r="B445" s="32"/>
      <c r="C445" s="226" t="s">
        <v>858</v>
      </c>
      <c r="D445" s="226" t="s">
        <v>859</v>
      </c>
      <c r="E445" s="17" t="s">
        <v>339</v>
      </c>
      <c r="F445" s="227">
        <v>1264.22</v>
      </c>
      <c r="H445" s="32"/>
    </row>
    <row r="446" spans="2:8" s="1" customFormat="1" ht="16.8" customHeight="1">
      <c r="B446" s="32"/>
      <c r="C446" s="226" t="s">
        <v>801</v>
      </c>
      <c r="D446" s="226" t="s">
        <v>802</v>
      </c>
      <c r="E446" s="17" t="s">
        <v>428</v>
      </c>
      <c r="F446" s="227">
        <v>0.26200000000000001</v>
      </c>
      <c r="H446" s="32"/>
    </row>
    <row r="447" spans="2:8" s="1" customFormat="1" ht="16.8" customHeight="1">
      <c r="B447" s="32"/>
      <c r="C447" s="226" t="s">
        <v>851</v>
      </c>
      <c r="D447" s="226" t="s">
        <v>852</v>
      </c>
      <c r="E447" s="17" t="s">
        <v>339</v>
      </c>
      <c r="F447" s="227">
        <v>49.351999999999997</v>
      </c>
      <c r="H447" s="32"/>
    </row>
    <row r="448" spans="2:8" s="1" customFormat="1" ht="16.8" customHeight="1">
      <c r="B448" s="32"/>
      <c r="C448" s="226" t="s">
        <v>1223</v>
      </c>
      <c r="D448" s="226" t="s">
        <v>1224</v>
      </c>
      <c r="E448" s="17" t="s">
        <v>339</v>
      </c>
      <c r="F448" s="227">
        <v>95.778000000000006</v>
      </c>
      <c r="H448" s="32"/>
    </row>
    <row r="449" spans="2:8" s="1" customFormat="1" ht="16.8" customHeight="1">
      <c r="B449" s="32"/>
      <c r="C449" s="226" t="s">
        <v>604</v>
      </c>
      <c r="D449" s="226" t="s">
        <v>605</v>
      </c>
      <c r="E449" s="17" t="s">
        <v>501</v>
      </c>
      <c r="F449" s="227">
        <v>5</v>
      </c>
      <c r="H449" s="32"/>
    </row>
    <row r="450" spans="2:8" s="1" customFormat="1" ht="20.399999999999999">
      <c r="B450" s="32"/>
      <c r="C450" s="226" t="s">
        <v>813</v>
      </c>
      <c r="D450" s="226" t="s">
        <v>814</v>
      </c>
      <c r="E450" s="17" t="s">
        <v>339</v>
      </c>
      <c r="F450" s="227">
        <v>1767.5060000000001</v>
      </c>
      <c r="H450" s="32"/>
    </row>
    <row r="451" spans="2:8" s="1" customFormat="1" ht="16.8" customHeight="1">
      <c r="B451" s="32"/>
      <c r="C451" s="222" t="s">
        <v>184</v>
      </c>
      <c r="D451" s="223" t="s">
        <v>1</v>
      </c>
      <c r="E451" s="224" t="s">
        <v>1</v>
      </c>
      <c r="F451" s="225">
        <v>29.79</v>
      </c>
      <c r="H451" s="32"/>
    </row>
    <row r="452" spans="2:8" s="1" customFormat="1" ht="16.8" customHeight="1">
      <c r="B452" s="32"/>
      <c r="C452" s="226" t="s">
        <v>1</v>
      </c>
      <c r="D452" s="226" t="s">
        <v>1655</v>
      </c>
      <c r="E452" s="17" t="s">
        <v>1</v>
      </c>
      <c r="F452" s="227">
        <v>0</v>
      </c>
      <c r="H452" s="32"/>
    </row>
    <row r="453" spans="2:8" s="1" customFormat="1" ht="16.8" customHeight="1">
      <c r="B453" s="32"/>
      <c r="C453" s="226" t="s">
        <v>1</v>
      </c>
      <c r="D453" s="226" t="s">
        <v>1135</v>
      </c>
      <c r="E453" s="17" t="s">
        <v>1</v>
      </c>
      <c r="F453" s="227">
        <v>0</v>
      </c>
      <c r="H453" s="32"/>
    </row>
    <row r="454" spans="2:8" s="1" customFormat="1" ht="16.8" customHeight="1">
      <c r="B454" s="32"/>
      <c r="C454" s="226" t="s">
        <v>1</v>
      </c>
      <c r="D454" s="226" t="s">
        <v>1656</v>
      </c>
      <c r="E454" s="17" t="s">
        <v>1</v>
      </c>
      <c r="F454" s="227">
        <v>14.02</v>
      </c>
      <c r="H454" s="32"/>
    </row>
    <row r="455" spans="2:8" s="1" customFormat="1" ht="16.8" customHeight="1">
      <c r="B455" s="32"/>
      <c r="C455" s="226" t="s">
        <v>1</v>
      </c>
      <c r="D455" s="226" t="s">
        <v>1128</v>
      </c>
      <c r="E455" s="17" t="s">
        <v>1</v>
      </c>
      <c r="F455" s="227">
        <v>0</v>
      </c>
      <c r="H455" s="32"/>
    </row>
    <row r="456" spans="2:8" s="1" customFormat="1" ht="16.8" customHeight="1">
      <c r="B456" s="32"/>
      <c r="C456" s="226" t="s">
        <v>1</v>
      </c>
      <c r="D456" s="226" t="s">
        <v>1657</v>
      </c>
      <c r="E456" s="17" t="s">
        <v>1</v>
      </c>
      <c r="F456" s="227">
        <v>13.44</v>
      </c>
      <c r="H456" s="32"/>
    </row>
    <row r="457" spans="2:8" s="1" customFormat="1" ht="16.8" customHeight="1">
      <c r="B457" s="32"/>
      <c r="C457" s="226" t="s">
        <v>1</v>
      </c>
      <c r="D457" s="226" t="s">
        <v>1570</v>
      </c>
      <c r="E457" s="17" t="s">
        <v>1</v>
      </c>
      <c r="F457" s="227">
        <v>0</v>
      </c>
      <c r="H457" s="32"/>
    </row>
    <row r="458" spans="2:8" s="1" customFormat="1" ht="16.8" customHeight="1">
      <c r="B458" s="32"/>
      <c r="C458" s="226" t="s">
        <v>1</v>
      </c>
      <c r="D458" s="226" t="s">
        <v>1658</v>
      </c>
      <c r="E458" s="17" t="s">
        <v>1</v>
      </c>
      <c r="F458" s="227">
        <v>2.33</v>
      </c>
      <c r="H458" s="32"/>
    </row>
    <row r="459" spans="2:8" s="1" customFormat="1" ht="16.8" customHeight="1">
      <c r="B459" s="32"/>
      <c r="C459" s="226" t="s">
        <v>184</v>
      </c>
      <c r="D459" s="226" t="s">
        <v>346</v>
      </c>
      <c r="E459" s="17" t="s">
        <v>1</v>
      </c>
      <c r="F459" s="227">
        <v>29.79</v>
      </c>
      <c r="H459" s="32"/>
    </row>
    <row r="460" spans="2:8" s="1" customFormat="1" ht="16.8" customHeight="1">
      <c r="B460" s="32"/>
      <c r="C460" s="228" t="s">
        <v>5149</v>
      </c>
      <c r="H460" s="32"/>
    </row>
    <row r="461" spans="2:8" s="1" customFormat="1" ht="30.6">
      <c r="B461" s="32"/>
      <c r="C461" s="226" t="s">
        <v>1652</v>
      </c>
      <c r="D461" s="226" t="s">
        <v>1653</v>
      </c>
      <c r="E461" s="17" t="s">
        <v>339</v>
      </c>
      <c r="F461" s="227">
        <v>29.79</v>
      </c>
      <c r="H461" s="32"/>
    </row>
    <row r="462" spans="2:8" s="1" customFormat="1" ht="20.399999999999999">
      <c r="B462" s="32"/>
      <c r="C462" s="226" t="s">
        <v>2495</v>
      </c>
      <c r="D462" s="226" t="s">
        <v>2496</v>
      </c>
      <c r="E462" s="17" t="s">
        <v>339</v>
      </c>
      <c r="F462" s="227">
        <v>850.755</v>
      </c>
      <c r="H462" s="32"/>
    </row>
    <row r="463" spans="2:8" s="1" customFormat="1" ht="16.8" customHeight="1">
      <c r="B463" s="32"/>
      <c r="C463" s="222" t="s">
        <v>186</v>
      </c>
      <c r="D463" s="223" t="s">
        <v>1</v>
      </c>
      <c r="E463" s="224" t="s">
        <v>1</v>
      </c>
      <c r="F463" s="225">
        <v>6.41</v>
      </c>
      <c r="H463" s="32"/>
    </row>
    <row r="464" spans="2:8" s="1" customFormat="1" ht="16.8" customHeight="1">
      <c r="B464" s="32"/>
      <c r="C464" s="226" t="s">
        <v>1</v>
      </c>
      <c r="D464" s="226" t="s">
        <v>1663</v>
      </c>
      <c r="E464" s="17" t="s">
        <v>1</v>
      </c>
      <c r="F464" s="227">
        <v>0</v>
      </c>
      <c r="H464" s="32"/>
    </row>
    <row r="465" spans="2:8" s="1" customFormat="1" ht="16.8" customHeight="1">
      <c r="B465" s="32"/>
      <c r="C465" s="226" t="s">
        <v>1</v>
      </c>
      <c r="D465" s="226" t="s">
        <v>1664</v>
      </c>
      <c r="E465" s="17" t="s">
        <v>1</v>
      </c>
      <c r="F465" s="227">
        <v>0</v>
      </c>
      <c r="H465" s="32"/>
    </row>
    <row r="466" spans="2:8" s="1" customFormat="1" ht="16.8" customHeight="1">
      <c r="B466" s="32"/>
      <c r="C466" s="226" t="s">
        <v>1</v>
      </c>
      <c r="D466" s="226" t="s">
        <v>187</v>
      </c>
      <c r="E466" s="17" t="s">
        <v>1</v>
      </c>
      <c r="F466" s="227">
        <v>6.41</v>
      </c>
      <c r="H466" s="32"/>
    </row>
    <row r="467" spans="2:8" s="1" customFormat="1" ht="16.8" customHeight="1">
      <c r="B467" s="32"/>
      <c r="C467" s="226" t="s">
        <v>186</v>
      </c>
      <c r="D467" s="226" t="s">
        <v>346</v>
      </c>
      <c r="E467" s="17" t="s">
        <v>1</v>
      </c>
      <c r="F467" s="227">
        <v>6.41</v>
      </c>
      <c r="H467" s="32"/>
    </row>
    <row r="468" spans="2:8" s="1" customFormat="1" ht="16.8" customHeight="1">
      <c r="B468" s="32"/>
      <c r="C468" s="228" t="s">
        <v>5149</v>
      </c>
      <c r="H468" s="32"/>
    </row>
    <row r="469" spans="2:8" s="1" customFormat="1" ht="30.6">
      <c r="B469" s="32"/>
      <c r="C469" s="226" t="s">
        <v>1660</v>
      </c>
      <c r="D469" s="226" t="s">
        <v>1661</v>
      </c>
      <c r="E469" s="17" t="s">
        <v>339</v>
      </c>
      <c r="F469" s="227">
        <v>6.41</v>
      </c>
      <c r="H469" s="32"/>
    </row>
    <row r="470" spans="2:8" s="1" customFormat="1" ht="20.399999999999999">
      <c r="B470" s="32"/>
      <c r="C470" s="226" t="s">
        <v>2495</v>
      </c>
      <c r="D470" s="226" t="s">
        <v>2496</v>
      </c>
      <c r="E470" s="17" t="s">
        <v>339</v>
      </c>
      <c r="F470" s="227">
        <v>850.755</v>
      </c>
      <c r="H470" s="32"/>
    </row>
    <row r="471" spans="2:8" s="1" customFormat="1" ht="16.8" customHeight="1">
      <c r="B471" s="32"/>
      <c r="C471" s="222" t="s">
        <v>188</v>
      </c>
      <c r="D471" s="223" t="s">
        <v>1</v>
      </c>
      <c r="E471" s="224" t="s">
        <v>1</v>
      </c>
      <c r="F471" s="225">
        <v>25.94</v>
      </c>
      <c r="H471" s="32"/>
    </row>
    <row r="472" spans="2:8" s="1" customFormat="1" ht="16.8" customHeight="1">
      <c r="B472" s="32"/>
      <c r="C472" s="226" t="s">
        <v>1</v>
      </c>
      <c r="D472" s="226" t="s">
        <v>1643</v>
      </c>
      <c r="E472" s="17" t="s">
        <v>1</v>
      </c>
      <c r="F472" s="227">
        <v>0</v>
      </c>
      <c r="H472" s="32"/>
    </row>
    <row r="473" spans="2:8" s="1" customFormat="1" ht="16.8" customHeight="1">
      <c r="B473" s="32"/>
      <c r="C473" s="226" t="s">
        <v>1</v>
      </c>
      <c r="D473" s="226" t="s">
        <v>1644</v>
      </c>
      <c r="E473" s="17" t="s">
        <v>1</v>
      </c>
      <c r="F473" s="227">
        <v>0</v>
      </c>
      <c r="H473" s="32"/>
    </row>
    <row r="474" spans="2:8" s="1" customFormat="1" ht="16.8" customHeight="1">
      <c r="B474" s="32"/>
      <c r="C474" s="226" t="s">
        <v>1</v>
      </c>
      <c r="D474" s="226" t="s">
        <v>1645</v>
      </c>
      <c r="E474" s="17" t="s">
        <v>1</v>
      </c>
      <c r="F474" s="227">
        <v>3.72</v>
      </c>
      <c r="H474" s="32"/>
    </row>
    <row r="475" spans="2:8" s="1" customFormat="1" ht="16.8" customHeight="1">
      <c r="B475" s="32"/>
      <c r="C475" s="226" t="s">
        <v>1</v>
      </c>
      <c r="D475" s="226" t="s">
        <v>1646</v>
      </c>
      <c r="E475" s="17" t="s">
        <v>1</v>
      </c>
      <c r="F475" s="227">
        <v>0</v>
      </c>
      <c r="H475" s="32"/>
    </row>
    <row r="476" spans="2:8" s="1" customFormat="1" ht="16.8" customHeight="1">
      <c r="B476" s="32"/>
      <c r="C476" s="226" t="s">
        <v>1</v>
      </c>
      <c r="D476" s="226" t="s">
        <v>1647</v>
      </c>
      <c r="E476" s="17" t="s">
        <v>1</v>
      </c>
      <c r="F476" s="227">
        <v>4.1900000000000004</v>
      </c>
      <c r="H476" s="32"/>
    </row>
    <row r="477" spans="2:8" s="1" customFormat="1" ht="16.8" customHeight="1">
      <c r="B477" s="32"/>
      <c r="C477" s="226" t="s">
        <v>1</v>
      </c>
      <c r="D477" s="226" t="s">
        <v>1488</v>
      </c>
      <c r="E477" s="17" t="s">
        <v>1</v>
      </c>
      <c r="F477" s="227">
        <v>0</v>
      </c>
      <c r="H477" s="32"/>
    </row>
    <row r="478" spans="2:8" s="1" customFormat="1" ht="16.8" customHeight="1">
      <c r="B478" s="32"/>
      <c r="C478" s="226" t="s">
        <v>1</v>
      </c>
      <c r="D478" s="226" t="s">
        <v>1648</v>
      </c>
      <c r="E478" s="17" t="s">
        <v>1</v>
      </c>
      <c r="F478" s="227">
        <v>3.54</v>
      </c>
      <c r="H478" s="32"/>
    </row>
    <row r="479" spans="2:8" s="1" customFormat="1" ht="16.8" customHeight="1">
      <c r="B479" s="32"/>
      <c r="C479" s="226" t="s">
        <v>1</v>
      </c>
      <c r="D479" s="226" t="s">
        <v>1480</v>
      </c>
      <c r="E479" s="17" t="s">
        <v>1</v>
      </c>
      <c r="F479" s="227">
        <v>0</v>
      </c>
      <c r="H479" s="32"/>
    </row>
    <row r="480" spans="2:8" s="1" customFormat="1" ht="16.8" customHeight="1">
      <c r="B480" s="32"/>
      <c r="C480" s="226" t="s">
        <v>1</v>
      </c>
      <c r="D480" s="226" t="s">
        <v>1649</v>
      </c>
      <c r="E480" s="17" t="s">
        <v>1</v>
      </c>
      <c r="F480" s="227">
        <v>3.04</v>
      </c>
      <c r="H480" s="32"/>
    </row>
    <row r="481" spans="2:8" s="1" customFormat="1" ht="16.8" customHeight="1">
      <c r="B481" s="32"/>
      <c r="C481" s="226" t="s">
        <v>1</v>
      </c>
      <c r="D481" s="226" t="s">
        <v>1447</v>
      </c>
      <c r="E481" s="17" t="s">
        <v>1</v>
      </c>
      <c r="F481" s="227">
        <v>0</v>
      </c>
      <c r="H481" s="32"/>
    </row>
    <row r="482" spans="2:8" s="1" customFormat="1" ht="16.8" customHeight="1">
      <c r="B482" s="32"/>
      <c r="C482" s="226" t="s">
        <v>1</v>
      </c>
      <c r="D482" s="226" t="s">
        <v>1650</v>
      </c>
      <c r="E482" s="17" t="s">
        <v>1</v>
      </c>
      <c r="F482" s="227">
        <v>11.45</v>
      </c>
      <c r="H482" s="32"/>
    </row>
    <row r="483" spans="2:8" s="1" customFormat="1" ht="16.8" customHeight="1">
      <c r="B483" s="32"/>
      <c r="C483" s="226" t="s">
        <v>188</v>
      </c>
      <c r="D483" s="226" t="s">
        <v>346</v>
      </c>
      <c r="E483" s="17" t="s">
        <v>1</v>
      </c>
      <c r="F483" s="227">
        <v>25.94</v>
      </c>
      <c r="H483" s="32"/>
    </row>
    <row r="484" spans="2:8" s="1" customFormat="1" ht="16.8" customHeight="1">
      <c r="B484" s="32"/>
      <c r="C484" s="228" t="s">
        <v>5149</v>
      </c>
      <c r="H484" s="32"/>
    </row>
    <row r="485" spans="2:8" s="1" customFormat="1" ht="20.399999999999999">
      <c r="B485" s="32"/>
      <c r="C485" s="226" t="s">
        <v>1640</v>
      </c>
      <c r="D485" s="226" t="s">
        <v>1641</v>
      </c>
      <c r="E485" s="17" t="s">
        <v>339</v>
      </c>
      <c r="F485" s="227">
        <v>25.94</v>
      </c>
      <c r="H485" s="32"/>
    </row>
    <row r="486" spans="2:8" s="1" customFormat="1" ht="20.399999999999999">
      <c r="B486" s="32"/>
      <c r="C486" s="226" t="s">
        <v>2495</v>
      </c>
      <c r="D486" s="226" t="s">
        <v>2496</v>
      </c>
      <c r="E486" s="17" t="s">
        <v>339</v>
      </c>
      <c r="F486" s="227">
        <v>850.755</v>
      </c>
      <c r="H486" s="32"/>
    </row>
    <row r="487" spans="2:8" s="1" customFormat="1" ht="16.8" customHeight="1">
      <c r="B487" s="32"/>
      <c r="C487" s="222" t="s">
        <v>190</v>
      </c>
      <c r="D487" s="223" t="s">
        <v>1</v>
      </c>
      <c r="E487" s="224" t="s">
        <v>1</v>
      </c>
      <c r="F487" s="225">
        <v>1</v>
      </c>
      <c r="H487" s="32"/>
    </row>
    <row r="488" spans="2:8" s="1" customFormat="1" ht="16.8" customHeight="1">
      <c r="B488" s="32"/>
      <c r="C488" s="226" t="s">
        <v>1</v>
      </c>
      <c r="D488" s="226" t="s">
        <v>1637</v>
      </c>
      <c r="E488" s="17" t="s">
        <v>1</v>
      </c>
      <c r="F488" s="227">
        <v>0</v>
      </c>
      <c r="H488" s="32"/>
    </row>
    <row r="489" spans="2:8" s="1" customFormat="1" ht="16.8" customHeight="1">
      <c r="B489" s="32"/>
      <c r="C489" s="226" t="s">
        <v>1</v>
      </c>
      <c r="D489" s="226" t="s">
        <v>1626</v>
      </c>
      <c r="E489" s="17" t="s">
        <v>1</v>
      </c>
      <c r="F489" s="227">
        <v>0</v>
      </c>
      <c r="H489" s="32"/>
    </row>
    <row r="490" spans="2:8" s="1" customFormat="1" ht="16.8" customHeight="1">
      <c r="B490" s="32"/>
      <c r="C490" s="226" t="s">
        <v>1</v>
      </c>
      <c r="D490" s="226" t="s">
        <v>1638</v>
      </c>
      <c r="E490" s="17" t="s">
        <v>1</v>
      </c>
      <c r="F490" s="227">
        <v>1</v>
      </c>
      <c r="H490" s="32"/>
    </row>
    <row r="491" spans="2:8" s="1" customFormat="1" ht="16.8" customHeight="1">
      <c r="B491" s="32"/>
      <c r="C491" s="226" t="s">
        <v>190</v>
      </c>
      <c r="D491" s="226" t="s">
        <v>346</v>
      </c>
      <c r="E491" s="17" t="s">
        <v>1</v>
      </c>
      <c r="F491" s="227">
        <v>1</v>
      </c>
      <c r="H491" s="32"/>
    </row>
    <row r="492" spans="2:8" s="1" customFormat="1" ht="16.8" customHeight="1">
      <c r="B492" s="32"/>
      <c r="C492" s="228" t="s">
        <v>5149</v>
      </c>
      <c r="H492" s="32"/>
    </row>
    <row r="493" spans="2:8" s="1" customFormat="1" ht="16.8" customHeight="1">
      <c r="B493" s="32"/>
      <c r="C493" s="226" t="s">
        <v>1634</v>
      </c>
      <c r="D493" s="226" t="s">
        <v>1635</v>
      </c>
      <c r="E493" s="17" t="s">
        <v>339</v>
      </c>
      <c r="F493" s="227">
        <v>1</v>
      </c>
      <c r="H493" s="32"/>
    </row>
    <row r="494" spans="2:8" s="1" customFormat="1" ht="20.399999999999999">
      <c r="B494" s="32"/>
      <c r="C494" s="226" t="s">
        <v>2495</v>
      </c>
      <c r="D494" s="226" t="s">
        <v>2496</v>
      </c>
      <c r="E494" s="17" t="s">
        <v>339</v>
      </c>
      <c r="F494" s="227">
        <v>850.755</v>
      </c>
      <c r="H494" s="32"/>
    </row>
    <row r="495" spans="2:8" s="1" customFormat="1" ht="16.8" customHeight="1">
      <c r="B495" s="32"/>
      <c r="C495" s="222" t="s">
        <v>192</v>
      </c>
      <c r="D495" s="223" t="s">
        <v>1</v>
      </c>
      <c r="E495" s="224" t="s">
        <v>1</v>
      </c>
      <c r="F495" s="225">
        <v>6.0609999999999999</v>
      </c>
      <c r="H495" s="32"/>
    </row>
    <row r="496" spans="2:8" s="1" customFormat="1" ht="16.8" customHeight="1">
      <c r="B496" s="32"/>
      <c r="C496" s="226" t="s">
        <v>1</v>
      </c>
      <c r="D496" s="226" t="s">
        <v>1625</v>
      </c>
      <c r="E496" s="17" t="s">
        <v>1</v>
      </c>
      <c r="F496" s="227">
        <v>0</v>
      </c>
      <c r="H496" s="32"/>
    </row>
    <row r="497" spans="2:8" s="1" customFormat="1" ht="16.8" customHeight="1">
      <c r="B497" s="32"/>
      <c r="C497" s="226" t="s">
        <v>1</v>
      </c>
      <c r="D497" s="226" t="s">
        <v>1626</v>
      </c>
      <c r="E497" s="17" t="s">
        <v>1</v>
      </c>
      <c r="F497" s="227">
        <v>0</v>
      </c>
      <c r="H497" s="32"/>
    </row>
    <row r="498" spans="2:8" s="1" customFormat="1" ht="16.8" customHeight="1">
      <c r="B498" s="32"/>
      <c r="C498" s="226" t="s">
        <v>1</v>
      </c>
      <c r="D498" s="226" t="s">
        <v>1627</v>
      </c>
      <c r="E498" s="17" t="s">
        <v>1</v>
      </c>
      <c r="F498" s="227">
        <v>6.0609999999999999</v>
      </c>
      <c r="H498" s="32"/>
    </row>
    <row r="499" spans="2:8" s="1" customFormat="1" ht="16.8" customHeight="1">
      <c r="B499" s="32"/>
      <c r="C499" s="226" t="s">
        <v>192</v>
      </c>
      <c r="D499" s="226" t="s">
        <v>346</v>
      </c>
      <c r="E499" s="17" t="s">
        <v>1</v>
      </c>
      <c r="F499" s="227">
        <v>6.0609999999999999</v>
      </c>
      <c r="H499" s="32"/>
    </row>
    <row r="500" spans="2:8" s="1" customFormat="1" ht="16.8" customHeight="1">
      <c r="B500" s="32"/>
      <c r="C500" s="228" t="s">
        <v>5149</v>
      </c>
      <c r="H500" s="32"/>
    </row>
    <row r="501" spans="2:8" s="1" customFormat="1" ht="20.399999999999999">
      <c r="B501" s="32"/>
      <c r="C501" s="226" t="s">
        <v>1622</v>
      </c>
      <c r="D501" s="226" t="s">
        <v>1623</v>
      </c>
      <c r="E501" s="17" t="s">
        <v>339</v>
      </c>
      <c r="F501" s="227">
        <v>6.0609999999999999</v>
      </c>
      <c r="H501" s="32"/>
    </row>
    <row r="502" spans="2:8" s="1" customFormat="1" ht="20.399999999999999">
      <c r="B502" s="32"/>
      <c r="C502" s="226" t="s">
        <v>2495</v>
      </c>
      <c r="D502" s="226" t="s">
        <v>2496</v>
      </c>
      <c r="E502" s="17" t="s">
        <v>339</v>
      </c>
      <c r="F502" s="227">
        <v>850.755</v>
      </c>
      <c r="H502" s="32"/>
    </row>
    <row r="503" spans="2:8" s="1" customFormat="1" ht="16.8" customHeight="1">
      <c r="B503" s="32"/>
      <c r="C503" s="222" t="s">
        <v>195</v>
      </c>
      <c r="D503" s="223" t="s">
        <v>1</v>
      </c>
      <c r="E503" s="224" t="s">
        <v>1</v>
      </c>
      <c r="F503" s="225">
        <v>1.385</v>
      </c>
      <c r="H503" s="32"/>
    </row>
    <row r="504" spans="2:8" s="1" customFormat="1" ht="16.8" customHeight="1">
      <c r="B504" s="32"/>
      <c r="C504" s="226" t="s">
        <v>1</v>
      </c>
      <c r="D504" s="226" t="s">
        <v>1385</v>
      </c>
      <c r="E504" s="17" t="s">
        <v>1</v>
      </c>
      <c r="F504" s="227">
        <v>0</v>
      </c>
      <c r="H504" s="32"/>
    </row>
    <row r="505" spans="2:8" s="1" customFormat="1" ht="16.8" customHeight="1">
      <c r="B505" s="32"/>
      <c r="C505" s="226" t="s">
        <v>1</v>
      </c>
      <c r="D505" s="226" t="s">
        <v>1386</v>
      </c>
      <c r="E505" s="17" t="s">
        <v>1</v>
      </c>
      <c r="F505" s="227">
        <v>1.385</v>
      </c>
      <c r="H505" s="32"/>
    </row>
    <row r="506" spans="2:8" s="1" customFormat="1" ht="16.8" customHeight="1">
      <c r="B506" s="32"/>
      <c r="C506" s="226" t="s">
        <v>195</v>
      </c>
      <c r="D506" s="226" t="s">
        <v>346</v>
      </c>
      <c r="E506" s="17" t="s">
        <v>1</v>
      </c>
      <c r="F506" s="227">
        <v>1.385</v>
      </c>
      <c r="H506" s="32"/>
    </row>
    <row r="507" spans="2:8" s="1" customFormat="1" ht="16.8" customHeight="1">
      <c r="B507" s="32"/>
      <c r="C507" s="228" t="s">
        <v>5149</v>
      </c>
      <c r="H507" s="32"/>
    </row>
    <row r="508" spans="2:8" s="1" customFormat="1" ht="20.399999999999999">
      <c r="B508" s="32"/>
      <c r="C508" s="226" t="s">
        <v>1382</v>
      </c>
      <c r="D508" s="226" t="s">
        <v>1383</v>
      </c>
      <c r="E508" s="17" t="s">
        <v>339</v>
      </c>
      <c r="F508" s="227">
        <v>1.385</v>
      </c>
      <c r="H508" s="32"/>
    </row>
    <row r="509" spans="2:8" s="1" customFormat="1" ht="20.399999999999999">
      <c r="B509" s="32"/>
      <c r="C509" s="226" t="s">
        <v>1424</v>
      </c>
      <c r="D509" s="226" t="s">
        <v>1425</v>
      </c>
      <c r="E509" s="17" t="s">
        <v>339</v>
      </c>
      <c r="F509" s="227">
        <v>694.59900000000005</v>
      </c>
      <c r="H509" s="32"/>
    </row>
    <row r="510" spans="2:8" s="1" customFormat="1" ht="16.8" customHeight="1">
      <c r="B510" s="32"/>
      <c r="C510" s="222" t="s">
        <v>197</v>
      </c>
      <c r="D510" s="223" t="s">
        <v>1</v>
      </c>
      <c r="E510" s="224" t="s">
        <v>1</v>
      </c>
      <c r="F510" s="225">
        <v>1.345</v>
      </c>
      <c r="H510" s="32"/>
    </row>
    <row r="511" spans="2:8" s="1" customFormat="1" ht="16.8" customHeight="1">
      <c r="B511" s="32"/>
      <c r="C511" s="226" t="s">
        <v>1</v>
      </c>
      <c r="D511" s="226" t="s">
        <v>1832</v>
      </c>
      <c r="E511" s="17" t="s">
        <v>1</v>
      </c>
      <c r="F511" s="227">
        <v>0</v>
      </c>
      <c r="H511" s="32"/>
    </row>
    <row r="512" spans="2:8" s="1" customFormat="1" ht="16.8" customHeight="1">
      <c r="B512" s="32"/>
      <c r="C512" s="226" t="s">
        <v>1</v>
      </c>
      <c r="D512" s="226" t="s">
        <v>1839</v>
      </c>
      <c r="E512" s="17" t="s">
        <v>1</v>
      </c>
      <c r="F512" s="227">
        <v>1.1479999999999999</v>
      </c>
      <c r="H512" s="32"/>
    </row>
    <row r="513" spans="2:8" s="1" customFormat="1" ht="16.8" customHeight="1">
      <c r="B513" s="32"/>
      <c r="C513" s="226" t="s">
        <v>1</v>
      </c>
      <c r="D513" s="226" t="s">
        <v>1833</v>
      </c>
      <c r="E513" s="17" t="s">
        <v>1</v>
      </c>
      <c r="F513" s="227">
        <v>0</v>
      </c>
      <c r="H513" s="32"/>
    </row>
    <row r="514" spans="2:8" s="1" customFormat="1" ht="16.8" customHeight="1">
      <c r="B514" s="32"/>
      <c r="C514" s="226" t="s">
        <v>1</v>
      </c>
      <c r="D514" s="226" t="s">
        <v>1840</v>
      </c>
      <c r="E514" s="17" t="s">
        <v>1</v>
      </c>
      <c r="F514" s="227">
        <v>0.19700000000000001</v>
      </c>
      <c r="H514" s="32"/>
    </row>
    <row r="515" spans="2:8" s="1" customFormat="1" ht="16.8" customHeight="1">
      <c r="B515" s="32"/>
      <c r="C515" s="226" t="s">
        <v>197</v>
      </c>
      <c r="D515" s="226" t="s">
        <v>346</v>
      </c>
      <c r="E515" s="17" t="s">
        <v>1</v>
      </c>
      <c r="F515" s="227">
        <v>1.345</v>
      </c>
      <c r="H515" s="32"/>
    </row>
    <row r="516" spans="2:8" s="1" customFormat="1" ht="16.8" customHeight="1">
      <c r="B516" s="32"/>
      <c r="C516" s="228" t="s">
        <v>5149</v>
      </c>
      <c r="H516" s="32"/>
    </row>
    <row r="517" spans="2:8" s="1" customFormat="1" ht="16.8" customHeight="1">
      <c r="B517" s="32"/>
      <c r="C517" s="226" t="s">
        <v>1836</v>
      </c>
      <c r="D517" s="226" t="s">
        <v>1837</v>
      </c>
      <c r="E517" s="17" t="s">
        <v>349</v>
      </c>
      <c r="F517" s="227">
        <v>1.345</v>
      </c>
      <c r="H517" s="32"/>
    </row>
    <row r="518" spans="2:8" s="1" customFormat="1" ht="16.8" customHeight="1">
      <c r="B518" s="32"/>
      <c r="C518" s="226" t="s">
        <v>1896</v>
      </c>
      <c r="D518" s="226" t="s">
        <v>1897</v>
      </c>
      <c r="E518" s="17" t="s">
        <v>349</v>
      </c>
      <c r="F518" s="227">
        <v>128.75299999999999</v>
      </c>
      <c r="H518" s="32"/>
    </row>
    <row r="519" spans="2:8" s="1" customFormat="1" ht="16.8" customHeight="1">
      <c r="B519" s="32"/>
      <c r="C519" s="222" t="s">
        <v>199</v>
      </c>
      <c r="D519" s="223" t="s">
        <v>1</v>
      </c>
      <c r="E519" s="224" t="s">
        <v>1</v>
      </c>
      <c r="F519" s="225">
        <v>10.95</v>
      </c>
      <c r="H519" s="32"/>
    </row>
    <row r="520" spans="2:8" s="1" customFormat="1" ht="16.8" customHeight="1">
      <c r="B520" s="32"/>
      <c r="C520" s="226" t="s">
        <v>1</v>
      </c>
      <c r="D520" s="226" t="s">
        <v>378</v>
      </c>
      <c r="E520" s="17" t="s">
        <v>1</v>
      </c>
      <c r="F520" s="227">
        <v>0</v>
      </c>
      <c r="H520" s="32"/>
    </row>
    <row r="521" spans="2:8" s="1" customFormat="1" ht="16.8" customHeight="1">
      <c r="B521" s="32"/>
      <c r="C521" s="226" t="s">
        <v>1</v>
      </c>
      <c r="D521" s="226" t="s">
        <v>379</v>
      </c>
      <c r="E521" s="17" t="s">
        <v>1</v>
      </c>
      <c r="F521" s="227">
        <v>10.95</v>
      </c>
      <c r="H521" s="32"/>
    </row>
    <row r="522" spans="2:8" s="1" customFormat="1" ht="16.8" customHeight="1">
      <c r="B522" s="32"/>
      <c r="C522" s="226" t="s">
        <v>199</v>
      </c>
      <c r="D522" s="226" t="s">
        <v>346</v>
      </c>
      <c r="E522" s="17" t="s">
        <v>1</v>
      </c>
      <c r="F522" s="227">
        <v>10.95</v>
      </c>
      <c r="H522" s="32"/>
    </row>
    <row r="523" spans="2:8" s="1" customFormat="1" ht="16.8" customHeight="1">
      <c r="B523" s="32"/>
      <c r="C523" s="228" t="s">
        <v>5149</v>
      </c>
      <c r="H523" s="32"/>
    </row>
    <row r="524" spans="2:8" s="1" customFormat="1" ht="16.8" customHeight="1">
      <c r="B524" s="32"/>
      <c r="C524" s="226" t="s">
        <v>375</v>
      </c>
      <c r="D524" s="226" t="s">
        <v>376</v>
      </c>
      <c r="E524" s="17" t="s">
        <v>349</v>
      </c>
      <c r="F524" s="227">
        <v>10.95</v>
      </c>
      <c r="H524" s="32"/>
    </row>
    <row r="525" spans="2:8" s="1" customFormat="1" ht="20.399999999999999">
      <c r="B525" s="32"/>
      <c r="C525" s="226" t="s">
        <v>381</v>
      </c>
      <c r="D525" s="226" t="s">
        <v>382</v>
      </c>
      <c r="E525" s="17" t="s">
        <v>349</v>
      </c>
      <c r="F525" s="227">
        <v>10.95</v>
      </c>
      <c r="H525" s="32"/>
    </row>
    <row r="526" spans="2:8" s="1" customFormat="1" ht="16.8" customHeight="1">
      <c r="B526" s="32"/>
      <c r="C526" s="226" t="s">
        <v>385</v>
      </c>
      <c r="D526" s="226" t="s">
        <v>386</v>
      </c>
      <c r="E526" s="17" t="s">
        <v>349</v>
      </c>
      <c r="F526" s="227">
        <v>1704.115</v>
      </c>
      <c r="H526" s="32"/>
    </row>
    <row r="527" spans="2:8" s="1" customFormat="1" ht="16.8" customHeight="1">
      <c r="B527" s="32"/>
      <c r="C527" s="226" t="s">
        <v>397</v>
      </c>
      <c r="D527" s="226" t="s">
        <v>398</v>
      </c>
      <c r="E527" s="17" t="s">
        <v>349</v>
      </c>
      <c r="F527" s="227">
        <v>816.38499999999999</v>
      </c>
      <c r="H527" s="32"/>
    </row>
    <row r="528" spans="2:8" s="1" customFormat="1" ht="16.8" customHeight="1">
      <c r="B528" s="32"/>
      <c r="C528" s="222" t="s">
        <v>201</v>
      </c>
      <c r="D528" s="223" t="s">
        <v>1</v>
      </c>
      <c r="E528" s="224" t="s">
        <v>1</v>
      </c>
      <c r="F528" s="225">
        <v>24.533999999999999</v>
      </c>
      <c r="H528" s="32"/>
    </row>
    <row r="529" spans="2:8" s="1" customFormat="1" ht="16.8" customHeight="1">
      <c r="B529" s="32"/>
      <c r="C529" s="226" t="s">
        <v>1</v>
      </c>
      <c r="D529" s="226" t="s">
        <v>1500</v>
      </c>
      <c r="E529" s="17" t="s">
        <v>1</v>
      </c>
      <c r="F529" s="227">
        <v>0</v>
      </c>
      <c r="H529" s="32"/>
    </row>
    <row r="530" spans="2:8" s="1" customFormat="1" ht="16.8" customHeight="1">
      <c r="B530" s="32"/>
      <c r="C530" s="226" t="s">
        <v>1</v>
      </c>
      <c r="D530" s="226" t="s">
        <v>877</v>
      </c>
      <c r="E530" s="17" t="s">
        <v>1</v>
      </c>
      <c r="F530" s="227">
        <v>0</v>
      </c>
      <c r="H530" s="32"/>
    </row>
    <row r="531" spans="2:8" s="1" customFormat="1" ht="16.8" customHeight="1">
      <c r="B531" s="32"/>
      <c r="C531" s="226" t="s">
        <v>1</v>
      </c>
      <c r="D531" s="226" t="s">
        <v>1501</v>
      </c>
      <c r="E531" s="17" t="s">
        <v>1</v>
      </c>
      <c r="F531" s="227">
        <v>22.443000000000001</v>
      </c>
      <c r="H531" s="32"/>
    </row>
    <row r="532" spans="2:8" s="1" customFormat="1" ht="16.8" customHeight="1">
      <c r="B532" s="32"/>
      <c r="C532" s="226" t="s">
        <v>1</v>
      </c>
      <c r="D532" s="226" t="s">
        <v>879</v>
      </c>
      <c r="E532" s="17" t="s">
        <v>1</v>
      </c>
      <c r="F532" s="227">
        <v>0</v>
      </c>
      <c r="H532" s="32"/>
    </row>
    <row r="533" spans="2:8" s="1" customFormat="1" ht="16.8" customHeight="1">
      <c r="B533" s="32"/>
      <c r="C533" s="226" t="s">
        <v>1</v>
      </c>
      <c r="D533" s="226" t="s">
        <v>1502</v>
      </c>
      <c r="E533" s="17" t="s">
        <v>1</v>
      </c>
      <c r="F533" s="227">
        <v>2.0910000000000002</v>
      </c>
      <c r="H533" s="32"/>
    </row>
    <row r="534" spans="2:8" s="1" customFormat="1" ht="16.8" customHeight="1">
      <c r="B534" s="32"/>
      <c r="C534" s="226" t="s">
        <v>201</v>
      </c>
      <c r="D534" s="226" t="s">
        <v>406</v>
      </c>
      <c r="E534" s="17" t="s">
        <v>1</v>
      </c>
      <c r="F534" s="227">
        <v>24.533999999999999</v>
      </c>
      <c r="H534" s="32"/>
    </row>
    <row r="535" spans="2:8" s="1" customFormat="1" ht="16.8" customHeight="1">
      <c r="B535" s="32"/>
      <c r="C535" s="228" t="s">
        <v>5149</v>
      </c>
      <c r="H535" s="32"/>
    </row>
    <row r="536" spans="2:8" s="1" customFormat="1" ht="16.8" customHeight="1">
      <c r="B536" s="32"/>
      <c r="C536" s="226" t="s">
        <v>1497</v>
      </c>
      <c r="D536" s="226" t="s">
        <v>1498</v>
      </c>
      <c r="E536" s="17" t="s">
        <v>339</v>
      </c>
      <c r="F536" s="227">
        <v>1155.7249999999999</v>
      </c>
      <c r="H536" s="32"/>
    </row>
    <row r="537" spans="2:8" s="1" customFormat="1" ht="16.8" customHeight="1">
      <c r="B537" s="32"/>
      <c r="C537" s="226" t="s">
        <v>1580</v>
      </c>
      <c r="D537" s="226" t="s">
        <v>1581</v>
      </c>
      <c r="E537" s="17" t="s">
        <v>339</v>
      </c>
      <c r="F537" s="227">
        <v>25.760999999999999</v>
      </c>
      <c r="H537" s="32"/>
    </row>
    <row r="538" spans="2:8" s="1" customFormat="1" ht="16.8" customHeight="1">
      <c r="B538" s="32"/>
      <c r="C538" s="222" t="s">
        <v>203</v>
      </c>
      <c r="D538" s="223" t="s">
        <v>1</v>
      </c>
      <c r="E538" s="224" t="s">
        <v>1</v>
      </c>
      <c r="F538" s="225">
        <v>825.43499999999995</v>
      </c>
      <c r="H538" s="32"/>
    </row>
    <row r="539" spans="2:8" s="1" customFormat="1" ht="16.8" customHeight="1">
      <c r="B539" s="32"/>
      <c r="C539" s="226" t="s">
        <v>1</v>
      </c>
      <c r="D539" s="226" t="s">
        <v>1503</v>
      </c>
      <c r="E539" s="17" t="s">
        <v>1</v>
      </c>
      <c r="F539" s="227">
        <v>0</v>
      </c>
      <c r="H539" s="32"/>
    </row>
    <row r="540" spans="2:8" s="1" customFormat="1" ht="16.8" customHeight="1">
      <c r="B540" s="32"/>
      <c r="C540" s="226" t="s">
        <v>1</v>
      </c>
      <c r="D540" s="226" t="s">
        <v>1504</v>
      </c>
      <c r="E540" s="17" t="s">
        <v>1</v>
      </c>
      <c r="F540" s="227">
        <v>0</v>
      </c>
      <c r="H540" s="32"/>
    </row>
    <row r="541" spans="2:8" s="1" customFormat="1" ht="16.8" customHeight="1">
      <c r="B541" s="32"/>
      <c r="C541" s="226" t="s">
        <v>1</v>
      </c>
      <c r="D541" s="226" t="s">
        <v>1505</v>
      </c>
      <c r="E541" s="17" t="s">
        <v>1</v>
      </c>
      <c r="F541" s="227">
        <v>72.912000000000006</v>
      </c>
      <c r="H541" s="32"/>
    </row>
    <row r="542" spans="2:8" s="1" customFormat="1" ht="16.8" customHeight="1">
      <c r="B542" s="32"/>
      <c r="C542" s="226" t="s">
        <v>1</v>
      </c>
      <c r="D542" s="226" t="s">
        <v>1506</v>
      </c>
      <c r="E542" s="17" t="s">
        <v>1</v>
      </c>
      <c r="F542" s="227">
        <v>105.108</v>
      </c>
      <c r="H542" s="32"/>
    </row>
    <row r="543" spans="2:8" s="1" customFormat="1" ht="16.8" customHeight="1">
      <c r="B543" s="32"/>
      <c r="C543" s="226" t="s">
        <v>1</v>
      </c>
      <c r="D543" s="226" t="s">
        <v>1507</v>
      </c>
      <c r="E543" s="17" t="s">
        <v>1</v>
      </c>
      <c r="F543" s="227">
        <v>72.835999999999999</v>
      </c>
      <c r="H543" s="32"/>
    </row>
    <row r="544" spans="2:8" s="1" customFormat="1" ht="20.399999999999999">
      <c r="B544" s="32"/>
      <c r="C544" s="226" t="s">
        <v>1</v>
      </c>
      <c r="D544" s="226" t="s">
        <v>1508</v>
      </c>
      <c r="E544" s="17" t="s">
        <v>1</v>
      </c>
      <c r="F544" s="227">
        <v>0</v>
      </c>
      <c r="H544" s="32"/>
    </row>
    <row r="545" spans="2:8" s="1" customFormat="1" ht="16.8" customHeight="1">
      <c r="B545" s="32"/>
      <c r="C545" s="226" t="s">
        <v>1</v>
      </c>
      <c r="D545" s="226" t="s">
        <v>1509</v>
      </c>
      <c r="E545" s="17" t="s">
        <v>1</v>
      </c>
      <c r="F545" s="227">
        <v>110.235</v>
      </c>
      <c r="H545" s="32"/>
    </row>
    <row r="546" spans="2:8" s="1" customFormat="1" ht="16.8" customHeight="1">
      <c r="B546" s="32"/>
      <c r="C546" s="226" t="s">
        <v>1</v>
      </c>
      <c r="D546" s="226" t="s">
        <v>1510</v>
      </c>
      <c r="E546" s="17" t="s">
        <v>1</v>
      </c>
      <c r="F546" s="227">
        <v>110.22</v>
      </c>
      <c r="H546" s="32"/>
    </row>
    <row r="547" spans="2:8" s="1" customFormat="1" ht="16.8" customHeight="1">
      <c r="B547" s="32"/>
      <c r="C547" s="226" t="s">
        <v>1</v>
      </c>
      <c r="D547" s="226" t="s">
        <v>1511</v>
      </c>
      <c r="E547" s="17" t="s">
        <v>1</v>
      </c>
      <c r="F547" s="227">
        <v>0</v>
      </c>
      <c r="H547" s="32"/>
    </row>
    <row r="548" spans="2:8" s="1" customFormat="1" ht="16.8" customHeight="1">
      <c r="B548" s="32"/>
      <c r="C548" s="226" t="s">
        <v>1</v>
      </c>
      <c r="D548" s="226" t="s">
        <v>1512</v>
      </c>
      <c r="E548" s="17" t="s">
        <v>1</v>
      </c>
      <c r="F548" s="227">
        <v>-16.675000000000001</v>
      </c>
      <c r="H548" s="32"/>
    </row>
    <row r="549" spans="2:8" s="1" customFormat="1" ht="16.8" customHeight="1">
      <c r="B549" s="32"/>
      <c r="C549" s="226" t="s">
        <v>1</v>
      </c>
      <c r="D549" s="226" t="s">
        <v>1513</v>
      </c>
      <c r="E549" s="17" t="s">
        <v>1</v>
      </c>
      <c r="F549" s="227">
        <v>0</v>
      </c>
      <c r="H549" s="32"/>
    </row>
    <row r="550" spans="2:8" s="1" customFormat="1" ht="16.8" customHeight="1">
      <c r="B550" s="32"/>
      <c r="C550" s="226" t="s">
        <v>1</v>
      </c>
      <c r="D550" s="226" t="s">
        <v>1128</v>
      </c>
      <c r="E550" s="17" t="s">
        <v>1</v>
      </c>
      <c r="F550" s="227">
        <v>0</v>
      </c>
      <c r="H550" s="32"/>
    </row>
    <row r="551" spans="2:8" s="1" customFormat="1" ht="16.8" customHeight="1">
      <c r="B551" s="32"/>
      <c r="C551" s="226" t="s">
        <v>1</v>
      </c>
      <c r="D551" s="226" t="s">
        <v>1514</v>
      </c>
      <c r="E551" s="17" t="s">
        <v>1</v>
      </c>
      <c r="F551" s="227">
        <v>10.801</v>
      </c>
      <c r="H551" s="32"/>
    </row>
    <row r="552" spans="2:8" s="1" customFormat="1" ht="16.8" customHeight="1">
      <c r="B552" s="32"/>
      <c r="C552" s="226" t="s">
        <v>1</v>
      </c>
      <c r="D552" s="226" t="s">
        <v>1515</v>
      </c>
      <c r="E552" s="17" t="s">
        <v>1</v>
      </c>
      <c r="F552" s="227">
        <v>8.6969999999999992</v>
      </c>
      <c r="H552" s="32"/>
    </row>
    <row r="553" spans="2:8" s="1" customFormat="1" ht="16.8" customHeight="1">
      <c r="B553" s="32"/>
      <c r="C553" s="226" t="s">
        <v>1</v>
      </c>
      <c r="D553" s="226" t="s">
        <v>1516</v>
      </c>
      <c r="E553" s="17" t="s">
        <v>1</v>
      </c>
      <c r="F553" s="227">
        <v>8.5579999999999998</v>
      </c>
      <c r="H553" s="32"/>
    </row>
    <row r="554" spans="2:8" s="1" customFormat="1" ht="16.8" customHeight="1">
      <c r="B554" s="32"/>
      <c r="C554" s="226" t="s">
        <v>1</v>
      </c>
      <c r="D554" s="226" t="s">
        <v>1517</v>
      </c>
      <c r="E554" s="17" t="s">
        <v>1</v>
      </c>
      <c r="F554" s="227">
        <v>8.6709999999999994</v>
      </c>
      <c r="H554" s="32"/>
    </row>
    <row r="555" spans="2:8" s="1" customFormat="1" ht="20.399999999999999">
      <c r="B555" s="32"/>
      <c r="C555" s="226" t="s">
        <v>1</v>
      </c>
      <c r="D555" s="226" t="s">
        <v>1518</v>
      </c>
      <c r="E555" s="17" t="s">
        <v>1</v>
      </c>
      <c r="F555" s="227">
        <v>0</v>
      </c>
      <c r="H555" s="32"/>
    </row>
    <row r="556" spans="2:8" s="1" customFormat="1" ht="16.8" customHeight="1">
      <c r="B556" s="32"/>
      <c r="C556" s="226" t="s">
        <v>1</v>
      </c>
      <c r="D556" s="226" t="s">
        <v>1519</v>
      </c>
      <c r="E556" s="17" t="s">
        <v>1</v>
      </c>
      <c r="F556" s="227">
        <v>90.631</v>
      </c>
      <c r="H556" s="32"/>
    </row>
    <row r="557" spans="2:8" s="1" customFormat="1" ht="16.8" customHeight="1">
      <c r="B557" s="32"/>
      <c r="C557" s="226" t="s">
        <v>1</v>
      </c>
      <c r="D557" s="226" t="s">
        <v>1520</v>
      </c>
      <c r="E557" s="17" t="s">
        <v>1</v>
      </c>
      <c r="F557" s="227">
        <v>-16.8</v>
      </c>
      <c r="H557" s="32"/>
    </row>
    <row r="558" spans="2:8" s="1" customFormat="1" ht="16.8" customHeight="1">
      <c r="B558" s="32"/>
      <c r="C558" s="226" t="s">
        <v>1</v>
      </c>
      <c r="D558" s="226" t="s">
        <v>1521</v>
      </c>
      <c r="E558" s="17" t="s">
        <v>1</v>
      </c>
      <c r="F558" s="227">
        <v>1.1160000000000001</v>
      </c>
      <c r="H558" s="32"/>
    </row>
    <row r="559" spans="2:8" s="1" customFormat="1" ht="16.8" customHeight="1">
      <c r="B559" s="32"/>
      <c r="C559" s="226" t="s">
        <v>1</v>
      </c>
      <c r="D559" s="226" t="s">
        <v>1511</v>
      </c>
      <c r="E559" s="17" t="s">
        <v>1</v>
      </c>
      <c r="F559" s="227">
        <v>0</v>
      </c>
      <c r="H559" s="32"/>
    </row>
    <row r="560" spans="2:8" s="1" customFormat="1" ht="16.8" customHeight="1">
      <c r="B560" s="32"/>
      <c r="C560" s="226" t="s">
        <v>1</v>
      </c>
      <c r="D560" s="226" t="s">
        <v>1522</v>
      </c>
      <c r="E560" s="17" t="s">
        <v>1</v>
      </c>
      <c r="F560" s="227">
        <v>-3.1280000000000001</v>
      </c>
      <c r="H560" s="32"/>
    </row>
    <row r="561" spans="2:8" s="1" customFormat="1" ht="20.399999999999999">
      <c r="B561" s="32"/>
      <c r="C561" s="226" t="s">
        <v>1</v>
      </c>
      <c r="D561" s="226" t="s">
        <v>1523</v>
      </c>
      <c r="E561" s="17" t="s">
        <v>1</v>
      </c>
      <c r="F561" s="227">
        <v>0</v>
      </c>
      <c r="H561" s="32"/>
    </row>
    <row r="562" spans="2:8" s="1" customFormat="1" ht="16.8" customHeight="1">
      <c r="B562" s="32"/>
      <c r="C562" s="226" t="s">
        <v>1</v>
      </c>
      <c r="D562" s="226" t="s">
        <v>1524</v>
      </c>
      <c r="E562" s="17" t="s">
        <v>1</v>
      </c>
      <c r="F562" s="227">
        <v>14.477</v>
      </c>
      <c r="H562" s="32"/>
    </row>
    <row r="563" spans="2:8" s="1" customFormat="1" ht="16.8" customHeight="1">
      <c r="B563" s="32"/>
      <c r="C563" s="226" t="s">
        <v>1</v>
      </c>
      <c r="D563" s="226" t="s">
        <v>1511</v>
      </c>
      <c r="E563" s="17" t="s">
        <v>1</v>
      </c>
      <c r="F563" s="227">
        <v>0</v>
      </c>
      <c r="H563" s="32"/>
    </row>
    <row r="564" spans="2:8" s="1" customFormat="1" ht="16.8" customHeight="1">
      <c r="B564" s="32"/>
      <c r="C564" s="226" t="s">
        <v>1</v>
      </c>
      <c r="D564" s="226" t="s">
        <v>1525</v>
      </c>
      <c r="E564" s="17" t="s">
        <v>1</v>
      </c>
      <c r="F564" s="227">
        <v>-0.76800000000000002</v>
      </c>
      <c r="H564" s="32"/>
    </row>
    <row r="565" spans="2:8" s="1" customFormat="1" ht="20.399999999999999">
      <c r="B565" s="32"/>
      <c r="C565" s="226" t="s">
        <v>1</v>
      </c>
      <c r="D565" s="226" t="s">
        <v>1526</v>
      </c>
      <c r="E565" s="17" t="s">
        <v>1</v>
      </c>
      <c r="F565" s="227">
        <v>0</v>
      </c>
      <c r="H565" s="32"/>
    </row>
    <row r="566" spans="2:8" s="1" customFormat="1" ht="16.8" customHeight="1">
      <c r="B566" s="32"/>
      <c r="C566" s="226" t="s">
        <v>1</v>
      </c>
      <c r="D566" s="226" t="s">
        <v>1527</v>
      </c>
      <c r="E566" s="17" t="s">
        <v>1</v>
      </c>
      <c r="F566" s="227">
        <v>21.866</v>
      </c>
      <c r="H566" s="32"/>
    </row>
    <row r="567" spans="2:8" s="1" customFormat="1" ht="16.8" customHeight="1">
      <c r="B567" s="32"/>
      <c r="C567" s="226" t="s">
        <v>1</v>
      </c>
      <c r="D567" s="226" t="s">
        <v>1528</v>
      </c>
      <c r="E567" s="17" t="s">
        <v>1</v>
      </c>
      <c r="F567" s="227">
        <v>-1.0620000000000001</v>
      </c>
      <c r="H567" s="32"/>
    </row>
    <row r="568" spans="2:8" s="1" customFormat="1" ht="16.8" customHeight="1">
      <c r="B568" s="32"/>
      <c r="C568" s="226" t="s">
        <v>1</v>
      </c>
      <c r="D568" s="226" t="s">
        <v>1131</v>
      </c>
      <c r="E568" s="17" t="s">
        <v>1</v>
      </c>
      <c r="F568" s="227">
        <v>-1.9350000000000001</v>
      </c>
      <c r="H568" s="32"/>
    </row>
    <row r="569" spans="2:8" s="1" customFormat="1" ht="16.8" customHeight="1">
      <c r="B569" s="32"/>
      <c r="C569" s="226" t="s">
        <v>1</v>
      </c>
      <c r="D569" s="226" t="s">
        <v>1529</v>
      </c>
      <c r="E569" s="17" t="s">
        <v>1</v>
      </c>
      <c r="F569" s="227">
        <v>0</v>
      </c>
      <c r="H569" s="32"/>
    </row>
    <row r="570" spans="2:8" s="1" customFormat="1" ht="16.8" customHeight="1">
      <c r="B570" s="32"/>
      <c r="C570" s="226" t="s">
        <v>1</v>
      </c>
      <c r="D570" s="226" t="s">
        <v>1530</v>
      </c>
      <c r="E570" s="17" t="s">
        <v>1</v>
      </c>
      <c r="F570" s="227">
        <v>1.0049999999999999</v>
      </c>
      <c r="H570" s="32"/>
    </row>
    <row r="571" spans="2:8" s="1" customFormat="1" ht="16.8" customHeight="1">
      <c r="B571" s="32"/>
      <c r="C571" s="226" t="s">
        <v>1</v>
      </c>
      <c r="D571" s="226" t="s">
        <v>1531</v>
      </c>
      <c r="E571" s="17" t="s">
        <v>1</v>
      </c>
      <c r="F571" s="227">
        <v>1.0620000000000001</v>
      </c>
      <c r="H571" s="32"/>
    </row>
    <row r="572" spans="2:8" s="1" customFormat="1" ht="16.8" customHeight="1">
      <c r="B572" s="32"/>
      <c r="C572" s="226" t="s">
        <v>1</v>
      </c>
      <c r="D572" s="226" t="s">
        <v>1132</v>
      </c>
      <c r="E572" s="17" t="s">
        <v>1</v>
      </c>
      <c r="F572" s="227">
        <v>0</v>
      </c>
      <c r="H572" s="32"/>
    </row>
    <row r="573" spans="2:8" s="1" customFormat="1" ht="16.8" customHeight="1">
      <c r="B573" s="32"/>
      <c r="C573" s="226" t="s">
        <v>1</v>
      </c>
      <c r="D573" s="226" t="s">
        <v>1532</v>
      </c>
      <c r="E573" s="17" t="s">
        <v>1</v>
      </c>
      <c r="F573" s="227">
        <v>11.084</v>
      </c>
      <c r="H573" s="32"/>
    </row>
    <row r="574" spans="2:8" s="1" customFormat="1" ht="16.8" customHeight="1">
      <c r="B574" s="32"/>
      <c r="C574" s="226" t="s">
        <v>1</v>
      </c>
      <c r="D574" s="226" t="s">
        <v>1131</v>
      </c>
      <c r="E574" s="17" t="s">
        <v>1</v>
      </c>
      <c r="F574" s="227">
        <v>-1.9350000000000001</v>
      </c>
      <c r="H574" s="32"/>
    </row>
    <row r="575" spans="2:8" s="1" customFormat="1" ht="16.8" customHeight="1">
      <c r="B575" s="32"/>
      <c r="C575" s="226" t="s">
        <v>1</v>
      </c>
      <c r="D575" s="226" t="s">
        <v>1533</v>
      </c>
      <c r="E575" s="17" t="s">
        <v>1</v>
      </c>
      <c r="F575" s="227">
        <v>0</v>
      </c>
      <c r="H575" s="32"/>
    </row>
    <row r="576" spans="2:8" s="1" customFormat="1" ht="16.8" customHeight="1">
      <c r="B576" s="32"/>
      <c r="C576" s="226" t="s">
        <v>1</v>
      </c>
      <c r="D576" s="226" t="s">
        <v>1128</v>
      </c>
      <c r="E576" s="17" t="s">
        <v>1</v>
      </c>
      <c r="F576" s="227">
        <v>0</v>
      </c>
      <c r="H576" s="32"/>
    </row>
    <row r="577" spans="2:8" s="1" customFormat="1" ht="16.8" customHeight="1">
      <c r="B577" s="32"/>
      <c r="C577" s="226" t="s">
        <v>1</v>
      </c>
      <c r="D577" s="226" t="s">
        <v>1534</v>
      </c>
      <c r="E577" s="17" t="s">
        <v>1</v>
      </c>
      <c r="F577" s="227">
        <v>23.675999999999998</v>
      </c>
      <c r="H577" s="32"/>
    </row>
    <row r="578" spans="2:8" s="1" customFormat="1" ht="16.8" customHeight="1">
      <c r="B578" s="32"/>
      <c r="C578" s="226" t="s">
        <v>1</v>
      </c>
      <c r="D578" s="226" t="s">
        <v>1131</v>
      </c>
      <c r="E578" s="17" t="s">
        <v>1</v>
      </c>
      <c r="F578" s="227">
        <v>-1.9350000000000001</v>
      </c>
      <c r="H578" s="32"/>
    </row>
    <row r="579" spans="2:8" s="1" customFormat="1" ht="16.8" customHeight="1">
      <c r="B579" s="32"/>
      <c r="C579" s="226" t="s">
        <v>1</v>
      </c>
      <c r="D579" s="226" t="s">
        <v>1535</v>
      </c>
      <c r="E579" s="17" t="s">
        <v>1</v>
      </c>
      <c r="F579" s="227">
        <v>1.071</v>
      </c>
      <c r="H579" s="32"/>
    </row>
    <row r="580" spans="2:8" s="1" customFormat="1" ht="16.8" customHeight="1">
      <c r="B580" s="32"/>
      <c r="C580" s="226" t="s">
        <v>1</v>
      </c>
      <c r="D580" s="226" t="s">
        <v>1132</v>
      </c>
      <c r="E580" s="17" t="s">
        <v>1</v>
      </c>
      <c r="F580" s="227">
        <v>0</v>
      </c>
      <c r="H580" s="32"/>
    </row>
    <row r="581" spans="2:8" s="1" customFormat="1" ht="16.8" customHeight="1">
      <c r="B581" s="32"/>
      <c r="C581" s="226" t="s">
        <v>1</v>
      </c>
      <c r="D581" s="226" t="s">
        <v>1536</v>
      </c>
      <c r="E581" s="17" t="s">
        <v>1</v>
      </c>
      <c r="F581" s="227">
        <v>12.667</v>
      </c>
      <c r="H581" s="32"/>
    </row>
    <row r="582" spans="2:8" s="1" customFormat="1" ht="16.8" customHeight="1">
      <c r="B582" s="32"/>
      <c r="C582" s="226" t="s">
        <v>1</v>
      </c>
      <c r="D582" s="226" t="s">
        <v>1131</v>
      </c>
      <c r="E582" s="17" t="s">
        <v>1</v>
      </c>
      <c r="F582" s="227">
        <v>-1.9350000000000001</v>
      </c>
      <c r="H582" s="32"/>
    </row>
    <row r="583" spans="2:8" s="1" customFormat="1" ht="16.8" customHeight="1">
      <c r="B583" s="32"/>
      <c r="C583" s="226" t="s">
        <v>1</v>
      </c>
      <c r="D583" s="226" t="s">
        <v>1537</v>
      </c>
      <c r="E583" s="17" t="s">
        <v>1</v>
      </c>
      <c r="F583" s="227">
        <v>0.74</v>
      </c>
      <c r="H583" s="32"/>
    </row>
    <row r="584" spans="2:8" s="1" customFormat="1" ht="20.399999999999999">
      <c r="B584" s="32"/>
      <c r="C584" s="226" t="s">
        <v>1</v>
      </c>
      <c r="D584" s="226" t="s">
        <v>1538</v>
      </c>
      <c r="E584" s="17" t="s">
        <v>1</v>
      </c>
      <c r="F584" s="227">
        <v>0</v>
      </c>
      <c r="H584" s="32"/>
    </row>
    <row r="585" spans="2:8" s="1" customFormat="1" ht="16.8" customHeight="1">
      <c r="B585" s="32"/>
      <c r="C585" s="226" t="s">
        <v>1</v>
      </c>
      <c r="D585" s="226" t="s">
        <v>1135</v>
      </c>
      <c r="E585" s="17" t="s">
        <v>1</v>
      </c>
      <c r="F585" s="227">
        <v>0</v>
      </c>
      <c r="H585" s="32"/>
    </row>
    <row r="586" spans="2:8" s="1" customFormat="1" ht="16.8" customHeight="1">
      <c r="B586" s="32"/>
      <c r="C586" s="226" t="s">
        <v>1</v>
      </c>
      <c r="D586" s="226" t="s">
        <v>1539</v>
      </c>
      <c r="E586" s="17" t="s">
        <v>1</v>
      </c>
      <c r="F586" s="227">
        <v>16.814</v>
      </c>
      <c r="H586" s="32"/>
    </row>
    <row r="587" spans="2:8" s="1" customFormat="1" ht="16.8" customHeight="1">
      <c r="B587" s="32"/>
      <c r="C587" s="226" t="s">
        <v>1</v>
      </c>
      <c r="D587" s="226" t="s">
        <v>1131</v>
      </c>
      <c r="E587" s="17" t="s">
        <v>1</v>
      </c>
      <c r="F587" s="227">
        <v>-1.9350000000000001</v>
      </c>
      <c r="H587" s="32"/>
    </row>
    <row r="588" spans="2:8" s="1" customFormat="1" ht="16.8" customHeight="1">
      <c r="B588" s="32"/>
      <c r="C588" s="226" t="s">
        <v>1</v>
      </c>
      <c r="D588" s="226" t="s">
        <v>1540</v>
      </c>
      <c r="E588" s="17" t="s">
        <v>1</v>
      </c>
      <c r="F588" s="227">
        <v>1.6830000000000001</v>
      </c>
      <c r="H588" s="32"/>
    </row>
    <row r="589" spans="2:8" s="1" customFormat="1" ht="16.8" customHeight="1">
      <c r="B589" s="32"/>
      <c r="C589" s="226" t="s">
        <v>1</v>
      </c>
      <c r="D589" s="226" t="s">
        <v>1541</v>
      </c>
      <c r="E589" s="17" t="s">
        <v>1</v>
      </c>
      <c r="F589" s="227">
        <v>0</v>
      </c>
      <c r="H589" s="32"/>
    </row>
    <row r="590" spans="2:8" s="1" customFormat="1" ht="16.8" customHeight="1">
      <c r="B590" s="32"/>
      <c r="C590" s="226" t="s">
        <v>1</v>
      </c>
      <c r="D590" s="226" t="s">
        <v>1135</v>
      </c>
      <c r="E590" s="17" t="s">
        <v>1</v>
      </c>
      <c r="F590" s="227">
        <v>0</v>
      </c>
      <c r="H590" s="32"/>
    </row>
    <row r="591" spans="2:8" s="1" customFormat="1" ht="16.8" customHeight="1">
      <c r="B591" s="32"/>
      <c r="C591" s="226" t="s">
        <v>1</v>
      </c>
      <c r="D591" s="226" t="s">
        <v>1542</v>
      </c>
      <c r="E591" s="17" t="s">
        <v>1</v>
      </c>
      <c r="F591" s="227">
        <v>18.247</v>
      </c>
      <c r="H591" s="32"/>
    </row>
    <row r="592" spans="2:8" s="1" customFormat="1" ht="16.8" customHeight="1">
      <c r="B592" s="32"/>
      <c r="C592" s="226" t="s">
        <v>1</v>
      </c>
      <c r="D592" s="226" t="s">
        <v>1131</v>
      </c>
      <c r="E592" s="17" t="s">
        <v>1</v>
      </c>
      <c r="F592" s="227">
        <v>-1.9350000000000001</v>
      </c>
      <c r="H592" s="32"/>
    </row>
    <row r="593" spans="2:8" s="1" customFormat="1" ht="16.8" customHeight="1">
      <c r="B593" s="32"/>
      <c r="C593" s="226" t="s">
        <v>1</v>
      </c>
      <c r="D593" s="226" t="s">
        <v>1543</v>
      </c>
      <c r="E593" s="17" t="s">
        <v>1</v>
      </c>
      <c r="F593" s="227">
        <v>0</v>
      </c>
      <c r="H593" s="32"/>
    </row>
    <row r="594" spans="2:8" s="1" customFormat="1" ht="16.8" customHeight="1">
      <c r="B594" s="32"/>
      <c r="C594" s="226" t="s">
        <v>1</v>
      </c>
      <c r="D594" s="226" t="s">
        <v>1138</v>
      </c>
      <c r="E594" s="17" t="s">
        <v>1</v>
      </c>
      <c r="F594" s="227">
        <v>0</v>
      </c>
      <c r="H594" s="32"/>
    </row>
    <row r="595" spans="2:8" s="1" customFormat="1" ht="16.8" customHeight="1">
      <c r="B595" s="32"/>
      <c r="C595" s="226" t="s">
        <v>1</v>
      </c>
      <c r="D595" s="226" t="s">
        <v>1544</v>
      </c>
      <c r="E595" s="17" t="s">
        <v>1</v>
      </c>
      <c r="F595" s="227">
        <v>107.973</v>
      </c>
      <c r="H595" s="32"/>
    </row>
    <row r="596" spans="2:8" s="1" customFormat="1" ht="16.8" customHeight="1">
      <c r="B596" s="32"/>
      <c r="C596" s="226" t="s">
        <v>1</v>
      </c>
      <c r="D596" s="226" t="s">
        <v>1545</v>
      </c>
      <c r="E596" s="17" t="s">
        <v>1</v>
      </c>
      <c r="F596" s="227">
        <v>-7.74</v>
      </c>
      <c r="H596" s="32"/>
    </row>
    <row r="597" spans="2:8" s="1" customFormat="1" ht="16.8" customHeight="1">
      <c r="B597" s="32"/>
      <c r="C597" s="226" t="s">
        <v>1</v>
      </c>
      <c r="D597" s="226" t="s">
        <v>1546</v>
      </c>
      <c r="E597" s="17" t="s">
        <v>1</v>
      </c>
      <c r="F597" s="227">
        <v>1.53</v>
      </c>
      <c r="H597" s="32"/>
    </row>
    <row r="598" spans="2:8" s="1" customFormat="1" ht="16.8" customHeight="1">
      <c r="B598" s="32"/>
      <c r="C598" s="226" t="s">
        <v>1</v>
      </c>
      <c r="D598" s="226" t="s">
        <v>1141</v>
      </c>
      <c r="E598" s="17" t="s">
        <v>1</v>
      </c>
      <c r="F598" s="227">
        <v>0</v>
      </c>
      <c r="H598" s="32"/>
    </row>
    <row r="599" spans="2:8" s="1" customFormat="1" ht="16.8" customHeight="1">
      <c r="B599" s="32"/>
      <c r="C599" s="226" t="s">
        <v>1</v>
      </c>
      <c r="D599" s="226" t="s">
        <v>1547</v>
      </c>
      <c r="E599" s="17" t="s">
        <v>1</v>
      </c>
      <c r="F599" s="227">
        <v>21.018000000000001</v>
      </c>
      <c r="H599" s="32"/>
    </row>
    <row r="600" spans="2:8" s="1" customFormat="1" ht="16.8" customHeight="1">
      <c r="B600" s="32"/>
      <c r="C600" s="226" t="s">
        <v>1</v>
      </c>
      <c r="D600" s="226" t="s">
        <v>1140</v>
      </c>
      <c r="E600" s="17" t="s">
        <v>1</v>
      </c>
      <c r="F600" s="227">
        <v>-3.87</v>
      </c>
      <c r="H600" s="32"/>
    </row>
    <row r="601" spans="2:8" s="1" customFormat="1" ht="16.8" customHeight="1">
      <c r="B601" s="32"/>
      <c r="C601" s="226" t="s">
        <v>1</v>
      </c>
      <c r="D601" s="226" t="s">
        <v>1548</v>
      </c>
      <c r="E601" s="17" t="s">
        <v>1</v>
      </c>
      <c r="F601" s="227">
        <v>0.76500000000000001</v>
      </c>
      <c r="H601" s="32"/>
    </row>
    <row r="602" spans="2:8" s="1" customFormat="1" ht="16.8" customHeight="1">
      <c r="B602" s="32"/>
      <c r="C602" s="226" t="s">
        <v>1</v>
      </c>
      <c r="D602" s="226" t="s">
        <v>1549</v>
      </c>
      <c r="E602" s="17" t="s">
        <v>1</v>
      </c>
      <c r="F602" s="227">
        <v>0</v>
      </c>
      <c r="H602" s="32"/>
    </row>
    <row r="603" spans="2:8" s="1" customFormat="1" ht="16.8" customHeight="1">
      <c r="B603" s="32"/>
      <c r="C603" s="226" t="s">
        <v>1</v>
      </c>
      <c r="D603" s="226" t="s">
        <v>1144</v>
      </c>
      <c r="E603" s="17" t="s">
        <v>1</v>
      </c>
      <c r="F603" s="227">
        <v>0</v>
      </c>
      <c r="H603" s="32"/>
    </row>
    <row r="604" spans="2:8" s="1" customFormat="1" ht="16.8" customHeight="1">
      <c r="B604" s="32"/>
      <c r="C604" s="226" t="s">
        <v>1</v>
      </c>
      <c r="D604" s="226" t="s">
        <v>1550</v>
      </c>
      <c r="E604" s="17" t="s">
        <v>1</v>
      </c>
      <c r="F604" s="227">
        <v>9.048</v>
      </c>
      <c r="H604" s="32"/>
    </row>
    <row r="605" spans="2:8" s="1" customFormat="1" ht="16.8" customHeight="1">
      <c r="B605" s="32"/>
      <c r="C605" s="226" t="s">
        <v>1</v>
      </c>
      <c r="D605" s="226" t="s">
        <v>1146</v>
      </c>
      <c r="E605" s="17" t="s">
        <v>1</v>
      </c>
      <c r="F605" s="227">
        <v>0</v>
      </c>
      <c r="H605" s="32"/>
    </row>
    <row r="606" spans="2:8" s="1" customFormat="1" ht="16.8" customHeight="1">
      <c r="B606" s="32"/>
      <c r="C606" s="226" t="s">
        <v>1</v>
      </c>
      <c r="D606" s="226" t="s">
        <v>1551</v>
      </c>
      <c r="E606" s="17" t="s">
        <v>1</v>
      </c>
      <c r="F606" s="227">
        <v>10.179</v>
      </c>
      <c r="H606" s="32"/>
    </row>
    <row r="607" spans="2:8" s="1" customFormat="1" ht="16.8" customHeight="1">
      <c r="B607" s="32"/>
      <c r="C607" s="226" t="s">
        <v>1</v>
      </c>
      <c r="D607" s="226" t="s">
        <v>1131</v>
      </c>
      <c r="E607" s="17" t="s">
        <v>1</v>
      </c>
      <c r="F607" s="227">
        <v>-1.9350000000000001</v>
      </c>
      <c r="H607" s="32"/>
    </row>
    <row r="608" spans="2:8" s="1" customFormat="1" ht="16.8" customHeight="1">
      <c r="B608" s="32"/>
      <c r="C608" s="226" t="s">
        <v>1</v>
      </c>
      <c r="D608" s="226" t="s">
        <v>1548</v>
      </c>
      <c r="E608" s="17" t="s">
        <v>1</v>
      </c>
      <c r="F608" s="227">
        <v>0.76500000000000001</v>
      </c>
      <c r="H608" s="32"/>
    </row>
    <row r="609" spans="2:8" s="1" customFormat="1" ht="16.8" customHeight="1">
      <c r="B609" s="32"/>
      <c r="C609" s="226" t="s">
        <v>1</v>
      </c>
      <c r="D609" s="226" t="s">
        <v>1552</v>
      </c>
      <c r="E609" s="17" t="s">
        <v>1</v>
      </c>
      <c r="F609" s="227">
        <v>0</v>
      </c>
      <c r="H609" s="32"/>
    </row>
    <row r="610" spans="2:8" s="1" customFormat="1" ht="16.8" customHeight="1">
      <c r="B610" s="32"/>
      <c r="C610" s="226" t="s">
        <v>1</v>
      </c>
      <c r="D610" s="226" t="s">
        <v>1149</v>
      </c>
      <c r="E610" s="17" t="s">
        <v>1</v>
      </c>
      <c r="F610" s="227">
        <v>0</v>
      </c>
      <c r="H610" s="32"/>
    </row>
    <row r="611" spans="2:8" s="1" customFormat="1" ht="16.8" customHeight="1">
      <c r="B611" s="32"/>
      <c r="C611" s="226" t="s">
        <v>1</v>
      </c>
      <c r="D611" s="226" t="s">
        <v>1553</v>
      </c>
      <c r="E611" s="17" t="s">
        <v>1</v>
      </c>
      <c r="F611" s="227">
        <v>11.122</v>
      </c>
      <c r="H611" s="32"/>
    </row>
    <row r="612" spans="2:8" s="1" customFormat="1" ht="16.8" customHeight="1">
      <c r="B612" s="32"/>
      <c r="C612" s="226" t="s">
        <v>1</v>
      </c>
      <c r="D612" s="226" t="s">
        <v>1471</v>
      </c>
      <c r="E612" s="17" t="s">
        <v>1</v>
      </c>
      <c r="F612" s="227">
        <v>0</v>
      </c>
      <c r="H612" s="32"/>
    </row>
    <row r="613" spans="2:8" s="1" customFormat="1" ht="16.8" customHeight="1">
      <c r="B613" s="32"/>
      <c r="C613" s="226" t="s">
        <v>1</v>
      </c>
      <c r="D613" s="226" t="s">
        <v>1146</v>
      </c>
      <c r="E613" s="17" t="s">
        <v>1</v>
      </c>
      <c r="F613" s="227">
        <v>0</v>
      </c>
      <c r="H613" s="32"/>
    </row>
    <row r="614" spans="2:8" s="1" customFormat="1" ht="16.8" customHeight="1">
      <c r="B614" s="32"/>
      <c r="C614" s="226" t="s">
        <v>1</v>
      </c>
      <c r="D614" s="226" t="s">
        <v>1529</v>
      </c>
      <c r="E614" s="17" t="s">
        <v>1</v>
      </c>
      <c r="F614" s="227">
        <v>0</v>
      </c>
      <c r="H614" s="32"/>
    </row>
    <row r="615" spans="2:8" s="1" customFormat="1" ht="16.8" customHeight="1">
      <c r="B615" s="32"/>
      <c r="C615" s="226" t="s">
        <v>1</v>
      </c>
      <c r="D615" s="226" t="s">
        <v>1530</v>
      </c>
      <c r="E615" s="17" t="s">
        <v>1</v>
      </c>
      <c r="F615" s="227">
        <v>1.0049999999999999</v>
      </c>
      <c r="H615" s="32"/>
    </row>
    <row r="616" spans="2:8" s="1" customFormat="1" ht="16.8" customHeight="1">
      <c r="B616" s="32"/>
      <c r="C616" s="226" t="s">
        <v>1</v>
      </c>
      <c r="D616" s="226" t="s">
        <v>1531</v>
      </c>
      <c r="E616" s="17" t="s">
        <v>1</v>
      </c>
      <c r="F616" s="227">
        <v>1.0620000000000001</v>
      </c>
      <c r="H616" s="32"/>
    </row>
    <row r="617" spans="2:8" s="1" customFormat="1" ht="16.8" customHeight="1">
      <c r="B617" s="32"/>
      <c r="C617" s="226" t="s">
        <v>1</v>
      </c>
      <c r="D617" s="226" t="s">
        <v>1464</v>
      </c>
      <c r="E617" s="17" t="s">
        <v>1</v>
      </c>
      <c r="F617" s="227">
        <v>0</v>
      </c>
      <c r="H617" s="32"/>
    </row>
    <row r="618" spans="2:8" s="1" customFormat="1" ht="16.8" customHeight="1">
      <c r="B618" s="32"/>
      <c r="C618" s="226" t="s">
        <v>1</v>
      </c>
      <c r="D618" s="226" t="s">
        <v>1554</v>
      </c>
      <c r="E618" s="17" t="s">
        <v>1</v>
      </c>
      <c r="F618" s="227">
        <v>0</v>
      </c>
      <c r="H618" s="32"/>
    </row>
    <row r="619" spans="2:8" s="1" customFormat="1" ht="16.8" customHeight="1">
      <c r="B619" s="32"/>
      <c r="C619" s="226" t="s">
        <v>1</v>
      </c>
      <c r="D619" s="226" t="s">
        <v>1555</v>
      </c>
      <c r="E619" s="17" t="s">
        <v>1</v>
      </c>
      <c r="F619" s="227">
        <v>0.379</v>
      </c>
      <c r="H619" s="32"/>
    </row>
    <row r="620" spans="2:8" s="1" customFormat="1" ht="16.8" customHeight="1">
      <c r="B620" s="32"/>
      <c r="C620" s="226" t="s">
        <v>203</v>
      </c>
      <c r="D620" s="226" t="s">
        <v>406</v>
      </c>
      <c r="E620" s="17" t="s">
        <v>1</v>
      </c>
      <c r="F620" s="227">
        <v>825.43499999999995</v>
      </c>
      <c r="H620" s="32"/>
    </row>
    <row r="621" spans="2:8" s="1" customFormat="1" ht="16.8" customHeight="1">
      <c r="B621" s="32"/>
      <c r="C621" s="228" t="s">
        <v>5149</v>
      </c>
      <c r="H621" s="32"/>
    </row>
    <row r="622" spans="2:8" s="1" customFormat="1" ht="16.8" customHeight="1">
      <c r="B622" s="32"/>
      <c r="C622" s="226" t="s">
        <v>1497</v>
      </c>
      <c r="D622" s="226" t="s">
        <v>1498</v>
      </c>
      <c r="E622" s="17" t="s">
        <v>339</v>
      </c>
      <c r="F622" s="227">
        <v>1155.7249999999999</v>
      </c>
      <c r="H622" s="32"/>
    </row>
    <row r="623" spans="2:8" s="1" customFormat="1" ht="16.8" customHeight="1">
      <c r="B623" s="32"/>
      <c r="C623" s="226" t="s">
        <v>1585</v>
      </c>
      <c r="D623" s="226" t="s">
        <v>1586</v>
      </c>
      <c r="E623" s="17" t="s">
        <v>339</v>
      </c>
      <c r="F623" s="227">
        <v>866.70699999999999</v>
      </c>
      <c r="H623" s="32"/>
    </row>
    <row r="624" spans="2:8" s="1" customFormat="1" ht="16.8" customHeight="1">
      <c r="B624" s="32"/>
      <c r="C624" s="222" t="s">
        <v>205</v>
      </c>
      <c r="D624" s="223" t="s">
        <v>1</v>
      </c>
      <c r="E624" s="224" t="s">
        <v>1</v>
      </c>
      <c r="F624" s="225">
        <v>305.75599999999997</v>
      </c>
      <c r="H624" s="32"/>
    </row>
    <row r="625" spans="2:8" s="1" customFormat="1" ht="16.8" customHeight="1">
      <c r="B625" s="32"/>
      <c r="C625" s="226" t="s">
        <v>1</v>
      </c>
      <c r="D625" s="226" t="s">
        <v>1556</v>
      </c>
      <c r="E625" s="17" t="s">
        <v>1</v>
      </c>
      <c r="F625" s="227">
        <v>0</v>
      </c>
      <c r="H625" s="32"/>
    </row>
    <row r="626" spans="2:8" s="1" customFormat="1" ht="16.8" customHeight="1">
      <c r="B626" s="32"/>
      <c r="C626" s="226" t="s">
        <v>1</v>
      </c>
      <c r="D626" s="226" t="s">
        <v>1128</v>
      </c>
      <c r="E626" s="17" t="s">
        <v>1</v>
      </c>
      <c r="F626" s="227">
        <v>0</v>
      </c>
      <c r="H626" s="32"/>
    </row>
    <row r="627" spans="2:8" s="1" customFormat="1" ht="16.8" customHeight="1">
      <c r="B627" s="32"/>
      <c r="C627" s="226" t="s">
        <v>1</v>
      </c>
      <c r="D627" s="226" t="s">
        <v>1557</v>
      </c>
      <c r="E627" s="17" t="s">
        <v>1</v>
      </c>
      <c r="F627" s="227">
        <v>17.266999999999999</v>
      </c>
      <c r="H627" s="32"/>
    </row>
    <row r="628" spans="2:8" s="1" customFormat="1" ht="16.8" customHeight="1">
      <c r="B628" s="32"/>
      <c r="C628" s="226" t="s">
        <v>1</v>
      </c>
      <c r="D628" s="226" t="s">
        <v>1558</v>
      </c>
      <c r="E628" s="17" t="s">
        <v>1</v>
      </c>
      <c r="F628" s="227">
        <v>16.55</v>
      </c>
      <c r="H628" s="32"/>
    </row>
    <row r="629" spans="2:8" s="1" customFormat="1" ht="16.8" customHeight="1">
      <c r="B629" s="32"/>
      <c r="C629" s="226" t="s">
        <v>1</v>
      </c>
      <c r="D629" s="226" t="s">
        <v>1559</v>
      </c>
      <c r="E629" s="17" t="s">
        <v>1</v>
      </c>
      <c r="F629" s="227">
        <v>13.497</v>
      </c>
      <c r="H629" s="32"/>
    </row>
    <row r="630" spans="2:8" s="1" customFormat="1" ht="16.8" customHeight="1">
      <c r="B630" s="32"/>
      <c r="C630" s="226" t="s">
        <v>1</v>
      </c>
      <c r="D630" s="226" t="s">
        <v>1560</v>
      </c>
      <c r="E630" s="17" t="s">
        <v>1</v>
      </c>
      <c r="F630" s="227">
        <v>15.231</v>
      </c>
      <c r="H630" s="32"/>
    </row>
    <row r="631" spans="2:8" s="1" customFormat="1" ht="16.8" customHeight="1">
      <c r="B631" s="32"/>
      <c r="C631" s="226" t="s">
        <v>1</v>
      </c>
      <c r="D631" s="226" t="s">
        <v>1561</v>
      </c>
      <c r="E631" s="17" t="s">
        <v>1</v>
      </c>
      <c r="F631" s="227">
        <v>0</v>
      </c>
      <c r="H631" s="32"/>
    </row>
    <row r="632" spans="2:8" s="1" customFormat="1" ht="16.8" customHeight="1">
      <c r="B632" s="32"/>
      <c r="C632" s="226" t="s">
        <v>1</v>
      </c>
      <c r="D632" s="226" t="s">
        <v>1562</v>
      </c>
      <c r="E632" s="17" t="s">
        <v>1</v>
      </c>
      <c r="F632" s="227">
        <v>0</v>
      </c>
      <c r="H632" s="32"/>
    </row>
    <row r="633" spans="2:8" s="1" customFormat="1" ht="16.8" customHeight="1">
      <c r="B633" s="32"/>
      <c r="C633" s="226" t="s">
        <v>1</v>
      </c>
      <c r="D633" s="226" t="s">
        <v>1563</v>
      </c>
      <c r="E633" s="17" t="s">
        <v>1</v>
      </c>
      <c r="F633" s="227">
        <v>95.757999999999996</v>
      </c>
      <c r="H633" s="32"/>
    </row>
    <row r="634" spans="2:8" s="1" customFormat="1" ht="16.8" customHeight="1">
      <c r="B634" s="32"/>
      <c r="C634" s="226" t="s">
        <v>1</v>
      </c>
      <c r="D634" s="226" t="s">
        <v>1564</v>
      </c>
      <c r="E634" s="17" t="s">
        <v>1</v>
      </c>
      <c r="F634" s="227">
        <v>-4.7489999999999997</v>
      </c>
      <c r="H634" s="32"/>
    </row>
    <row r="635" spans="2:8" s="1" customFormat="1" ht="16.8" customHeight="1">
      <c r="B635" s="32"/>
      <c r="C635" s="226" t="s">
        <v>1</v>
      </c>
      <c r="D635" s="226" t="s">
        <v>1565</v>
      </c>
      <c r="E635" s="17" t="s">
        <v>1</v>
      </c>
      <c r="F635" s="227">
        <v>0.65400000000000003</v>
      </c>
      <c r="H635" s="32"/>
    </row>
    <row r="636" spans="2:8" s="1" customFormat="1" ht="16.8" customHeight="1">
      <c r="B636" s="32"/>
      <c r="C636" s="226" t="s">
        <v>1</v>
      </c>
      <c r="D636" s="226" t="s">
        <v>1566</v>
      </c>
      <c r="E636" s="17" t="s">
        <v>1</v>
      </c>
      <c r="F636" s="227">
        <v>0</v>
      </c>
      <c r="H636" s="32"/>
    </row>
    <row r="637" spans="2:8" s="1" customFormat="1" ht="16.8" customHeight="1">
      <c r="B637" s="32"/>
      <c r="C637" s="226" t="s">
        <v>1</v>
      </c>
      <c r="D637" s="226" t="s">
        <v>1567</v>
      </c>
      <c r="E637" s="17" t="s">
        <v>1</v>
      </c>
      <c r="F637" s="227">
        <v>58.133000000000003</v>
      </c>
      <c r="H637" s="32"/>
    </row>
    <row r="638" spans="2:8" s="1" customFormat="1" ht="16.8" customHeight="1">
      <c r="B638" s="32"/>
      <c r="C638" s="226" t="s">
        <v>1</v>
      </c>
      <c r="D638" s="226" t="s">
        <v>1568</v>
      </c>
      <c r="E638" s="17" t="s">
        <v>1</v>
      </c>
      <c r="F638" s="227">
        <v>72.686000000000007</v>
      </c>
      <c r="H638" s="32"/>
    </row>
    <row r="639" spans="2:8" s="1" customFormat="1" ht="20.399999999999999">
      <c r="B639" s="32"/>
      <c r="C639" s="226" t="s">
        <v>1</v>
      </c>
      <c r="D639" s="226" t="s">
        <v>1569</v>
      </c>
      <c r="E639" s="17" t="s">
        <v>1</v>
      </c>
      <c r="F639" s="227">
        <v>0</v>
      </c>
      <c r="H639" s="32"/>
    </row>
    <row r="640" spans="2:8" s="1" customFormat="1" ht="16.8" customHeight="1">
      <c r="B640" s="32"/>
      <c r="C640" s="226" t="s">
        <v>1</v>
      </c>
      <c r="D640" s="226" t="s">
        <v>1570</v>
      </c>
      <c r="E640" s="17" t="s">
        <v>1</v>
      </c>
      <c r="F640" s="227">
        <v>0</v>
      </c>
      <c r="H640" s="32"/>
    </row>
    <row r="641" spans="2:8" s="1" customFormat="1" ht="16.8" customHeight="1">
      <c r="B641" s="32"/>
      <c r="C641" s="226" t="s">
        <v>1</v>
      </c>
      <c r="D641" s="226" t="s">
        <v>1571</v>
      </c>
      <c r="E641" s="17" t="s">
        <v>1</v>
      </c>
      <c r="F641" s="227">
        <v>3.8639999999999999</v>
      </c>
      <c r="H641" s="32"/>
    </row>
    <row r="642" spans="2:8" s="1" customFormat="1" ht="16.8" customHeight="1">
      <c r="B642" s="32"/>
      <c r="C642" s="226" t="s">
        <v>1</v>
      </c>
      <c r="D642" s="226" t="s">
        <v>1131</v>
      </c>
      <c r="E642" s="17" t="s">
        <v>1</v>
      </c>
      <c r="F642" s="227">
        <v>-1.9350000000000001</v>
      </c>
      <c r="H642" s="32"/>
    </row>
    <row r="643" spans="2:8" s="1" customFormat="1" ht="16.8" customHeight="1">
      <c r="B643" s="32"/>
      <c r="C643" s="226" t="s">
        <v>1</v>
      </c>
      <c r="D643" s="226" t="s">
        <v>1549</v>
      </c>
      <c r="E643" s="17" t="s">
        <v>1</v>
      </c>
      <c r="F643" s="227">
        <v>0</v>
      </c>
      <c r="H643" s="32"/>
    </row>
    <row r="644" spans="2:8" s="1" customFormat="1" ht="16.8" customHeight="1">
      <c r="B644" s="32"/>
      <c r="C644" s="226" t="s">
        <v>1</v>
      </c>
      <c r="D644" s="226" t="s">
        <v>1144</v>
      </c>
      <c r="E644" s="17" t="s">
        <v>1</v>
      </c>
      <c r="F644" s="227">
        <v>0</v>
      </c>
      <c r="H644" s="32"/>
    </row>
    <row r="645" spans="2:8" s="1" customFormat="1" ht="16.8" customHeight="1">
      <c r="B645" s="32"/>
      <c r="C645" s="226" t="s">
        <v>1</v>
      </c>
      <c r="D645" s="226" t="s">
        <v>1572</v>
      </c>
      <c r="E645" s="17" t="s">
        <v>1</v>
      </c>
      <c r="F645" s="227">
        <v>8.2940000000000005</v>
      </c>
      <c r="H645" s="32"/>
    </row>
    <row r="646" spans="2:8" s="1" customFormat="1" ht="16.8" customHeight="1">
      <c r="B646" s="32"/>
      <c r="C646" s="226" t="s">
        <v>1</v>
      </c>
      <c r="D646" s="226" t="s">
        <v>1146</v>
      </c>
      <c r="E646" s="17" t="s">
        <v>1</v>
      </c>
      <c r="F646" s="227">
        <v>0</v>
      </c>
      <c r="H646" s="32"/>
    </row>
    <row r="647" spans="2:8" s="1" customFormat="1" ht="16.8" customHeight="1">
      <c r="B647" s="32"/>
      <c r="C647" s="226" t="s">
        <v>1</v>
      </c>
      <c r="D647" s="226" t="s">
        <v>1573</v>
      </c>
      <c r="E647" s="17" t="s">
        <v>1</v>
      </c>
      <c r="F647" s="227">
        <v>9.7639999999999993</v>
      </c>
      <c r="H647" s="32"/>
    </row>
    <row r="648" spans="2:8" s="1" customFormat="1" ht="16.8" customHeight="1">
      <c r="B648" s="32"/>
      <c r="C648" s="226" t="s">
        <v>1</v>
      </c>
      <c r="D648" s="226" t="s">
        <v>1131</v>
      </c>
      <c r="E648" s="17" t="s">
        <v>1</v>
      </c>
      <c r="F648" s="227">
        <v>-1.9350000000000001</v>
      </c>
      <c r="H648" s="32"/>
    </row>
    <row r="649" spans="2:8" s="1" customFormat="1" ht="16.8" customHeight="1">
      <c r="B649" s="32"/>
      <c r="C649" s="226" t="s">
        <v>1</v>
      </c>
      <c r="D649" s="226" t="s">
        <v>1478</v>
      </c>
      <c r="E649" s="17" t="s">
        <v>1</v>
      </c>
      <c r="F649" s="227">
        <v>0</v>
      </c>
      <c r="H649" s="32"/>
    </row>
    <row r="650" spans="2:8" s="1" customFormat="1" ht="16.8" customHeight="1">
      <c r="B650" s="32"/>
      <c r="C650" s="226" t="s">
        <v>1</v>
      </c>
      <c r="D650" s="226" t="s">
        <v>1574</v>
      </c>
      <c r="E650" s="17" t="s">
        <v>1</v>
      </c>
      <c r="F650" s="227">
        <v>0</v>
      </c>
      <c r="H650" s="32"/>
    </row>
    <row r="651" spans="2:8" s="1" customFormat="1" ht="16.8" customHeight="1">
      <c r="B651" s="32"/>
      <c r="C651" s="226" t="s">
        <v>1</v>
      </c>
      <c r="D651" s="226" t="s">
        <v>1575</v>
      </c>
      <c r="E651" s="17" t="s">
        <v>1</v>
      </c>
      <c r="F651" s="227">
        <v>0</v>
      </c>
      <c r="H651" s="32"/>
    </row>
    <row r="652" spans="2:8" s="1" customFormat="1" ht="16.8" customHeight="1">
      <c r="B652" s="32"/>
      <c r="C652" s="226" t="s">
        <v>1</v>
      </c>
      <c r="D652" s="226" t="s">
        <v>1576</v>
      </c>
      <c r="E652" s="17" t="s">
        <v>1</v>
      </c>
      <c r="F652" s="227">
        <v>0.63800000000000001</v>
      </c>
      <c r="H652" s="32"/>
    </row>
    <row r="653" spans="2:8" s="1" customFormat="1" ht="16.8" customHeight="1">
      <c r="B653" s="32"/>
      <c r="C653" s="226" t="s">
        <v>1</v>
      </c>
      <c r="D653" s="226" t="s">
        <v>1577</v>
      </c>
      <c r="E653" s="17" t="s">
        <v>1</v>
      </c>
      <c r="F653" s="227">
        <v>0.625</v>
      </c>
      <c r="H653" s="32"/>
    </row>
    <row r="654" spans="2:8" s="1" customFormat="1" ht="16.8" customHeight="1">
      <c r="B654" s="32"/>
      <c r="C654" s="226" t="s">
        <v>1</v>
      </c>
      <c r="D654" s="226" t="s">
        <v>1578</v>
      </c>
      <c r="E654" s="17" t="s">
        <v>1</v>
      </c>
      <c r="F654" s="227">
        <v>1.4139999999999999</v>
      </c>
      <c r="H654" s="32"/>
    </row>
    <row r="655" spans="2:8" s="1" customFormat="1" ht="16.8" customHeight="1">
      <c r="B655" s="32"/>
      <c r="C655" s="226" t="s">
        <v>205</v>
      </c>
      <c r="D655" s="226" t="s">
        <v>406</v>
      </c>
      <c r="E655" s="17" t="s">
        <v>1</v>
      </c>
      <c r="F655" s="227">
        <v>305.75599999999997</v>
      </c>
      <c r="H655" s="32"/>
    </row>
    <row r="656" spans="2:8" s="1" customFormat="1" ht="16.8" customHeight="1">
      <c r="B656" s="32"/>
      <c r="C656" s="228" t="s">
        <v>5149</v>
      </c>
      <c r="H656" s="32"/>
    </row>
    <row r="657" spans="2:8" s="1" customFormat="1" ht="16.8" customHeight="1">
      <c r="B657" s="32"/>
      <c r="C657" s="226" t="s">
        <v>1497</v>
      </c>
      <c r="D657" s="226" t="s">
        <v>1498</v>
      </c>
      <c r="E657" s="17" t="s">
        <v>339</v>
      </c>
      <c r="F657" s="227">
        <v>1155.7249999999999</v>
      </c>
      <c r="H657" s="32"/>
    </row>
    <row r="658" spans="2:8" s="1" customFormat="1" ht="16.8" customHeight="1">
      <c r="B658" s="32"/>
      <c r="C658" s="226" t="s">
        <v>1590</v>
      </c>
      <c r="D658" s="226" t="s">
        <v>1591</v>
      </c>
      <c r="E658" s="17" t="s">
        <v>339</v>
      </c>
      <c r="F658" s="227">
        <v>321.04399999999998</v>
      </c>
      <c r="H658" s="32"/>
    </row>
    <row r="659" spans="2:8" s="1" customFormat="1" ht="16.8" customHeight="1">
      <c r="B659" s="32"/>
      <c r="C659" s="222" t="s">
        <v>207</v>
      </c>
      <c r="D659" s="223" t="s">
        <v>1</v>
      </c>
      <c r="E659" s="224" t="s">
        <v>1</v>
      </c>
      <c r="F659" s="225">
        <v>614.25</v>
      </c>
      <c r="H659" s="32"/>
    </row>
    <row r="660" spans="2:8" s="1" customFormat="1" ht="16.8" customHeight="1">
      <c r="B660" s="32"/>
      <c r="C660" s="226" t="s">
        <v>1</v>
      </c>
      <c r="D660" s="226" t="s">
        <v>901</v>
      </c>
      <c r="E660" s="17" t="s">
        <v>1</v>
      </c>
      <c r="F660" s="227">
        <v>0</v>
      </c>
      <c r="H660" s="32"/>
    </row>
    <row r="661" spans="2:8" s="1" customFormat="1" ht="16.8" customHeight="1">
      <c r="B661" s="32"/>
      <c r="C661" s="226" t="s">
        <v>1</v>
      </c>
      <c r="D661" s="226" t="s">
        <v>902</v>
      </c>
      <c r="E661" s="17" t="s">
        <v>1</v>
      </c>
      <c r="F661" s="227">
        <v>614.25</v>
      </c>
      <c r="H661" s="32"/>
    </row>
    <row r="662" spans="2:8" s="1" customFormat="1" ht="16.8" customHeight="1">
      <c r="B662" s="32"/>
      <c r="C662" s="226" t="s">
        <v>207</v>
      </c>
      <c r="D662" s="226" t="s">
        <v>406</v>
      </c>
      <c r="E662" s="17" t="s">
        <v>1</v>
      </c>
      <c r="F662" s="227">
        <v>614.25</v>
      </c>
      <c r="H662" s="32"/>
    </row>
    <row r="663" spans="2:8" s="1" customFormat="1" ht="16.8" customHeight="1">
      <c r="B663" s="32"/>
      <c r="C663" s="228" t="s">
        <v>5149</v>
      </c>
      <c r="H663" s="32"/>
    </row>
    <row r="664" spans="2:8" s="1" customFormat="1" ht="16.8" customHeight="1">
      <c r="B664" s="32"/>
      <c r="C664" s="226" t="s">
        <v>965</v>
      </c>
      <c r="D664" s="226" t="s">
        <v>966</v>
      </c>
      <c r="E664" s="17" t="s">
        <v>339</v>
      </c>
      <c r="F664" s="227">
        <v>614.25</v>
      </c>
      <c r="H664" s="32"/>
    </row>
    <row r="665" spans="2:8" s="1" customFormat="1" ht="16.8" customHeight="1">
      <c r="B665" s="32"/>
      <c r="C665" s="226" t="s">
        <v>969</v>
      </c>
      <c r="D665" s="226" t="s">
        <v>970</v>
      </c>
      <c r="E665" s="17" t="s">
        <v>339</v>
      </c>
      <c r="F665" s="227">
        <v>706.38800000000003</v>
      </c>
      <c r="H665" s="32"/>
    </row>
    <row r="666" spans="2:8" s="1" customFormat="1" ht="16.8" customHeight="1">
      <c r="B666" s="32"/>
      <c r="C666" s="222" t="s">
        <v>208</v>
      </c>
      <c r="D666" s="223" t="s">
        <v>1</v>
      </c>
      <c r="E666" s="224" t="s">
        <v>1</v>
      </c>
      <c r="F666" s="225">
        <v>676.697</v>
      </c>
      <c r="H666" s="32"/>
    </row>
    <row r="667" spans="2:8" s="1" customFormat="1" ht="16.8" customHeight="1">
      <c r="B667" s="32"/>
      <c r="C667" s="226" t="s">
        <v>1</v>
      </c>
      <c r="D667" s="226" t="s">
        <v>940</v>
      </c>
      <c r="E667" s="17" t="s">
        <v>1</v>
      </c>
      <c r="F667" s="227">
        <v>0</v>
      </c>
      <c r="H667" s="32"/>
    </row>
    <row r="668" spans="2:8" s="1" customFormat="1" ht="16.8" customHeight="1">
      <c r="B668" s="32"/>
      <c r="C668" s="226" t="s">
        <v>1</v>
      </c>
      <c r="D668" s="226" t="s">
        <v>902</v>
      </c>
      <c r="E668" s="17" t="s">
        <v>1</v>
      </c>
      <c r="F668" s="227">
        <v>614.25</v>
      </c>
      <c r="H668" s="32"/>
    </row>
    <row r="669" spans="2:8" s="1" customFormat="1" ht="16.8" customHeight="1">
      <c r="B669" s="32"/>
      <c r="C669" s="226" t="s">
        <v>1</v>
      </c>
      <c r="D669" s="226" t="s">
        <v>941</v>
      </c>
      <c r="E669" s="17" t="s">
        <v>1</v>
      </c>
      <c r="F669" s="227">
        <v>0</v>
      </c>
      <c r="H669" s="32"/>
    </row>
    <row r="670" spans="2:8" s="1" customFormat="1" ht="16.8" customHeight="1">
      <c r="B670" s="32"/>
      <c r="C670" s="226" t="s">
        <v>1</v>
      </c>
      <c r="D670" s="226" t="s">
        <v>942</v>
      </c>
      <c r="E670" s="17" t="s">
        <v>1</v>
      </c>
      <c r="F670" s="227">
        <v>12.199</v>
      </c>
      <c r="H670" s="32"/>
    </row>
    <row r="671" spans="2:8" s="1" customFormat="1" ht="16.8" customHeight="1">
      <c r="B671" s="32"/>
      <c r="C671" s="226" t="s">
        <v>1</v>
      </c>
      <c r="D671" s="226" t="s">
        <v>943</v>
      </c>
      <c r="E671" s="17" t="s">
        <v>1</v>
      </c>
      <c r="F671" s="227">
        <v>0</v>
      </c>
      <c r="H671" s="32"/>
    </row>
    <row r="672" spans="2:8" s="1" customFormat="1" ht="16.8" customHeight="1">
      <c r="B672" s="32"/>
      <c r="C672" s="226" t="s">
        <v>1</v>
      </c>
      <c r="D672" s="226" t="s">
        <v>944</v>
      </c>
      <c r="E672" s="17" t="s">
        <v>1</v>
      </c>
      <c r="F672" s="227">
        <v>50.247999999999998</v>
      </c>
      <c r="H672" s="32"/>
    </row>
    <row r="673" spans="2:8" s="1" customFormat="1" ht="16.8" customHeight="1">
      <c r="B673" s="32"/>
      <c r="C673" s="226" t="s">
        <v>208</v>
      </c>
      <c r="D673" s="226" t="s">
        <v>346</v>
      </c>
      <c r="E673" s="17" t="s">
        <v>1</v>
      </c>
      <c r="F673" s="227">
        <v>676.697</v>
      </c>
      <c r="H673" s="32"/>
    </row>
    <row r="674" spans="2:8" s="1" customFormat="1" ht="16.8" customHeight="1">
      <c r="B674" s="32"/>
      <c r="C674" s="228" t="s">
        <v>5149</v>
      </c>
      <c r="H674" s="32"/>
    </row>
    <row r="675" spans="2:8" s="1" customFormat="1" ht="16.8" customHeight="1">
      <c r="B675" s="32"/>
      <c r="C675" s="226" t="s">
        <v>937</v>
      </c>
      <c r="D675" s="226" t="s">
        <v>938</v>
      </c>
      <c r="E675" s="17" t="s">
        <v>339</v>
      </c>
      <c r="F675" s="227">
        <v>676.697</v>
      </c>
      <c r="H675" s="32"/>
    </row>
    <row r="676" spans="2:8" s="1" customFormat="1" ht="16.8" customHeight="1">
      <c r="B676" s="32"/>
      <c r="C676" s="226" t="s">
        <v>946</v>
      </c>
      <c r="D676" s="226" t="s">
        <v>947</v>
      </c>
      <c r="E676" s="17" t="s">
        <v>339</v>
      </c>
      <c r="F676" s="227">
        <v>778.202</v>
      </c>
      <c r="H676" s="32"/>
    </row>
    <row r="677" spans="2:8" s="1" customFormat="1" ht="16.8" customHeight="1">
      <c r="B677" s="32"/>
      <c r="C677" s="222" t="s">
        <v>210</v>
      </c>
      <c r="D677" s="223" t="s">
        <v>1</v>
      </c>
      <c r="E677" s="224" t="s">
        <v>1</v>
      </c>
      <c r="F677" s="225">
        <v>217.43799999999999</v>
      </c>
      <c r="H677" s="32"/>
    </row>
    <row r="678" spans="2:8" s="1" customFormat="1" ht="20.399999999999999">
      <c r="B678" s="32"/>
      <c r="C678" s="226" t="s">
        <v>1</v>
      </c>
      <c r="D678" s="226" t="s">
        <v>1078</v>
      </c>
      <c r="E678" s="17" t="s">
        <v>1</v>
      </c>
      <c r="F678" s="227">
        <v>0</v>
      </c>
      <c r="H678" s="32"/>
    </row>
    <row r="679" spans="2:8" s="1" customFormat="1" ht="16.8" customHeight="1">
      <c r="B679" s="32"/>
      <c r="C679" s="226" t="s">
        <v>1</v>
      </c>
      <c r="D679" s="226" t="s">
        <v>1079</v>
      </c>
      <c r="E679" s="17" t="s">
        <v>1</v>
      </c>
      <c r="F679" s="227">
        <v>0</v>
      </c>
      <c r="H679" s="32"/>
    </row>
    <row r="680" spans="2:8" s="1" customFormat="1" ht="16.8" customHeight="1">
      <c r="B680" s="32"/>
      <c r="C680" s="226" t="s">
        <v>1</v>
      </c>
      <c r="D680" s="226" t="s">
        <v>1080</v>
      </c>
      <c r="E680" s="17" t="s">
        <v>1</v>
      </c>
      <c r="F680" s="227">
        <v>0</v>
      </c>
      <c r="H680" s="32"/>
    </row>
    <row r="681" spans="2:8" s="1" customFormat="1" ht="16.8" customHeight="1">
      <c r="B681" s="32"/>
      <c r="C681" s="226" t="s">
        <v>1</v>
      </c>
      <c r="D681" s="226" t="s">
        <v>213</v>
      </c>
      <c r="E681" s="17" t="s">
        <v>1</v>
      </c>
      <c r="F681" s="227">
        <v>302.80799999999999</v>
      </c>
      <c r="H681" s="32"/>
    </row>
    <row r="682" spans="2:8" s="1" customFormat="1" ht="16.8" customHeight="1">
      <c r="B682" s="32"/>
      <c r="C682" s="226" t="s">
        <v>1</v>
      </c>
      <c r="D682" s="226" t="s">
        <v>1081</v>
      </c>
      <c r="E682" s="17" t="s">
        <v>1</v>
      </c>
      <c r="F682" s="227">
        <v>-85.37</v>
      </c>
      <c r="H682" s="32"/>
    </row>
    <row r="683" spans="2:8" s="1" customFormat="1" ht="16.8" customHeight="1">
      <c r="B683" s="32"/>
      <c r="C683" s="226" t="s">
        <v>210</v>
      </c>
      <c r="D683" s="226" t="s">
        <v>406</v>
      </c>
      <c r="E683" s="17" t="s">
        <v>1</v>
      </c>
      <c r="F683" s="227">
        <v>217.43799999999999</v>
      </c>
      <c r="H683" s="32"/>
    </row>
    <row r="684" spans="2:8" s="1" customFormat="1" ht="16.8" customHeight="1">
      <c r="B684" s="32"/>
      <c r="C684" s="228" t="s">
        <v>5149</v>
      </c>
      <c r="H684" s="32"/>
    </row>
    <row r="685" spans="2:8" s="1" customFormat="1" ht="16.8" customHeight="1">
      <c r="B685" s="32"/>
      <c r="C685" s="226" t="s">
        <v>1075</v>
      </c>
      <c r="D685" s="226" t="s">
        <v>1076</v>
      </c>
      <c r="E685" s="17" t="s">
        <v>339</v>
      </c>
      <c r="F685" s="227">
        <v>964.38900000000001</v>
      </c>
      <c r="H685" s="32"/>
    </row>
    <row r="686" spans="2:8" s="1" customFormat="1" ht="16.8" customHeight="1">
      <c r="B686" s="32"/>
      <c r="C686" s="226" t="s">
        <v>870</v>
      </c>
      <c r="D686" s="226" t="s">
        <v>871</v>
      </c>
      <c r="E686" s="17" t="s">
        <v>339</v>
      </c>
      <c r="F686" s="227">
        <v>245.40600000000001</v>
      </c>
      <c r="H686" s="32"/>
    </row>
    <row r="687" spans="2:8" s="1" customFormat="1" ht="16.8" customHeight="1">
      <c r="B687" s="32"/>
      <c r="C687" s="226" t="s">
        <v>1310</v>
      </c>
      <c r="D687" s="226" t="s">
        <v>1311</v>
      </c>
      <c r="E687" s="17" t="s">
        <v>339</v>
      </c>
      <c r="F687" s="227">
        <v>345.40899999999999</v>
      </c>
      <c r="H687" s="32"/>
    </row>
    <row r="688" spans="2:8" s="1" customFormat="1" ht="20.399999999999999">
      <c r="B688" s="32"/>
      <c r="C688" s="226" t="s">
        <v>1388</v>
      </c>
      <c r="D688" s="226" t="s">
        <v>1389</v>
      </c>
      <c r="E688" s="17" t="s">
        <v>339</v>
      </c>
      <c r="F688" s="227">
        <v>245.131</v>
      </c>
      <c r="H688" s="32"/>
    </row>
    <row r="689" spans="2:8" s="1" customFormat="1" ht="16.8" customHeight="1">
      <c r="B689" s="32"/>
      <c r="C689" s="226" t="s">
        <v>1400</v>
      </c>
      <c r="D689" s="226" t="s">
        <v>1401</v>
      </c>
      <c r="E689" s="17" t="s">
        <v>339</v>
      </c>
      <c r="F689" s="227">
        <v>284.34399999999999</v>
      </c>
      <c r="H689" s="32"/>
    </row>
    <row r="690" spans="2:8" s="1" customFormat="1" ht="30.6">
      <c r="B690" s="32"/>
      <c r="C690" s="226" t="s">
        <v>1595</v>
      </c>
      <c r="D690" s="226" t="s">
        <v>1596</v>
      </c>
      <c r="E690" s="17" t="s">
        <v>339</v>
      </c>
      <c r="F690" s="227">
        <v>233.13800000000001</v>
      </c>
      <c r="H690" s="32"/>
    </row>
    <row r="691" spans="2:8" s="1" customFormat="1" ht="16.8" customHeight="1">
      <c r="B691" s="32"/>
      <c r="C691" s="226" t="s">
        <v>1829</v>
      </c>
      <c r="D691" s="226" t="s">
        <v>1830</v>
      </c>
      <c r="E691" s="17" t="s">
        <v>339</v>
      </c>
      <c r="F691" s="227">
        <v>254.745</v>
      </c>
      <c r="H691" s="32"/>
    </row>
    <row r="692" spans="2:8" s="1" customFormat="1" ht="30.6">
      <c r="B692" s="32"/>
      <c r="C692" s="226" t="s">
        <v>1917</v>
      </c>
      <c r="D692" s="226" t="s">
        <v>1918</v>
      </c>
      <c r="E692" s="17" t="s">
        <v>339</v>
      </c>
      <c r="F692" s="227">
        <v>345.87</v>
      </c>
      <c r="H692" s="32"/>
    </row>
    <row r="693" spans="2:8" s="1" customFormat="1" ht="16.8" customHeight="1">
      <c r="B693" s="32"/>
      <c r="C693" s="226" t="s">
        <v>882</v>
      </c>
      <c r="D693" s="226" t="s">
        <v>883</v>
      </c>
      <c r="E693" s="17" t="s">
        <v>339</v>
      </c>
      <c r="F693" s="227">
        <v>282.21600000000001</v>
      </c>
      <c r="H693" s="32"/>
    </row>
    <row r="694" spans="2:8" s="1" customFormat="1" ht="16.8" customHeight="1">
      <c r="B694" s="32"/>
      <c r="C694" s="226" t="s">
        <v>1836</v>
      </c>
      <c r="D694" s="226" t="s">
        <v>1837</v>
      </c>
      <c r="E694" s="17" t="s">
        <v>349</v>
      </c>
      <c r="F694" s="227">
        <v>1.345</v>
      </c>
      <c r="H694" s="32"/>
    </row>
    <row r="695" spans="2:8" s="1" customFormat="1" ht="20.399999999999999">
      <c r="B695" s="32"/>
      <c r="C695" s="226" t="s">
        <v>1159</v>
      </c>
      <c r="D695" s="226" t="s">
        <v>1160</v>
      </c>
      <c r="E695" s="17" t="s">
        <v>339</v>
      </c>
      <c r="F695" s="227">
        <v>241.45699999999999</v>
      </c>
      <c r="H695" s="32"/>
    </row>
    <row r="696" spans="2:8" s="1" customFormat="1" ht="16.8" customHeight="1">
      <c r="B696" s="32"/>
      <c r="C696" s="222" t="s">
        <v>212</v>
      </c>
      <c r="D696" s="223" t="s">
        <v>1</v>
      </c>
      <c r="E696" s="224" t="s">
        <v>1</v>
      </c>
      <c r="F696" s="225">
        <v>302.80799999999999</v>
      </c>
      <c r="H696" s="32"/>
    </row>
    <row r="697" spans="2:8" s="1" customFormat="1" ht="16.8" customHeight="1">
      <c r="B697" s="32"/>
      <c r="C697" s="226" t="s">
        <v>1</v>
      </c>
      <c r="D697" s="226" t="s">
        <v>1084</v>
      </c>
      <c r="E697" s="17" t="s">
        <v>1</v>
      </c>
      <c r="F697" s="227">
        <v>0</v>
      </c>
      <c r="H697" s="32"/>
    </row>
    <row r="698" spans="2:8" s="1" customFormat="1" ht="16.8" customHeight="1">
      <c r="B698" s="32"/>
      <c r="C698" s="226" t="s">
        <v>1</v>
      </c>
      <c r="D698" s="226" t="s">
        <v>213</v>
      </c>
      <c r="E698" s="17" t="s">
        <v>1</v>
      </c>
      <c r="F698" s="227">
        <v>302.80799999999999</v>
      </c>
      <c r="H698" s="32"/>
    </row>
    <row r="699" spans="2:8" s="1" customFormat="1" ht="16.8" customHeight="1">
      <c r="B699" s="32"/>
      <c r="C699" s="226" t="s">
        <v>212</v>
      </c>
      <c r="D699" s="226" t="s">
        <v>406</v>
      </c>
      <c r="E699" s="17" t="s">
        <v>1</v>
      </c>
      <c r="F699" s="227">
        <v>302.80799999999999</v>
      </c>
      <c r="H699" s="32"/>
    </row>
    <row r="700" spans="2:8" s="1" customFormat="1" ht="16.8" customHeight="1">
      <c r="B700" s="32"/>
      <c r="C700" s="228" t="s">
        <v>5149</v>
      </c>
      <c r="H700" s="32"/>
    </row>
    <row r="701" spans="2:8" s="1" customFormat="1" ht="16.8" customHeight="1">
      <c r="B701" s="32"/>
      <c r="C701" s="226" t="s">
        <v>1075</v>
      </c>
      <c r="D701" s="226" t="s">
        <v>1076</v>
      </c>
      <c r="E701" s="17" t="s">
        <v>339</v>
      </c>
      <c r="F701" s="227">
        <v>964.38900000000001</v>
      </c>
      <c r="H701" s="32"/>
    </row>
    <row r="702" spans="2:8" s="1" customFormat="1" ht="20.399999999999999">
      <c r="B702" s="32"/>
      <c r="C702" s="226" t="s">
        <v>1198</v>
      </c>
      <c r="D702" s="226" t="s">
        <v>1199</v>
      </c>
      <c r="E702" s="17" t="s">
        <v>339</v>
      </c>
      <c r="F702" s="227">
        <v>283.98399999999998</v>
      </c>
      <c r="H702" s="32"/>
    </row>
    <row r="703" spans="2:8" s="1" customFormat="1" ht="16.8" customHeight="1">
      <c r="B703" s="32"/>
      <c r="C703" s="222" t="s">
        <v>214</v>
      </c>
      <c r="D703" s="223" t="s">
        <v>1</v>
      </c>
      <c r="E703" s="224" t="s">
        <v>1</v>
      </c>
      <c r="F703" s="225">
        <v>17.55</v>
      </c>
      <c r="H703" s="32"/>
    </row>
    <row r="704" spans="2:8" s="1" customFormat="1" ht="16.8" customHeight="1">
      <c r="B704" s="32"/>
      <c r="C704" s="226" t="s">
        <v>1</v>
      </c>
      <c r="D704" s="226" t="s">
        <v>1218</v>
      </c>
      <c r="E704" s="17" t="s">
        <v>1</v>
      </c>
      <c r="F704" s="227">
        <v>0</v>
      </c>
      <c r="H704" s="32"/>
    </row>
    <row r="705" spans="2:8" s="1" customFormat="1" ht="16.8" customHeight="1">
      <c r="B705" s="32"/>
      <c r="C705" s="226" t="s">
        <v>1</v>
      </c>
      <c r="D705" s="226" t="s">
        <v>1219</v>
      </c>
      <c r="E705" s="17" t="s">
        <v>1</v>
      </c>
      <c r="F705" s="227">
        <v>17.55</v>
      </c>
      <c r="H705" s="32"/>
    </row>
    <row r="706" spans="2:8" s="1" customFormat="1" ht="16.8" customHeight="1">
      <c r="B706" s="32"/>
      <c r="C706" s="226" t="s">
        <v>214</v>
      </c>
      <c r="D706" s="226" t="s">
        <v>406</v>
      </c>
      <c r="E706" s="17" t="s">
        <v>1</v>
      </c>
      <c r="F706" s="227">
        <v>17.55</v>
      </c>
      <c r="H706" s="32"/>
    </row>
    <row r="707" spans="2:8" s="1" customFormat="1" ht="16.8" customHeight="1">
      <c r="B707" s="32"/>
      <c r="C707" s="228" t="s">
        <v>5149</v>
      </c>
      <c r="H707" s="32"/>
    </row>
    <row r="708" spans="2:8" s="1" customFormat="1" ht="16.8" customHeight="1">
      <c r="B708" s="32"/>
      <c r="C708" s="226" t="s">
        <v>1214</v>
      </c>
      <c r="D708" s="226" t="s">
        <v>1215</v>
      </c>
      <c r="E708" s="17" t="s">
        <v>339</v>
      </c>
      <c r="F708" s="227">
        <v>44.759</v>
      </c>
      <c r="H708" s="32"/>
    </row>
    <row r="709" spans="2:8" s="1" customFormat="1" ht="16.8" customHeight="1">
      <c r="B709" s="32"/>
      <c r="C709" s="226" t="s">
        <v>807</v>
      </c>
      <c r="D709" s="226" t="s">
        <v>808</v>
      </c>
      <c r="E709" s="17" t="s">
        <v>339</v>
      </c>
      <c r="F709" s="227">
        <v>40.365000000000002</v>
      </c>
      <c r="H709" s="32"/>
    </row>
    <row r="710" spans="2:8" s="1" customFormat="1" ht="16.8" customHeight="1">
      <c r="B710" s="32"/>
      <c r="C710" s="226" t="s">
        <v>820</v>
      </c>
      <c r="D710" s="226" t="s">
        <v>821</v>
      </c>
      <c r="E710" s="17" t="s">
        <v>339</v>
      </c>
      <c r="F710" s="227">
        <v>17.55</v>
      </c>
      <c r="H710" s="32"/>
    </row>
    <row r="711" spans="2:8" s="1" customFormat="1" ht="16.8" customHeight="1">
      <c r="B711" s="32"/>
      <c r="C711" s="226" t="s">
        <v>870</v>
      </c>
      <c r="D711" s="226" t="s">
        <v>871</v>
      </c>
      <c r="E711" s="17" t="s">
        <v>339</v>
      </c>
      <c r="F711" s="227">
        <v>245.40600000000001</v>
      </c>
      <c r="H711" s="32"/>
    </row>
    <row r="712" spans="2:8" s="1" customFormat="1" ht="16.8" customHeight="1">
      <c r="B712" s="32"/>
      <c r="C712" s="226" t="s">
        <v>1075</v>
      </c>
      <c r="D712" s="226" t="s">
        <v>1076</v>
      </c>
      <c r="E712" s="17" t="s">
        <v>339</v>
      </c>
      <c r="F712" s="227">
        <v>964.38900000000001</v>
      </c>
      <c r="H712" s="32"/>
    </row>
    <row r="713" spans="2:8" s="1" customFormat="1" ht="16.8" customHeight="1">
      <c r="B713" s="32"/>
      <c r="C713" s="226" t="s">
        <v>1310</v>
      </c>
      <c r="D713" s="226" t="s">
        <v>1311</v>
      </c>
      <c r="E713" s="17" t="s">
        <v>339</v>
      </c>
      <c r="F713" s="227">
        <v>345.40899999999999</v>
      </c>
      <c r="H713" s="32"/>
    </row>
    <row r="714" spans="2:8" s="1" customFormat="1" ht="20.399999999999999">
      <c r="B714" s="32"/>
      <c r="C714" s="226" t="s">
        <v>1388</v>
      </c>
      <c r="D714" s="226" t="s">
        <v>1389</v>
      </c>
      <c r="E714" s="17" t="s">
        <v>339</v>
      </c>
      <c r="F714" s="227">
        <v>245.131</v>
      </c>
      <c r="H714" s="32"/>
    </row>
    <row r="715" spans="2:8" s="1" customFormat="1" ht="16.8" customHeight="1">
      <c r="B715" s="32"/>
      <c r="C715" s="226" t="s">
        <v>1400</v>
      </c>
      <c r="D715" s="226" t="s">
        <v>1401</v>
      </c>
      <c r="E715" s="17" t="s">
        <v>339</v>
      </c>
      <c r="F715" s="227">
        <v>284.34399999999999</v>
      </c>
      <c r="H715" s="32"/>
    </row>
    <row r="716" spans="2:8" s="1" customFormat="1" ht="30.6">
      <c r="B716" s="32"/>
      <c r="C716" s="226" t="s">
        <v>1595</v>
      </c>
      <c r="D716" s="226" t="s">
        <v>1596</v>
      </c>
      <c r="E716" s="17" t="s">
        <v>339</v>
      </c>
      <c r="F716" s="227">
        <v>233.13800000000001</v>
      </c>
      <c r="H716" s="32"/>
    </row>
    <row r="717" spans="2:8" s="1" customFormat="1" ht="16.8" customHeight="1">
      <c r="B717" s="32"/>
      <c r="C717" s="226" t="s">
        <v>1786</v>
      </c>
      <c r="D717" s="226" t="s">
        <v>1787</v>
      </c>
      <c r="E717" s="17" t="s">
        <v>339</v>
      </c>
      <c r="F717" s="227">
        <v>395.10500000000002</v>
      </c>
      <c r="H717" s="32"/>
    </row>
    <row r="718" spans="2:8" s="1" customFormat="1" ht="30.6">
      <c r="B718" s="32"/>
      <c r="C718" s="226" t="s">
        <v>1917</v>
      </c>
      <c r="D718" s="226" t="s">
        <v>1918</v>
      </c>
      <c r="E718" s="17" t="s">
        <v>339</v>
      </c>
      <c r="F718" s="227">
        <v>345.87</v>
      </c>
      <c r="H718" s="32"/>
    </row>
    <row r="719" spans="2:8" s="1" customFormat="1" ht="16.8" customHeight="1">
      <c r="B719" s="32"/>
      <c r="C719" s="226" t="s">
        <v>882</v>
      </c>
      <c r="D719" s="226" t="s">
        <v>883</v>
      </c>
      <c r="E719" s="17" t="s">
        <v>339</v>
      </c>
      <c r="F719" s="227">
        <v>282.21600000000001</v>
      </c>
      <c r="H719" s="32"/>
    </row>
    <row r="720" spans="2:8" s="1" customFormat="1" ht="16.8" customHeight="1">
      <c r="B720" s="32"/>
      <c r="C720" s="226" t="s">
        <v>1236</v>
      </c>
      <c r="D720" s="226" t="s">
        <v>1237</v>
      </c>
      <c r="E720" s="17" t="s">
        <v>339</v>
      </c>
      <c r="F720" s="227">
        <v>31.754000000000001</v>
      </c>
      <c r="H720" s="32"/>
    </row>
    <row r="721" spans="2:8" s="1" customFormat="1" ht="20.399999999999999">
      <c r="B721" s="32"/>
      <c r="C721" s="226" t="s">
        <v>813</v>
      </c>
      <c r="D721" s="226" t="s">
        <v>814</v>
      </c>
      <c r="E721" s="17" t="s">
        <v>339</v>
      </c>
      <c r="F721" s="227">
        <v>1767.5060000000001</v>
      </c>
      <c r="H721" s="32"/>
    </row>
    <row r="722" spans="2:8" s="1" customFormat="1" ht="20.399999999999999">
      <c r="B722" s="32"/>
      <c r="C722" s="226" t="s">
        <v>1198</v>
      </c>
      <c r="D722" s="226" t="s">
        <v>1199</v>
      </c>
      <c r="E722" s="17" t="s">
        <v>339</v>
      </c>
      <c r="F722" s="227">
        <v>283.98399999999998</v>
      </c>
      <c r="H722" s="32"/>
    </row>
    <row r="723" spans="2:8" s="1" customFormat="1" ht="16.8" customHeight="1">
      <c r="B723" s="32"/>
      <c r="C723" s="222" t="s">
        <v>216</v>
      </c>
      <c r="D723" s="223" t="s">
        <v>1</v>
      </c>
      <c r="E723" s="224" t="s">
        <v>1</v>
      </c>
      <c r="F723" s="225">
        <v>26.28</v>
      </c>
      <c r="H723" s="32"/>
    </row>
    <row r="724" spans="2:8" s="1" customFormat="1" ht="16.8" customHeight="1">
      <c r="B724" s="32"/>
      <c r="C724" s="226" t="s">
        <v>1</v>
      </c>
      <c r="D724" s="226" t="s">
        <v>1217</v>
      </c>
      <c r="E724" s="17" t="s">
        <v>1</v>
      </c>
      <c r="F724" s="227">
        <v>0</v>
      </c>
      <c r="H724" s="32"/>
    </row>
    <row r="725" spans="2:8" s="1" customFormat="1" ht="16.8" customHeight="1">
      <c r="B725" s="32"/>
      <c r="C725" s="226" t="s">
        <v>1</v>
      </c>
      <c r="D725" s="226" t="s">
        <v>217</v>
      </c>
      <c r="E725" s="17" t="s">
        <v>1</v>
      </c>
      <c r="F725" s="227">
        <v>26.28</v>
      </c>
      <c r="H725" s="32"/>
    </row>
    <row r="726" spans="2:8" s="1" customFormat="1" ht="16.8" customHeight="1">
      <c r="B726" s="32"/>
      <c r="C726" s="226" t="s">
        <v>216</v>
      </c>
      <c r="D726" s="226" t="s">
        <v>406</v>
      </c>
      <c r="E726" s="17" t="s">
        <v>1</v>
      </c>
      <c r="F726" s="227">
        <v>26.28</v>
      </c>
      <c r="H726" s="32"/>
    </row>
    <row r="727" spans="2:8" s="1" customFormat="1" ht="16.8" customHeight="1">
      <c r="B727" s="32"/>
      <c r="C727" s="228" t="s">
        <v>5149</v>
      </c>
      <c r="H727" s="32"/>
    </row>
    <row r="728" spans="2:8" s="1" customFormat="1" ht="16.8" customHeight="1">
      <c r="B728" s="32"/>
      <c r="C728" s="226" t="s">
        <v>1214</v>
      </c>
      <c r="D728" s="226" t="s">
        <v>1215</v>
      </c>
      <c r="E728" s="17" t="s">
        <v>339</v>
      </c>
      <c r="F728" s="227">
        <v>44.759</v>
      </c>
      <c r="H728" s="32"/>
    </row>
    <row r="729" spans="2:8" s="1" customFormat="1" ht="16.8" customHeight="1">
      <c r="B729" s="32"/>
      <c r="C729" s="226" t="s">
        <v>623</v>
      </c>
      <c r="D729" s="226" t="s">
        <v>624</v>
      </c>
      <c r="E729" s="17" t="s">
        <v>339</v>
      </c>
      <c r="F729" s="227">
        <v>85.881</v>
      </c>
      <c r="H729" s="32"/>
    </row>
    <row r="730" spans="2:8" s="1" customFormat="1" ht="16.8" customHeight="1">
      <c r="B730" s="32"/>
      <c r="C730" s="226" t="s">
        <v>656</v>
      </c>
      <c r="D730" s="226" t="s">
        <v>657</v>
      </c>
      <c r="E730" s="17" t="s">
        <v>339</v>
      </c>
      <c r="F730" s="227">
        <v>85.881</v>
      </c>
      <c r="H730" s="32"/>
    </row>
    <row r="731" spans="2:8" s="1" customFormat="1" ht="16.8" customHeight="1">
      <c r="B731" s="32"/>
      <c r="C731" s="226" t="s">
        <v>793</v>
      </c>
      <c r="D731" s="226" t="s">
        <v>794</v>
      </c>
      <c r="E731" s="17" t="s">
        <v>339</v>
      </c>
      <c r="F731" s="227">
        <v>118.821</v>
      </c>
      <c r="H731" s="32"/>
    </row>
    <row r="732" spans="2:8" s="1" customFormat="1" ht="30.6">
      <c r="B732" s="32"/>
      <c r="C732" s="226" t="s">
        <v>1917</v>
      </c>
      <c r="D732" s="226" t="s">
        <v>1918</v>
      </c>
      <c r="E732" s="17" t="s">
        <v>339</v>
      </c>
      <c r="F732" s="227">
        <v>345.87</v>
      </c>
      <c r="H732" s="32"/>
    </row>
    <row r="733" spans="2:8" s="1" customFormat="1" ht="16.8" customHeight="1">
      <c r="B733" s="32"/>
      <c r="C733" s="226" t="s">
        <v>1223</v>
      </c>
      <c r="D733" s="226" t="s">
        <v>1224</v>
      </c>
      <c r="E733" s="17" t="s">
        <v>339</v>
      </c>
      <c r="F733" s="227">
        <v>95.778000000000006</v>
      </c>
      <c r="H733" s="32"/>
    </row>
    <row r="734" spans="2:8" s="1" customFormat="1" ht="16.8" customHeight="1">
      <c r="B734" s="32"/>
      <c r="C734" s="222" t="s">
        <v>218</v>
      </c>
      <c r="D734" s="223" t="s">
        <v>1</v>
      </c>
      <c r="E734" s="224" t="s">
        <v>1</v>
      </c>
      <c r="F734" s="225">
        <v>59.600999999999999</v>
      </c>
      <c r="H734" s="32"/>
    </row>
    <row r="735" spans="2:8" s="1" customFormat="1" ht="16.8" customHeight="1">
      <c r="B735" s="32"/>
      <c r="C735" s="226" t="s">
        <v>1</v>
      </c>
      <c r="D735" s="226" t="s">
        <v>626</v>
      </c>
      <c r="E735" s="17" t="s">
        <v>1</v>
      </c>
      <c r="F735" s="227">
        <v>0</v>
      </c>
      <c r="H735" s="32"/>
    </row>
    <row r="736" spans="2:8" s="1" customFormat="1" ht="16.8" customHeight="1">
      <c r="B736" s="32"/>
      <c r="C736" s="226" t="s">
        <v>1</v>
      </c>
      <c r="D736" s="226" t="s">
        <v>1268</v>
      </c>
      <c r="E736" s="17" t="s">
        <v>1</v>
      </c>
      <c r="F736" s="227">
        <v>59.868000000000002</v>
      </c>
      <c r="H736" s="32"/>
    </row>
    <row r="737" spans="2:8" s="1" customFormat="1" ht="16.8" customHeight="1">
      <c r="B737" s="32"/>
      <c r="C737" s="226" t="s">
        <v>1</v>
      </c>
      <c r="D737" s="226" t="s">
        <v>1269</v>
      </c>
      <c r="E737" s="17" t="s">
        <v>1</v>
      </c>
      <c r="F737" s="227">
        <v>0.13300000000000001</v>
      </c>
      <c r="H737" s="32"/>
    </row>
    <row r="738" spans="2:8" s="1" customFormat="1" ht="16.8" customHeight="1">
      <c r="B738" s="32"/>
      <c r="C738" s="226" t="s">
        <v>1</v>
      </c>
      <c r="D738" s="226" t="s">
        <v>1270</v>
      </c>
      <c r="E738" s="17" t="s">
        <v>1</v>
      </c>
      <c r="F738" s="227">
        <v>0</v>
      </c>
      <c r="H738" s="32"/>
    </row>
    <row r="739" spans="2:8" s="1" customFormat="1" ht="16.8" customHeight="1">
      <c r="B739" s="32"/>
      <c r="C739" s="226" t="s">
        <v>1</v>
      </c>
      <c r="D739" s="226" t="s">
        <v>1271</v>
      </c>
      <c r="E739" s="17" t="s">
        <v>1</v>
      </c>
      <c r="F739" s="227">
        <v>-0.4</v>
      </c>
      <c r="H739" s="32"/>
    </row>
    <row r="740" spans="2:8" s="1" customFormat="1" ht="16.8" customHeight="1">
      <c r="B740" s="32"/>
      <c r="C740" s="226" t="s">
        <v>218</v>
      </c>
      <c r="D740" s="226" t="s">
        <v>406</v>
      </c>
      <c r="E740" s="17" t="s">
        <v>1</v>
      </c>
      <c r="F740" s="227">
        <v>59.600999999999999</v>
      </c>
      <c r="H740" s="32"/>
    </row>
    <row r="741" spans="2:8" s="1" customFormat="1" ht="16.8" customHeight="1">
      <c r="B741" s="32"/>
      <c r="C741" s="228" t="s">
        <v>5149</v>
      </c>
      <c r="H741" s="32"/>
    </row>
    <row r="742" spans="2:8" s="1" customFormat="1" ht="16.8" customHeight="1">
      <c r="B742" s="32"/>
      <c r="C742" s="226" t="s">
        <v>1265</v>
      </c>
      <c r="D742" s="226" t="s">
        <v>1266</v>
      </c>
      <c r="E742" s="17" t="s">
        <v>339</v>
      </c>
      <c r="F742" s="227">
        <v>111.714</v>
      </c>
      <c r="H742" s="32"/>
    </row>
    <row r="743" spans="2:8" s="1" customFormat="1" ht="16.8" customHeight="1">
      <c r="B743" s="32"/>
      <c r="C743" s="226" t="s">
        <v>623</v>
      </c>
      <c r="D743" s="226" t="s">
        <v>624</v>
      </c>
      <c r="E743" s="17" t="s">
        <v>339</v>
      </c>
      <c r="F743" s="227">
        <v>85.881</v>
      </c>
      <c r="H743" s="32"/>
    </row>
    <row r="744" spans="2:8" s="1" customFormat="1" ht="16.8" customHeight="1">
      <c r="B744" s="32"/>
      <c r="C744" s="226" t="s">
        <v>656</v>
      </c>
      <c r="D744" s="226" t="s">
        <v>657</v>
      </c>
      <c r="E744" s="17" t="s">
        <v>339</v>
      </c>
      <c r="F744" s="227">
        <v>85.881</v>
      </c>
      <c r="H744" s="32"/>
    </row>
    <row r="745" spans="2:8" s="1" customFormat="1" ht="16.8" customHeight="1">
      <c r="B745" s="32"/>
      <c r="C745" s="226" t="s">
        <v>793</v>
      </c>
      <c r="D745" s="226" t="s">
        <v>794</v>
      </c>
      <c r="E745" s="17" t="s">
        <v>339</v>
      </c>
      <c r="F745" s="227">
        <v>118.821</v>
      </c>
      <c r="H745" s="32"/>
    </row>
    <row r="746" spans="2:8" s="1" customFormat="1" ht="16.8" customHeight="1">
      <c r="B746" s="32"/>
      <c r="C746" s="226" t="s">
        <v>1223</v>
      </c>
      <c r="D746" s="226" t="s">
        <v>1224</v>
      </c>
      <c r="E746" s="17" t="s">
        <v>339</v>
      </c>
      <c r="F746" s="227">
        <v>95.778000000000006</v>
      </c>
      <c r="H746" s="32"/>
    </row>
    <row r="747" spans="2:8" s="1" customFormat="1" ht="16.8" customHeight="1">
      <c r="B747" s="32"/>
      <c r="C747" s="222" t="s">
        <v>220</v>
      </c>
      <c r="D747" s="223" t="s">
        <v>1</v>
      </c>
      <c r="E747" s="224" t="s">
        <v>1</v>
      </c>
      <c r="F747" s="225">
        <v>37.307000000000002</v>
      </c>
      <c r="H747" s="32"/>
    </row>
    <row r="748" spans="2:8" s="1" customFormat="1" ht="16.8" customHeight="1">
      <c r="B748" s="32"/>
      <c r="C748" s="226" t="s">
        <v>1</v>
      </c>
      <c r="D748" s="226" t="s">
        <v>1833</v>
      </c>
      <c r="E748" s="17" t="s">
        <v>1</v>
      </c>
      <c r="F748" s="227">
        <v>0</v>
      </c>
      <c r="H748" s="32"/>
    </row>
    <row r="749" spans="2:8" s="1" customFormat="1" ht="16.8" customHeight="1">
      <c r="B749" s="32"/>
      <c r="C749" s="226" t="s">
        <v>1</v>
      </c>
      <c r="D749" s="226" t="s">
        <v>1834</v>
      </c>
      <c r="E749" s="17" t="s">
        <v>1</v>
      </c>
      <c r="F749" s="227">
        <v>37.307000000000002</v>
      </c>
      <c r="H749" s="32"/>
    </row>
    <row r="750" spans="2:8" s="1" customFormat="1" ht="16.8" customHeight="1">
      <c r="B750" s="32"/>
      <c r="C750" s="226" t="s">
        <v>220</v>
      </c>
      <c r="D750" s="226" t="s">
        <v>406</v>
      </c>
      <c r="E750" s="17" t="s">
        <v>1</v>
      </c>
      <c r="F750" s="227">
        <v>37.307000000000002</v>
      </c>
      <c r="H750" s="32"/>
    </row>
    <row r="751" spans="2:8" s="1" customFormat="1" ht="16.8" customHeight="1">
      <c r="B751" s="32"/>
      <c r="C751" s="228" t="s">
        <v>5149</v>
      </c>
      <c r="H751" s="32"/>
    </row>
    <row r="752" spans="2:8" s="1" customFormat="1" ht="16.8" customHeight="1">
      <c r="B752" s="32"/>
      <c r="C752" s="226" t="s">
        <v>1829</v>
      </c>
      <c r="D752" s="226" t="s">
        <v>1830</v>
      </c>
      <c r="E752" s="17" t="s">
        <v>339</v>
      </c>
      <c r="F752" s="227">
        <v>254.745</v>
      </c>
      <c r="H752" s="32"/>
    </row>
    <row r="753" spans="2:8" s="1" customFormat="1" ht="16.8" customHeight="1">
      <c r="B753" s="32"/>
      <c r="C753" s="226" t="s">
        <v>1310</v>
      </c>
      <c r="D753" s="226" t="s">
        <v>1311</v>
      </c>
      <c r="E753" s="17" t="s">
        <v>339</v>
      </c>
      <c r="F753" s="227">
        <v>345.40899999999999</v>
      </c>
      <c r="H753" s="32"/>
    </row>
    <row r="754" spans="2:8" s="1" customFormat="1" ht="16.8" customHeight="1">
      <c r="B754" s="32"/>
      <c r="C754" s="226" t="s">
        <v>1405</v>
      </c>
      <c r="D754" s="226" t="s">
        <v>1406</v>
      </c>
      <c r="E754" s="17" t="s">
        <v>339</v>
      </c>
      <c r="F754" s="227">
        <v>233.708</v>
      </c>
      <c r="H754" s="32"/>
    </row>
    <row r="755" spans="2:8" s="1" customFormat="1" ht="30.6">
      <c r="B755" s="32"/>
      <c r="C755" s="226" t="s">
        <v>1917</v>
      </c>
      <c r="D755" s="226" t="s">
        <v>1918</v>
      </c>
      <c r="E755" s="17" t="s">
        <v>339</v>
      </c>
      <c r="F755" s="227">
        <v>345.87</v>
      </c>
      <c r="H755" s="32"/>
    </row>
    <row r="756" spans="2:8" s="1" customFormat="1" ht="16.8" customHeight="1">
      <c r="B756" s="32"/>
      <c r="C756" s="226" t="s">
        <v>1836</v>
      </c>
      <c r="D756" s="226" t="s">
        <v>1837</v>
      </c>
      <c r="E756" s="17" t="s">
        <v>349</v>
      </c>
      <c r="F756" s="227">
        <v>1.345</v>
      </c>
      <c r="H756" s="32"/>
    </row>
    <row r="757" spans="2:8" s="1" customFormat="1" ht="16.8" customHeight="1">
      <c r="B757" s="32"/>
      <c r="C757" s="222" t="s">
        <v>222</v>
      </c>
      <c r="D757" s="223" t="s">
        <v>1</v>
      </c>
      <c r="E757" s="224" t="s">
        <v>1</v>
      </c>
      <c r="F757" s="225">
        <v>43.356999999999999</v>
      </c>
      <c r="H757" s="32"/>
    </row>
    <row r="758" spans="2:8" s="1" customFormat="1" ht="16.8" customHeight="1">
      <c r="B758" s="32"/>
      <c r="C758" s="226" t="s">
        <v>1</v>
      </c>
      <c r="D758" s="226" t="s">
        <v>1088</v>
      </c>
      <c r="E758" s="17" t="s">
        <v>1</v>
      </c>
      <c r="F758" s="227">
        <v>0</v>
      </c>
      <c r="H758" s="32"/>
    </row>
    <row r="759" spans="2:8" s="1" customFormat="1" ht="16.8" customHeight="1">
      <c r="B759" s="32"/>
      <c r="C759" s="226" t="s">
        <v>1</v>
      </c>
      <c r="D759" s="226" t="s">
        <v>223</v>
      </c>
      <c r="E759" s="17" t="s">
        <v>1</v>
      </c>
      <c r="F759" s="227">
        <v>43.356999999999999</v>
      </c>
      <c r="H759" s="32"/>
    </row>
    <row r="760" spans="2:8" s="1" customFormat="1" ht="16.8" customHeight="1">
      <c r="B760" s="32"/>
      <c r="C760" s="226" t="s">
        <v>222</v>
      </c>
      <c r="D760" s="226" t="s">
        <v>406</v>
      </c>
      <c r="E760" s="17" t="s">
        <v>1</v>
      </c>
      <c r="F760" s="227">
        <v>43.356999999999999</v>
      </c>
      <c r="H760" s="32"/>
    </row>
    <row r="761" spans="2:8" s="1" customFormat="1" ht="16.8" customHeight="1">
      <c r="B761" s="32"/>
      <c r="C761" s="228" t="s">
        <v>5149</v>
      </c>
      <c r="H761" s="32"/>
    </row>
    <row r="762" spans="2:8" s="1" customFormat="1" ht="16.8" customHeight="1">
      <c r="B762" s="32"/>
      <c r="C762" s="226" t="s">
        <v>1075</v>
      </c>
      <c r="D762" s="226" t="s">
        <v>1076</v>
      </c>
      <c r="E762" s="17" t="s">
        <v>339</v>
      </c>
      <c r="F762" s="227">
        <v>964.38900000000001</v>
      </c>
      <c r="H762" s="32"/>
    </row>
    <row r="763" spans="2:8" s="1" customFormat="1" ht="16.8" customHeight="1">
      <c r="B763" s="32"/>
      <c r="C763" s="226" t="s">
        <v>1310</v>
      </c>
      <c r="D763" s="226" t="s">
        <v>1311</v>
      </c>
      <c r="E763" s="17" t="s">
        <v>339</v>
      </c>
      <c r="F763" s="227">
        <v>345.40899999999999</v>
      </c>
      <c r="H763" s="32"/>
    </row>
    <row r="764" spans="2:8" s="1" customFormat="1" ht="16.8" customHeight="1">
      <c r="B764" s="32"/>
      <c r="C764" s="226" t="s">
        <v>1405</v>
      </c>
      <c r="D764" s="226" t="s">
        <v>1406</v>
      </c>
      <c r="E764" s="17" t="s">
        <v>339</v>
      </c>
      <c r="F764" s="227">
        <v>233.708</v>
      </c>
      <c r="H764" s="32"/>
    </row>
    <row r="765" spans="2:8" s="1" customFormat="1" ht="30.6">
      <c r="B765" s="32"/>
      <c r="C765" s="226" t="s">
        <v>1917</v>
      </c>
      <c r="D765" s="226" t="s">
        <v>1918</v>
      </c>
      <c r="E765" s="17" t="s">
        <v>339</v>
      </c>
      <c r="F765" s="227">
        <v>345.87</v>
      </c>
      <c r="H765" s="32"/>
    </row>
    <row r="766" spans="2:8" s="1" customFormat="1" ht="20.399999999999999">
      <c r="B766" s="32"/>
      <c r="C766" s="226" t="s">
        <v>1159</v>
      </c>
      <c r="D766" s="226" t="s">
        <v>1160</v>
      </c>
      <c r="E766" s="17" t="s">
        <v>339</v>
      </c>
      <c r="F766" s="227">
        <v>241.45699999999999</v>
      </c>
      <c r="H766" s="32"/>
    </row>
    <row r="767" spans="2:8" s="1" customFormat="1" ht="16.8" customHeight="1">
      <c r="B767" s="32"/>
      <c r="C767" s="222" t="s">
        <v>224</v>
      </c>
      <c r="D767" s="223" t="s">
        <v>1</v>
      </c>
      <c r="E767" s="224" t="s">
        <v>1</v>
      </c>
      <c r="F767" s="225">
        <v>43.356999999999999</v>
      </c>
      <c r="H767" s="32"/>
    </row>
    <row r="768" spans="2:8" s="1" customFormat="1" ht="16.8" customHeight="1">
      <c r="B768" s="32"/>
      <c r="C768" s="226" t="s">
        <v>1</v>
      </c>
      <c r="D768" s="226" t="s">
        <v>1091</v>
      </c>
      <c r="E768" s="17" t="s">
        <v>1</v>
      </c>
      <c r="F768" s="227">
        <v>0</v>
      </c>
      <c r="H768" s="32"/>
    </row>
    <row r="769" spans="2:8" s="1" customFormat="1" ht="16.8" customHeight="1">
      <c r="B769" s="32"/>
      <c r="C769" s="226" t="s">
        <v>1</v>
      </c>
      <c r="D769" s="226" t="s">
        <v>1092</v>
      </c>
      <c r="E769" s="17" t="s">
        <v>1</v>
      </c>
      <c r="F769" s="227">
        <v>43.356999999999999</v>
      </c>
      <c r="H769" s="32"/>
    </row>
    <row r="770" spans="2:8" s="1" customFormat="1" ht="16.8" customHeight="1">
      <c r="B770" s="32"/>
      <c r="C770" s="226" t="s">
        <v>224</v>
      </c>
      <c r="D770" s="226" t="s">
        <v>406</v>
      </c>
      <c r="E770" s="17" t="s">
        <v>1</v>
      </c>
      <c r="F770" s="227">
        <v>43.356999999999999</v>
      </c>
      <c r="H770" s="32"/>
    </row>
    <row r="771" spans="2:8" s="1" customFormat="1" ht="16.8" customHeight="1">
      <c r="B771" s="32"/>
      <c r="C771" s="228" t="s">
        <v>5149</v>
      </c>
      <c r="H771" s="32"/>
    </row>
    <row r="772" spans="2:8" s="1" customFormat="1" ht="16.8" customHeight="1">
      <c r="B772" s="32"/>
      <c r="C772" s="226" t="s">
        <v>1075</v>
      </c>
      <c r="D772" s="226" t="s">
        <v>1076</v>
      </c>
      <c r="E772" s="17" t="s">
        <v>339</v>
      </c>
      <c r="F772" s="227">
        <v>964.38900000000001</v>
      </c>
      <c r="H772" s="32"/>
    </row>
    <row r="773" spans="2:8" s="1" customFormat="1" ht="20.399999999999999">
      <c r="B773" s="32"/>
      <c r="C773" s="226" t="s">
        <v>1168</v>
      </c>
      <c r="D773" s="226" t="s">
        <v>1169</v>
      </c>
      <c r="E773" s="17" t="s">
        <v>339</v>
      </c>
      <c r="F773" s="227">
        <v>87.186999999999998</v>
      </c>
      <c r="H773" s="32"/>
    </row>
    <row r="774" spans="2:8" s="1" customFormat="1" ht="16.8" customHeight="1">
      <c r="B774" s="32"/>
      <c r="C774" s="222" t="s">
        <v>225</v>
      </c>
      <c r="D774" s="223" t="s">
        <v>1</v>
      </c>
      <c r="E774" s="224" t="s">
        <v>1</v>
      </c>
      <c r="F774" s="225">
        <v>34.220999999999997</v>
      </c>
      <c r="H774" s="32"/>
    </row>
    <row r="775" spans="2:8" s="1" customFormat="1" ht="16.8" customHeight="1">
      <c r="B775" s="32"/>
      <c r="C775" s="226" t="s">
        <v>1</v>
      </c>
      <c r="D775" s="226" t="s">
        <v>1419</v>
      </c>
      <c r="E775" s="17" t="s">
        <v>1</v>
      </c>
      <c r="F775" s="227">
        <v>0</v>
      </c>
      <c r="H775" s="32"/>
    </row>
    <row r="776" spans="2:8" s="1" customFormat="1" ht="16.8" customHeight="1">
      <c r="B776" s="32"/>
      <c r="C776" s="226" t="s">
        <v>1</v>
      </c>
      <c r="D776" s="226" t="s">
        <v>1420</v>
      </c>
      <c r="E776" s="17" t="s">
        <v>1</v>
      </c>
      <c r="F776" s="227">
        <v>25.358000000000001</v>
      </c>
      <c r="H776" s="32"/>
    </row>
    <row r="777" spans="2:8" s="1" customFormat="1" ht="16.8" customHeight="1">
      <c r="B777" s="32"/>
      <c r="C777" s="226" t="s">
        <v>1</v>
      </c>
      <c r="D777" s="226" t="s">
        <v>877</v>
      </c>
      <c r="E777" s="17" t="s">
        <v>1</v>
      </c>
      <c r="F777" s="227">
        <v>0</v>
      </c>
      <c r="H777" s="32"/>
    </row>
    <row r="778" spans="2:8" s="1" customFormat="1" ht="16.8" customHeight="1">
      <c r="B778" s="32"/>
      <c r="C778" s="226" t="s">
        <v>1</v>
      </c>
      <c r="D778" s="226" t="s">
        <v>1421</v>
      </c>
      <c r="E778" s="17" t="s">
        <v>1</v>
      </c>
      <c r="F778" s="227">
        <v>7.7949999999999999</v>
      </c>
      <c r="H778" s="32"/>
    </row>
    <row r="779" spans="2:8" s="1" customFormat="1" ht="16.8" customHeight="1">
      <c r="B779" s="32"/>
      <c r="C779" s="226" t="s">
        <v>1</v>
      </c>
      <c r="D779" s="226" t="s">
        <v>1243</v>
      </c>
      <c r="E779" s="17" t="s">
        <v>1</v>
      </c>
      <c r="F779" s="227">
        <v>0</v>
      </c>
      <c r="H779" s="32"/>
    </row>
    <row r="780" spans="2:8" s="1" customFormat="1" ht="16.8" customHeight="1">
      <c r="B780" s="32"/>
      <c r="C780" s="226" t="s">
        <v>1</v>
      </c>
      <c r="D780" s="226" t="s">
        <v>1422</v>
      </c>
      <c r="E780" s="17" t="s">
        <v>1</v>
      </c>
      <c r="F780" s="227">
        <v>1.0680000000000001</v>
      </c>
      <c r="H780" s="32"/>
    </row>
    <row r="781" spans="2:8" s="1" customFormat="1" ht="16.8" customHeight="1">
      <c r="B781" s="32"/>
      <c r="C781" s="226" t="s">
        <v>225</v>
      </c>
      <c r="D781" s="226" t="s">
        <v>346</v>
      </c>
      <c r="E781" s="17" t="s">
        <v>1</v>
      </c>
      <c r="F781" s="227">
        <v>34.220999999999997</v>
      </c>
      <c r="H781" s="32"/>
    </row>
    <row r="782" spans="2:8" s="1" customFormat="1" ht="16.8" customHeight="1">
      <c r="B782" s="32"/>
      <c r="C782" s="228" t="s">
        <v>5149</v>
      </c>
      <c r="H782" s="32"/>
    </row>
    <row r="783" spans="2:8" s="1" customFormat="1" ht="20.399999999999999">
      <c r="B783" s="32"/>
      <c r="C783" s="226" t="s">
        <v>1416</v>
      </c>
      <c r="D783" s="226" t="s">
        <v>1417</v>
      </c>
      <c r="E783" s="17" t="s">
        <v>339</v>
      </c>
      <c r="F783" s="227">
        <v>34.220999999999997</v>
      </c>
      <c r="H783" s="32"/>
    </row>
    <row r="784" spans="2:8" s="1" customFormat="1" ht="20.399999999999999">
      <c r="B784" s="32"/>
      <c r="C784" s="226" t="s">
        <v>1424</v>
      </c>
      <c r="D784" s="226" t="s">
        <v>1425</v>
      </c>
      <c r="E784" s="17" t="s">
        <v>339</v>
      </c>
      <c r="F784" s="227">
        <v>694.59900000000005</v>
      </c>
      <c r="H784" s="32"/>
    </row>
    <row r="785" spans="2:8" s="1" customFormat="1" ht="16.8" customHeight="1">
      <c r="B785" s="32"/>
      <c r="C785" s="222" t="s">
        <v>227</v>
      </c>
      <c r="D785" s="223" t="s">
        <v>1</v>
      </c>
      <c r="E785" s="224" t="s">
        <v>1</v>
      </c>
      <c r="F785" s="225">
        <v>13.01</v>
      </c>
      <c r="H785" s="32"/>
    </row>
    <row r="786" spans="2:8" s="1" customFormat="1" ht="16.8" customHeight="1">
      <c r="B786" s="32"/>
      <c r="C786" s="226" t="s">
        <v>1</v>
      </c>
      <c r="D786" s="226" t="s">
        <v>1095</v>
      </c>
      <c r="E786" s="17" t="s">
        <v>1</v>
      </c>
      <c r="F786" s="227">
        <v>0</v>
      </c>
      <c r="H786" s="32"/>
    </row>
    <row r="787" spans="2:8" s="1" customFormat="1" ht="16.8" customHeight="1">
      <c r="B787" s="32"/>
      <c r="C787" s="226" t="s">
        <v>1</v>
      </c>
      <c r="D787" s="226" t="s">
        <v>1096</v>
      </c>
      <c r="E787" s="17" t="s">
        <v>1</v>
      </c>
      <c r="F787" s="227">
        <v>13.01</v>
      </c>
      <c r="H787" s="32"/>
    </row>
    <row r="788" spans="2:8" s="1" customFormat="1" ht="16.8" customHeight="1">
      <c r="B788" s="32"/>
      <c r="C788" s="226" t="s">
        <v>227</v>
      </c>
      <c r="D788" s="226" t="s">
        <v>406</v>
      </c>
      <c r="E788" s="17" t="s">
        <v>1</v>
      </c>
      <c r="F788" s="227">
        <v>13.01</v>
      </c>
      <c r="H788" s="32"/>
    </row>
    <row r="789" spans="2:8" s="1" customFormat="1" ht="16.8" customHeight="1">
      <c r="B789" s="32"/>
      <c r="C789" s="228" t="s">
        <v>5149</v>
      </c>
      <c r="H789" s="32"/>
    </row>
    <row r="790" spans="2:8" s="1" customFormat="1" ht="16.8" customHeight="1">
      <c r="B790" s="32"/>
      <c r="C790" s="226" t="s">
        <v>1075</v>
      </c>
      <c r="D790" s="226" t="s">
        <v>1076</v>
      </c>
      <c r="E790" s="17" t="s">
        <v>339</v>
      </c>
      <c r="F790" s="227">
        <v>964.38900000000001</v>
      </c>
      <c r="H790" s="32"/>
    </row>
    <row r="791" spans="2:8" s="1" customFormat="1" ht="20.399999999999999">
      <c r="B791" s="32"/>
      <c r="C791" s="226" t="s">
        <v>1168</v>
      </c>
      <c r="D791" s="226" t="s">
        <v>1169</v>
      </c>
      <c r="E791" s="17" t="s">
        <v>339</v>
      </c>
      <c r="F791" s="227">
        <v>87.186999999999998</v>
      </c>
      <c r="H791" s="32"/>
    </row>
    <row r="792" spans="2:8" s="1" customFormat="1" ht="16.8" customHeight="1">
      <c r="B792" s="32"/>
      <c r="C792" s="222" t="s">
        <v>229</v>
      </c>
      <c r="D792" s="223" t="s">
        <v>1</v>
      </c>
      <c r="E792" s="224" t="s">
        <v>1</v>
      </c>
      <c r="F792" s="225">
        <v>13.23</v>
      </c>
      <c r="H792" s="32"/>
    </row>
    <row r="793" spans="2:8" s="1" customFormat="1" ht="16.8" customHeight="1">
      <c r="B793" s="32"/>
      <c r="C793" s="226" t="s">
        <v>1</v>
      </c>
      <c r="D793" s="226" t="s">
        <v>1072</v>
      </c>
      <c r="E793" s="17" t="s">
        <v>1</v>
      </c>
      <c r="F793" s="227">
        <v>0</v>
      </c>
      <c r="H793" s="32"/>
    </row>
    <row r="794" spans="2:8" s="1" customFormat="1" ht="16.8" customHeight="1">
      <c r="B794" s="32"/>
      <c r="C794" s="226" t="s">
        <v>1</v>
      </c>
      <c r="D794" s="226" t="s">
        <v>1073</v>
      </c>
      <c r="E794" s="17" t="s">
        <v>1</v>
      </c>
      <c r="F794" s="227">
        <v>13.23</v>
      </c>
      <c r="H794" s="32"/>
    </row>
    <row r="795" spans="2:8" s="1" customFormat="1" ht="16.8" customHeight="1">
      <c r="B795" s="32"/>
      <c r="C795" s="226" t="s">
        <v>229</v>
      </c>
      <c r="D795" s="226" t="s">
        <v>406</v>
      </c>
      <c r="E795" s="17" t="s">
        <v>1</v>
      </c>
      <c r="F795" s="227">
        <v>13.23</v>
      </c>
      <c r="H795" s="32"/>
    </row>
    <row r="796" spans="2:8" s="1" customFormat="1" ht="16.8" customHeight="1">
      <c r="B796" s="32"/>
      <c r="C796" s="228" t="s">
        <v>5149</v>
      </c>
      <c r="H796" s="32"/>
    </row>
    <row r="797" spans="2:8" s="1" customFormat="1" ht="16.8" customHeight="1">
      <c r="B797" s="32"/>
      <c r="C797" s="226" t="s">
        <v>1069</v>
      </c>
      <c r="D797" s="226" t="s">
        <v>1070</v>
      </c>
      <c r="E797" s="17" t="s">
        <v>339</v>
      </c>
      <c r="F797" s="227">
        <v>13.23</v>
      </c>
      <c r="H797" s="32"/>
    </row>
    <row r="798" spans="2:8" s="1" customFormat="1" ht="20.399999999999999">
      <c r="B798" s="32"/>
      <c r="C798" s="226" t="s">
        <v>1168</v>
      </c>
      <c r="D798" s="226" t="s">
        <v>1169</v>
      </c>
      <c r="E798" s="17" t="s">
        <v>339</v>
      </c>
      <c r="F798" s="227">
        <v>87.186999999999998</v>
      </c>
      <c r="H798" s="32"/>
    </row>
    <row r="799" spans="2:8" s="1" customFormat="1" ht="16.8" customHeight="1">
      <c r="B799" s="32"/>
      <c r="C799" s="222" t="s">
        <v>231</v>
      </c>
      <c r="D799" s="223" t="s">
        <v>1</v>
      </c>
      <c r="E799" s="224" t="s">
        <v>1</v>
      </c>
      <c r="F799" s="225">
        <v>6.8129999999999997</v>
      </c>
      <c r="H799" s="32"/>
    </row>
    <row r="800" spans="2:8" s="1" customFormat="1" ht="16.8" customHeight="1">
      <c r="B800" s="32"/>
      <c r="C800" s="226" t="s">
        <v>1</v>
      </c>
      <c r="D800" s="226" t="s">
        <v>877</v>
      </c>
      <c r="E800" s="17" t="s">
        <v>1</v>
      </c>
      <c r="F800" s="227">
        <v>0</v>
      </c>
      <c r="H800" s="32"/>
    </row>
    <row r="801" spans="2:8" s="1" customFormat="1" ht="16.8" customHeight="1">
      <c r="B801" s="32"/>
      <c r="C801" s="226" t="s">
        <v>1</v>
      </c>
      <c r="D801" s="226" t="s">
        <v>1097</v>
      </c>
      <c r="E801" s="17" t="s">
        <v>1</v>
      </c>
      <c r="F801" s="227">
        <v>6.8129999999999997</v>
      </c>
      <c r="H801" s="32"/>
    </row>
    <row r="802" spans="2:8" s="1" customFormat="1" ht="16.8" customHeight="1">
      <c r="B802" s="32"/>
      <c r="C802" s="226" t="s">
        <v>231</v>
      </c>
      <c r="D802" s="226" t="s">
        <v>406</v>
      </c>
      <c r="E802" s="17" t="s">
        <v>1</v>
      </c>
      <c r="F802" s="227">
        <v>6.8129999999999997</v>
      </c>
      <c r="H802" s="32"/>
    </row>
    <row r="803" spans="2:8" s="1" customFormat="1" ht="16.8" customHeight="1">
      <c r="B803" s="32"/>
      <c r="C803" s="228" t="s">
        <v>5149</v>
      </c>
      <c r="H803" s="32"/>
    </row>
    <row r="804" spans="2:8" s="1" customFormat="1" ht="16.8" customHeight="1">
      <c r="B804" s="32"/>
      <c r="C804" s="226" t="s">
        <v>1075</v>
      </c>
      <c r="D804" s="226" t="s">
        <v>1076</v>
      </c>
      <c r="E804" s="17" t="s">
        <v>339</v>
      </c>
      <c r="F804" s="227">
        <v>964.38900000000001</v>
      </c>
      <c r="H804" s="32"/>
    </row>
    <row r="805" spans="2:8" s="1" customFormat="1" ht="20.399999999999999">
      <c r="B805" s="32"/>
      <c r="C805" s="226" t="s">
        <v>1198</v>
      </c>
      <c r="D805" s="226" t="s">
        <v>1199</v>
      </c>
      <c r="E805" s="17" t="s">
        <v>339</v>
      </c>
      <c r="F805" s="227">
        <v>283.98399999999998</v>
      </c>
      <c r="H805" s="32"/>
    </row>
    <row r="806" spans="2:8" s="1" customFormat="1" ht="16.8" customHeight="1">
      <c r="B806" s="32"/>
      <c r="C806" s="222" t="s">
        <v>233</v>
      </c>
      <c r="D806" s="223" t="s">
        <v>1</v>
      </c>
      <c r="E806" s="224" t="s">
        <v>1</v>
      </c>
      <c r="F806" s="225">
        <v>9.9659999999999993</v>
      </c>
      <c r="H806" s="32"/>
    </row>
    <row r="807" spans="2:8" s="1" customFormat="1" ht="16.8" customHeight="1">
      <c r="B807" s="32"/>
      <c r="C807" s="226" t="s">
        <v>1</v>
      </c>
      <c r="D807" s="226" t="s">
        <v>877</v>
      </c>
      <c r="E807" s="17" t="s">
        <v>1</v>
      </c>
      <c r="F807" s="227">
        <v>0</v>
      </c>
      <c r="H807" s="32"/>
    </row>
    <row r="808" spans="2:8" s="1" customFormat="1" ht="16.8" customHeight="1">
      <c r="B808" s="32"/>
      <c r="C808" s="226" t="s">
        <v>1</v>
      </c>
      <c r="D808" s="226" t="s">
        <v>1098</v>
      </c>
      <c r="E808" s="17" t="s">
        <v>1</v>
      </c>
      <c r="F808" s="227">
        <v>9.9659999999999993</v>
      </c>
      <c r="H808" s="32"/>
    </row>
    <row r="809" spans="2:8" s="1" customFormat="1" ht="16.8" customHeight="1">
      <c r="B809" s="32"/>
      <c r="C809" s="226" t="s">
        <v>233</v>
      </c>
      <c r="D809" s="226" t="s">
        <v>406</v>
      </c>
      <c r="E809" s="17" t="s">
        <v>1</v>
      </c>
      <c r="F809" s="227">
        <v>9.9659999999999993</v>
      </c>
      <c r="H809" s="32"/>
    </row>
    <row r="810" spans="2:8" s="1" customFormat="1" ht="16.8" customHeight="1">
      <c r="B810" s="32"/>
      <c r="C810" s="228" t="s">
        <v>5149</v>
      </c>
      <c r="H810" s="32"/>
    </row>
    <row r="811" spans="2:8" s="1" customFormat="1" ht="16.8" customHeight="1">
      <c r="B811" s="32"/>
      <c r="C811" s="226" t="s">
        <v>1075</v>
      </c>
      <c r="D811" s="226" t="s">
        <v>1076</v>
      </c>
      <c r="E811" s="17" t="s">
        <v>339</v>
      </c>
      <c r="F811" s="227">
        <v>964.38900000000001</v>
      </c>
      <c r="H811" s="32"/>
    </row>
    <row r="812" spans="2:8" s="1" customFormat="1" ht="20.399999999999999">
      <c r="B812" s="32"/>
      <c r="C812" s="226" t="s">
        <v>1152</v>
      </c>
      <c r="D812" s="226" t="s">
        <v>1153</v>
      </c>
      <c r="E812" s="17" t="s">
        <v>339</v>
      </c>
      <c r="F812" s="227">
        <v>11.393000000000001</v>
      </c>
      <c r="H812" s="32"/>
    </row>
    <row r="813" spans="2:8" s="1" customFormat="1" ht="16.8" customHeight="1">
      <c r="B813" s="32"/>
      <c r="C813" s="222" t="s">
        <v>235</v>
      </c>
      <c r="D813" s="223" t="s">
        <v>1</v>
      </c>
      <c r="E813" s="224" t="s">
        <v>1</v>
      </c>
      <c r="F813" s="225">
        <v>0.80500000000000005</v>
      </c>
      <c r="H813" s="32"/>
    </row>
    <row r="814" spans="2:8" s="1" customFormat="1" ht="16.8" customHeight="1">
      <c r="B814" s="32"/>
      <c r="C814" s="226" t="s">
        <v>1</v>
      </c>
      <c r="D814" s="226" t="s">
        <v>1099</v>
      </c>
      <c r="E814" s="17" t="s">
        <v>1</v>
      </c>
      <c r="F814" s="227">
        <v>0</v>
      </c>
      <c r="H814" s="32"/>
    </row>
    <row r="815" spans="2:8" s="1" customFormat="1" ht="16.8" customHeight="1">
      <c r="B815" s="32"/>
      <c r="C815" s="226" t="s">
        <v>1</v>
      </c>
      <c r="D815" s="226" t="s">
        <v>1100</v>
      </c>
      <c r="E815" s="17" t="s">
        <v>1</v>
      </c>
      <c r="F815" s="227">
        <v>0.80500000000000005</v>
      </c>
      <c r="H815" s="32"/>
    </row>
    <row r="816" spans="2:8" s="1" customFormat="1" ht="16.8" customHeight="1">
      <c r="B816" s="32"/>
      <c r="C816" s="226" t="s">
        <v>235</v>
      </c>
      <c r="D816" s="226" t="s">
        <v>406</v>
      </c>
      <c r="E816" s="17" t="s">
        <v>1</v>
      </c>
      <c r="F816" s="227">
        <v>0.80500000000000005</v>
      </c>
      <c r="H816" s="32"/>
    </row>
    <row r="817" spans="2:8" s="1" customFormat="1" ht="16.8" customHeight="1">
      <c r="B817" s="32"/>
      <c r="C817" s="228" t="s">
        <v>5149</v>
      </c>
      <c r="H817" s="32"/>
    </row>
    <row r="818" spans="2:8" s="1" customFormat="1" ht="16.8" customHeight="1">
      <c r="B818" s="32"/>
      <c r="C818" s="226" t="s">
        <v>1075</v>
      </c>
      <c r="D818" s="226" t="s">
        <v>1076</v>
      </c>
      <c r="E818" s="17" t="s">
        <v>339</v>
      </c>
      <c r="F818" s="227">
        <v>964.38900000000001</v>
      </c>
      <c r="H818" s="32"/>
    </row>
    <row r="819" spans="2:8" s="1" customFormat="1" ht="20.399999999999999">
      <c r="B819" s="32"/>
      <c r="C819" s="226" t="s">
        <v>1198</v>
      </c>
      <c r="D819" s="226" t="s">
        <v>1199</v>
      </c>
      <c r="E819" s="17" t="s">
        <v>339</v>
      </c>
      <c r="F819" s="227">
        <v>283.98399999999998</v>
      </c>
      <c r="H819" s="32"/>
    </row>
    <row r="820" spans="2:8" s="1" customFormat="1" ht="16.8" customHeight="1">
      <c r="B820" s="32"/>
      <c r="C820" s="222" t="s">
        <v>237</v>
      </c>
      <c r="D820" s="223" t="s">
        <v>1</v>
      </c>
      <c r="E820" s="224" t="s">
        <v>1</v>
      </c>
      <c r="F820" s="225">
        <v>32.061999999999998</v>
      </c>
      <c r="H820" s="32"/>
    </row>
    <row r="821" spans="2:8" s="1" customFormat="1" ht="16.8" customHeight="1">
      <c r="B821" s="32"/>
      <c r="C821" s="226" t="s">
        <v>1</v>
      </c>
      <c r="D821" s="226" t="s">
        <v>1272</v>
      </c>
      <c r="E821" s="17" t="s">
        <v>1</v>
      </c>
      <c r="F821" s="227">
        <v>0</v>
      </c>
      <c r="H821" s="32"/>
    </row>
    <row r="822" spans="2:8" s="1" customFormat="1" ht="16.8" customHeight="1">
      <c r="B822" s="32"/>
      <c r="C822" s="226" t="s">
        <v>1</v>
      </c>
      <c r="D822" s="226" t="s">
        <v>1273</v>
      </c>
      <c r="E822" s="17" t="s">
        <v>1</v>
      </c>
      <c r="F822" s="227">
        <v>32.061999999999998</v>
      </c>
      <c r="H822" s="32"/>
    </row>
    <row r="823" spans="2:8" s="1" customFormat="1" ht="16.8" customHeight="1">
      <c r="B823" s="32"/>
      <c r="C823" s="226" t="s">
        <v>237</v>
      </c>
      <c r="D823" s="226" t="s">
        <v>406</v>
      </c>
      <c r="E823" s="17" t="s">
        <v>1</v>
      </c>
      <c r="F823" s="227">
        <v>32.061999999999998</v>
      </c>
      <c r="H823" s="32"/>
    </row>
    <row r="824" spans="2:8" s="1" customFormat="1" ht="16.8" customHeight="1">
      <c r="B824" s="32"/>
      <c r="C824" s="228" t="s">
        <v>5149</v>
      </c>
      <c r="H824" s="32"/>
    </row>
    <row r="825" spans="2:8" s="1" customFormat="1" ht="16.8" customHeight="1">
      <c r="B825" s="32"/>
      <c r="C825" s="226" t="s">
        <v>1265</v>
      </c>
      <c r="D825" s="226" t="s">
        <v>1266</v>
      </c>
      <c r="E825" s="17" t="s">
        <v>339</v>
      </c>
      <c r="F825" s="227">
        <v>111.714</v>
      </c>
      <c r="H825" s="32"/>
    </row>
    <row r="826" spans="2:8" s="1" customFormat="1" ht="16.8" customHeight="1">
      <c r="B826" s="32"/>
      <c r="C826" s="226" t="s">
        <v>1231</v>
      </c>
      <c r="D826" s="226" t="s">
        <v>1232</v>
      </c>
      <c r="E826" s="17" t="s">
        <v>339</v>
      </c>
      <c r="F826" s="227">
        <v>35.268000000000001</v>
      </c>
      <c r="H826" s="32"/>
    </row>
    <row r="827" spans="2:8" s="1" customFormat="1" ht="16.8" customHeight="1">
      <c r="B827" s="32"/>
      <c r="C827" s="222" t="s">
        <v>239</v>
      </c>
      <c r="D827" s="223" t="s">
        <v>1</v>
      </c>
      <c r="E827" s="224" t="s">
        <v>1</v>
      </c>
      <c r="F827" s="225">
        <v>98.600999999999999</v>
      </c>
      <c r="H827" s="32"/>
    </row>
    <row r="828" spans="2:8" s="1" customFormat="1" ht="16.8" customHeight="1">
      <c r="B828" s="32"/>
      <c r="C828" s="226" t="s">
        <v>1</v>
      </c>
      <c r="D828" s="226" t="s">
        <v>1101</v>
      </c>
      <c r="E828" s="17" t="s">
        <v>1</v>
      </c>
      <c r="F828" s="227">
        <v>0</v>
      </c>
      <c r="H828" s="32"/>
    </row>
    <row r="829" spans="2:8" s="1" customFormat="1" ht="16.8" customHeight="1">
      <c r="B829" s="32"/>
      <c r="C829" s="226" t="s">
        <v>1</v>
      </c>
      <c r="D829" s="226" t="s">
        <v>1102</v>
      </c>
      <c r="E829" s="17" t="s">
        <v>1</v>
      </c>
      <c r="F829" s="227">
        <v>14.835000000000001</v>
      </c>
      <c r="H829" s="32"/>
    </row>
    <row r="830" spans="2:8" s="1" customFormat="1" ht="16.8" customHeight="1">
      <c r="B830" s="32"/>
      <c r="C830" s="226" t="s">
        <v>1</v>
      </c>
      <c r="D830" s="226" t="s">
        <v>1103</v>
      </c>
      <c r="E830" s="17" t="s">
        <v>1</v>
      </c>
      <c r="F830" s="227">
        <v>22.13</v>
      </c>
      <c r="H830" s="32"/>
    </row>
    <row r="831" spans="2:8" s="1" customFormat="1" ht="16.8" customHeight="1">
      <c r="B831" s="32"/>
      <c r="C831" s="226" t="s">
        <v>1</v>
      </c>
      <c r="D831" s="226" t="s">
        <v>1104</v>
      </c>
      <c r="E831" s="17" t="s">
        <v>1</v>
      </c>
      <c r="F831" s="227">
        <v>14.816000000000001</v>
      </c>
      <c r="H831" s="32"/>
    </row>
    <row r="832" spans="2:8" s="1" customFormat="1" ht="16.8" customHeight="1">
      <c r="B832" s="32"/>
      <c r="C832" s="226" t="s">
        <v>1</v>
      </c>
      <c r="D832" s="226" t="s">
        <v>1105</v>
      </c>
      <c r="E832" s="17" t="s">
        <v>1</v>
      </c>
      <c r="F832" s="227">
        <v>0</v>
      </c>
      <c r="H832" s="32"/>
    </row>
    <row r="833" spans="2:8" s="1" customFormat="1" ht="16.8" customHeight="1">
      <c r="B833" s="32"/>
      <c r="C833" s="226" t="s">
        <v>1</v>
      </c>
      <c r="D833" s="226" t="s">
        <v>1106</v>
      </c>
      <c r="E833" s="17" t="s">
        <v>1</v>
      </c>
      <c r="F833" s="227">
        <v>23.411999999999999</v>
      </c>
      <c r="H833" s="32"/>
    </row>
    <row r="834" spans="2:8" s="1" customFormat="1" ht="16.8" customHeight="1">
      <c r="B834" s="32"/>
      <c r="C834" s="226" t="s">
        <v>1</v>
      </c>
      <c r="D834" s="226" t="s">
        <v>1107</v>
      </c>
      <c r="E834" s="17" t="s">
        <v>1</v>
      </c>
      <c r="F834" s="227">
        <v>23.408000000000001</v>
      </c>
      <c r="H834" s="32"/>
    </row>
    <row r="835" spans="2:8" s="1" customFormat="1" ht="16.8" customHeight="1">
      <c r="B835" s="32"/>
      <c r="C835" s="226" t="s">
        <v>239</v>
      </c>
      <c r="D835" s="226" t="s">
        <v>406</v>
      </c>
      <c r="E835" s="17" t="s">
        <v>1</v>
      </c>
      <c r="F835" s="227">
        <v>98.600999999999999</v>
      </c>
      <c r="H835" s="32"/>
    </row>
    <row r="836" spans="2:8" s="1" customFormat="1" ht="16.8" customHeight="1">
      <c r="B836" s="32"/>
      <c r="C836" s="228" t="s">
        <v>5149</v>
      </c>
      <c r="H836" s="32"/>
    </row>
    <row r="837" spans="2:8" s="1" customFormat="1" ht="16.8" customHeight="1">
      <c r="B837" s="32"/>
      <c r="C837" s="226" t="s">
        <v>1075</v>
      </c>
      <c r="D837" s="226" t="s">
        <v>1076</v>
      </c>
      <c r="E837" s="17" t="s">
        <v>339</v>
      </c>
      <c r="F837" s="227">
        <v>964.38900000000001</v>
      </c>
      <c r="H837" s="32"/>
    </row>
    <row r="838" spans="2:8" s="1" customFormat="1" ht="20.399999999999999">
      <c r="B838" s="32"/>
      <c r="C838" s="226" t="s">
        <v>1178</v>
      </c>
      <c r="D838" s="226" t="s">
        <v>1179</v>
      </c>
      <c r="E838" s="17" t="s">
        <v>339</v>
      </c>
      <c r="F838" s="227">
        <v>327.93400000000003</v>
      </c>
      <c r="H838" s="32"/>
    </row>
    <row r="839" spans="2:8" s="1" customFormat="1" ht="16.8" customHeight="1">
      <c r="B839" s="32"/>
      <c r="C839" s="222" t="s">
        <v>241</v>
      </c>
      <c r="D839" s="223" t="s">
        <v>1</v>
      </c>
      <c r="E839" s="224" t="s">
        <v>1</v>
      </c>
      <c r="F839" s="225">
        <v>26.661000000000001</v>
      </c>
      <c r="H839" s="32"/>
    </row>
    <row r="840" spans="2:8" s="1" customFormat="1" ht="16.8" customHeight="1">
      <c r="B840" s="32"/>
      <c r="C840" s="226" t="s">
        <v>1</v>
      </c>
      <c r="D840" s="226" t="s">
        <v>1108</v>
      </c>
      <c r="E840" s="17" t="s">
        <v>1</v>
      </c>
      <c r="F840" s="227">
        <v>0</v>
      </c>
      <c r="H840" s="32"/>
    </row>
    <row r="841" spans="2:8" s="1" customFormat="1" ht="16.8" customHeight="1">
      <c r="B841" s="32"/>
      <c r="C841" s="226" t="s">
        <v>1</v>
      </c>
      <c r="D841" s="226" t="s">
        <v>1109</v>
      </c>
      <c r="E841" s="17" t="s">
        <v>1</v>
      </c>
      <c r="F841" s="227">
        <v>6.7670000000000003</v>
      </c>
      <c r="H841" s="32"/>
    </row>
    <row r="842" spans="2:8" s="1" customFormat="1" ht="16.8" customHeight="1">
      <c r="B842" s="32"/>
      <c r="C842" s="226" t="s">
        <v>1</v>
      </c>
      <c r="D842" s="226" t="s">
        <v>1110</v>
      </c>
      <c r="E842" s="17" t="s">
        <v>1</v>
      </c>
      <c r="F842" s="227">
        <v>6.8120000000000003</v>
      </c>
      <c r="H842" s="32"/>
    </row>
    <row r="843" spans="2:8" s="1" customFormat="1" ht="16.8" customHeight="1">
      <c r="B843" s="32"/>
      <c r="C843" s="226" t="s">
        <v>1</v>
      </c>
      <c r="D843" s="226" t="s">
        <v>1111</v>
      </c>
      <c r="E843" s="17" t="s">
        <v>1</v>
      </c>
      <c r="F843" s="227">
        <v>6.2960000000000003</v>
      </c>
      <c r="H843" s="32"/>
    </row>
    <row r="844" spans="2:8" s="1" customFormat="1" ht="16.8" customHeight="1">
      <c r="B844" s="32"/>
      <c r="C844" s="226" t="s">
        <v>1</v>
      </c>
      <c r="D844" s="226" t="s">
        <v>1112</v>
      </c>
      <c r="E844" s="17" t="s">
        <v>1</v>
      </c>
      <c r="F844" s="227">
        <v>6.7859999999999996</v>
      </c>
      <c r="H844" s="32"/>
    </row>
    <row r="845" spans="2:8" s="1" customFormat="1" ht="16.8" customHeight="1">
      <c r="B845" s="32"/>
      <c r="C845" s="226" t="s">
        <v>241</v>
      </c>
      <c r="D845" s="226" t="s">
        <v>406</v>
      </c>
      <c r="E845" s="17" t="s">
        <v>1</v>
      </c>
      <c r="F845" s="227">
        <v>26.661000000000001</v>
      </c>
      <c r="H845" s="32"/>
    </row>
    <row r="846" spans="2:8" s="1" customFormat="1" ht="16.8" customHeight="1">
      <c r="B846" s="32"/>
      <c r="C846" s="228" t="s">
        <v>5149</v>
      </c>
      <c r="H846" s="32"/>
    </row>
    <row r="847" spans="2:8" s="1" customFormat="1" ht="16.8" customHeight="1">
      <c r="B847" s="32"/>
      <c r="C847" s="226" t="s">
        <v>1075</v>
      </c>
      <c r="D847" s="226" t="s">
        <v>1076</v>
      </c>
      <c r="E847" s="17" t="s">
        <v>339</v>
      </c>
      <c r="F847" s="227">
        <v>964.38900000000001</v>
      </c>
      <c r="H847" s="32"/>
    </row>
    <row r="848" spans="2:8" s="1" customFormat="1" ht="20.399999999999999">
      <c r="B848" s="32"/>
      <c r="C848" s="226" t="s">
        <v>1178</v>
      </c>
      <c r="D848" s="226" t="s">
        <v>1179</v>
      </c>
      <c r="E848" s="17" t="s">
        <v>339</v>
      </c>
      <c r="F848" s="227">
        <v>327.93400000000003</v>
      </c>
      <c r="H848" s="32"/>
    </row>
    <row r="849" spans="2:8" s="1" customFormat="1" ht="16.8" customHeight="1">
      <c r="B849" s="32"/>
      <c r="C849" s="222" t="s">
        <v>243</v>
      </c>
      <c r="D849" s="223" t="s">
        <v>1</v>
      </c>
      <c r="E849" s="224" t="s">
        <v>1</v>
      </c>
      <c r="F849" s="225">
        <v>19.367000000000001</v>
      </c>
      <c r="H849" s="32"/>
    </row>
    <row r="850" spans="2:8" s="1" customFormat="1" ht="16.8" customHeight="1">
      <c r="B850" s="32"/>
      <c r="C850" s="226" t="s">
        <v>1</v>
      </c>
      <c r="D850" s="226" t="s">
        <v>1113</v>
      </c>
      <c r="E850" s="17" t="s">
        <v>1</v>
      </c>
      <c r="F850" s="227">
        <v>0</v>
      </c>
      <c r="H850" s="32"/>
    </row>
    <row r="851" spans="2:8" s="1" customFormat="1" ht="16.8" customHeight="1">
      <c r="B851" s="32"/>
      <c r="C851" s="226" t="s">
        <v>1</v>
      </c>
      <c r="D851" s="226" t="s">
        <v>1114</v>
      </c>
      <c r="E851" s="17" t="s">
        <v>1</v>
      </c>
      <c r="F851" s="227">
        <v>20.553999999999998</v>
      </c>
      <c r="H851" s="32"/>
    </row>
    <row r="852" spans="2:8" s="1" customFormat="1" ht="16.8" customHeight="1">
      <c r="B852" s="32"/>
      <c r="C852" s="226" t="s">
        <v>1</v>
      </c>
      <c r="D852" s="226" t="s">
        <v>1115</v>
      </c>
      <c r="E852" s="17" t="s">
        <v>1</v>
      </c>
      <c r="F852" s="227">
        <v>-1.1870000000000001</v>
      </c>
      <c r="H852" s="32"/>
    </row>
    <row r="853" spans="2:8" s="1" customFormat="1" ht="16.8" customHeight="1">
      <c r="B853" s="32"/>
      <c r="C853" s="226" t="s">
        <v>243</v>
      </c>
      <c r="D853" s="226" t="s">
        <v>406</v>
      </c>
      <c r="E853" s="17" t="s">
        <v>1</v>
      </c>
      <c r="F853" s="227">
        <v>19.367000000000001</v>
      </c>
      <c r="H853" s="32"/>
    </row>
    <row r="854" spans="2:8" s="1" customFormat="1" ht="16.8" customHeight="1">
      <c r="B854" s="32"/>
      <c r="C854" s="228" t="s">
        <v>5149</v>
      </c>
      <c r="H854" s="32"/>
    </row>
    <row r="855" spans="2:8" s="1" customFormat="1" ht="16.8" customHeight="1">
      <c r="B855" s="32"/>
      <c r="C855" s="226" t="s">
        <v>1075</v>
      </c>
      <c r="D855" s="226" t="s">
        <v>1076</v>
      </c>
      <c r="E855" s="17" t="s">
        <v>339</v>
      </c>
      <c r="F855" s="227">
        <v>964.38900000000001</v>
      </c>
      <c r="H855" s="32"/>
    </row>
    <row r="856" spans="2:8" s="1" customFormat="1" ht="20.399999999999999">
      <c r="B856" s="32"/>
      <c r="C856" s="226" t="s">
        <v>1178</v>
      </c>
      <c r="D856" s="226" t="s">
        <v>1179</v>
      </c>
      <c r="E856" s="17" t="s">
        <v>339</v>
      </c>
      <c r="F856" s="227">
        <v>327.93400000000003</v>
      </c>
      <c r="H856" s="32"/>
    </row>
    <row r="857" spans="2:8" s="1" customFormat="1" ht="16.8" customHeight="1">
      <c r="B857" s="32"/>
      <c r="C857" s="222" t="s">
        <v>245</v>
      </c>
      <c r="D857" s="223" t="s">
        <v>1</v>
      </c>
      <c r="E857" s="224" t="s">
        <v>1</v>
      </c>
      <c r="F857" s="225">
        <v>16.95</v>
      </c>
      <c r="H857" s="32"/>
    </row>
    <row r="858" spans="2:8" s="1" customFormat="1" ht="16.8" customHeight="1">
      <c r="B858" s="32"/>
      <c r="C858" s="226" t="s">
        <v>1</v>
      </c>
      <c r="D858" s="226" t="s">
        <v>1116</v>
      </c>
      <c r="E858" s="17" t="s">
        <v>1</v>
      </c>
      <c r="F858" s="227">
        <v>0</v>
      </c>
      <c r="H858" s="32"/>
    </row>
    <row r="859" spans="2:8" s="1" customFormat="1" ht="16.8" customHeight="1">
      <c r="B859" s="32"/>
      <c r="C859" s="226" t="s">
        <v>1</v>
      </c>
      <c r="D859" s="226" t="s">
        <v>1117</v>
      </c>
      <c r="E859" s="17" t="s">
        <v>1</v>
      </c>
      <c r="F859" s="227">
        <v>21.15</v>
      </c>
      <c r="H859" s="32"/>
    </row>
    <row r="860" spans="2:8" s="1" customFormat="1" ht="16.8" customHeight="1">
      <c r="B860" s="32"/>
      <c r="C860" s="226" t="s">
        <v>1</v>
      </c>
      <c r="D860" s="226" t="s">
        <v>1118</v>
      </c>
      <c r="E860" s="17" t="s">
        <v>1</v>
      </c>
      <c r="F860" s="227">
        <v>-4.2</v>
      </c>
      <c r="H860" s="32"/>
    </row>
    <row r="861" spans="2:8" s="1" customFormat="1" ht="16.8" customHeight="1">
      <c r="B861" s="32"/>
      <c r="C861" s="226" t="s">
        <v>245</v>
      </c>
      <c r="D861" s="226" t="s">
        <v>406</v>
      </c>
      <c r="E861" s="17" t="s">
        <v>1</v>
      </c>
      <c r="F861" s="227">
        <v>16.95</v>
      </c>
      <c r="H861" s="32"/>
    </row>
    <row r="862" spans="2:8" s="1" customFormat="1" ht="16.8" customHeight="1">
      <c r="B862" s="32"/>
      <c r="C862" s="228" t="s">
        <v>5149</v>
      </c>
      <c r="H862" s="32"/>
    </row>
    <row r="863" spans="2:8" s="1" customFormat="1" ht="16.8" customHeight="1">
      <c r="B863" s="32"/>
      <c r="C863" s="226" t="s">
        <v>1075</v>
      </c>
      <c r="D863" s="226" t="s">
        <v>1076</v>
      </c>
      <c r="E863" s="17" t="s">
        <v>339</v>
      </c>
      <c r="F863" s="227">
        <v>964.38900000000001</v>
      </c>
      <c r="H863" s="32"/>
    </row>
    <row r="864" spans="2:8" s="1" customFormat="1" ht="20.399999999999999">
      <c r="B864" s="32"/>
      <c r="C864" s="226" t="s">
        <v>1178</v>
      </c>
      <c r="D864" s="226" t="s">
        <v>1179</v>
      </c>
      <c r="E864" s="17" t="s">
        <v>339</v>
      </c>
      <c r="F864" s="227">
        <v>327.93400000000003</v>
      </c>
      <c r="H864" s="32"/>
    </row>
    <row r="865" spans="2:8" s="1" customFormat="1" ht="16.8" customHeight="1">
      <c r="B865" s="32"/>
      <c r="C865" s="222" t="s">
        <v>247</v>
      </c>
      <c r="D865" s="223" t="s">
        <v>1</v>
      </c>
      <c r="E865" s="224" t="s">
        <v>1</v>
      </c>
      <c r="F865" s="225">
        <v>2.8650000000000002</v>
      </c>
      <c r="H865" s="32"/>
    </row>
    <row r="866" spans="2:8" s="1" customFormat="1" ht="16.8" customHeight="1">
      <c r="B866" s="32"/>
      <c r="C866" s="226" t="s">
        <v>1</v>
      </c>
      <c r="D866" s="226" t="s">
        <v>1119</v>
      </c>
      <c r="E866" s="17" t="s">
        <v>1</v>
      </c>
      <c r="F866" s="227">
        <v>0</v>
      </c>
      <c r="H866" s="32"/>
    </row>
    <row r="867" spans="2:8" s="1" customFormat="1" ht="16.8" customHeight="1">
      <c r="B867" s="32"/>
      <c r="C867" s="226" t="s">
        <v>1</v>
      </c>
      <c r="D867" s="226" t="s">
        <v>1120</v>
      </c>
      <c r="E867" s="17" t="s">
        <v>1</v>
      </c>
      <c r="F867" s="227">
        <v>2.8650000000000002</v>
      </c>
      <c r="H867" s="32"/>
    </row>
    <row r="868" spans="2:8" s="1" customFormat="1" ht="16.8" customHeight="1">
      <c r="B868" s="32"/>
      <c r="C868" s="226" t="s">
        <v>247</v>
      </c>
      <c r="D868" s="226" t="s">
        <v>406</v>
      </c>
      <c r="E868" s="17" t="s">
        <v>1</v>
      </c>
      <c r="F868" s="227">
        <v>2.8650000000000002</v>
      </c>
      <c r="H868" s="32"/>
    </row>
    <row r="869" spans="2:8" s="1" customFormat="1" ht="16.8" customHeight="1">
      <c r="B869" s="32"/>
      <c r="C869" s="228" t="s">
        <v>5149</v>
      </c>
      <c r="H869" s="32"/>
    </row>
    <row r="870" spans="2:8" s="1" customFormat="1" ht="16.8" customHeight="1">
      <c r="B870" s="32"/>
      <c r="C870" s="226" t="s">
        <v>1075</v>
      </c>
      <c r="D870" s="226" t="s">
        <v>1076</v>
      </c>
      <c r="E870" s="17" t="s">
        <v>339</v>
      </c>
      <c r="F870" s="227">
        <v>964.38900000000001</v>
      </c>
      <c r="H870" s="32"/>
    </row>
    <row r="871" spans="2:8" s="1" customFormat="1" ht="20.399999999999999">
      <c r="B871" s="32"/>
      <c r="C871" s="226" t="s">
        <v>1178</v>
      </c>
      <c r="D871" s="226" t="s">
        <v>1179</v>
      </c>
      <c r="E871" s="17" t="s">
        <v>339</v>
      </c>
      <c r="F871" s="227">
        <v>327.93400000000003</v>
      </c>
      <c r="H871" s="32"/>
    </row>
    <row r="872" spans="2:8" s="1" customFormat="1" ht="16.8" customHeight="1">
      <c r="B872" s="32"/>
      <c r="C872" s="222" t="s">
        <v>249</v>
      </c>
      <c r="D872" s="223" t="s">
        <v>1</v>
      </c>
      <c r="E872" s="224" t="s">
        <v>1</v>
      </c>
      <c r="F872" s="225">
        <v>65.823999999999998</v>
      </c>
      <c r="H872" s="32"/>
    </row>
    <row r="873" spans="2:8" s="1" customFormat="1" ht="20.399999999999999">
      <c r="B873" s="32"/>
      <c r="C873" s="226" t="s">
        <v>1</v>
      </c>
      <c r="D873" s="226" t="s">
        <v>1124</v>
      </c>
      <c r="E873" s="17" t="s">
        <v>1</v>
      </c>
      <c r="F873" s="227">
        <v>0</v>
      </c>
      <c r="H873" s="32"/>
    </row>
    <row r="874" spans="2:8" s="1" customFormat="1" ht="16.8" customHeight="1">
      <c r="B874" s="32"/>
      <c r="C874" s="226" t="s">
        <v>1</v>
      </c>
      <c r="D874" s="226" t="s">
        <v>1125</v>
      </c>
      <c r="E874" s="17" t="s">
        <v>1</v>
      </c>
      <c r="F874" s="227">
        <v>29.481000000000002</v>
      </c>
      <c r="H874" s="32"/>
    </row>
    <row r="875" spans="2:8" s="1" customFormat="1" ht="16.8" customHeight="1">
      <c r="B875" s="32"/>
      <c r="C875" s="226" t="s">
        <v>1</v>
      </c>
      <c r="D875" s="226" t="s">
        <v>1126</v>
      </c>
      <c r="E875" s="17" t="s">
        <v>1</v>
      </c>
      <c r="F875" s="227">
        <v>36.343000000000004</v>
      </c>
      <c r="H875" s="32"/>
    </row>
    <row r="876" spans="2:8" s="1" customFormat="1" ht="16.8" customHeight="1">
      <c r="B876" s="32"/>
      <c r="C876" s="226" t="s">
        <v>249</v>
      </c>
      <c r="D876" s="226" t="s">
        <v>406</v>
      </c>
      <c r="E876" s="17" t="s">
        <v>1</v>
      </c>
      <c r="F876" s="227">
        <v>65.823999999999998</v>
      </c>
      <c r="H876" s="32"/>
    </row>
    <row r="877" spans="2:8" s="1" customFormat="1" ht="16.8" customHeight="1">
      <c r="B877" s="32"/>
      <c r="C877" s="228" t="s">
        <v>5149</v>
      </c>
      <c r="H877" s="32"/>
    </row>
    <row r="878" spans="2:8" s="1" customFormat="1" ht="16.8" customHeight="1">
      <c r="B878" s="32"/>
      <c r="C878" s="226" t="s">
        <v>1075</v>
      </c>
      <c r="D878" s="226" t="s">
        <v>1076</v>
      </c>
      <c r="E878" s="17" t="s">
        <v>339</v>
      </c>
      <c r="F878" s="227">
        <v>964.38900000000001</v>
      </c>
      <c r="H878" s="32"/>
    </row>
    <row r="879" spans="2:8" s="1" customFormat="1" ht="20.399999999999999">
      <c r="B879" s="32"/>
      <c r="C879" s="226" t="s">
        <v>1210</v>
      </c>
      <c r="D879" s="226" t="s">
        <v>1179</v>
      </c>
      <c r="E879" s="17" t="s">
        <v>349</v>
      </c>
      <c r="F879" s="227">
        <v>3.0209999999999999</v>
      </c>
      <c r="H879" s="32"/>
    </row>
    <row r="880" spans="2:8" s="1" customFormat="1" ht="16.8" customHeight="1">
      <c r="B880" s="32"/>
      <c r="C880" s="222" t="s">
        <v>250</v>
      </c>
      <c r="D880" s="223" t="s">
        <v>1</v>
      </c>
      <c r="E880" s="224" t="s">
        <v>1</v>
      </c>
      <c r="F880" s="225">
        <v>55.645000000000003</v>
      </c>
      <c r="H880" s="32"/>
    </row>
    <row r="881" spans="2:8" s="1" customFormat="1" ht="16.8" customHeight="1">
      <c r="B881" s="32"/>
      <c r="C881" s="226" t="s">
        <v>1</v>
      </c>
      <c r="D881" s="226" t="s">
        <v>1121</v>
      </c>
      <c r="E881" s="17" t="s">
        <v>1</v>
      </c>
      <c r="F881" s="227">
        <v>0</v>
      </c>
      <c r="H881" s="32"/>
    </row>
    <row r="882" spans="2:8" s="1" customFormat="1" ht="16.8" customHeight="1">
      <c r="B882" s="32"/>
      <c r="C882" s="226" t="s">
        <v>1</v>
      </c>
      <c r="D882" s="226" t="s">
        <v>1122</v>
      </c>
      <c r="E882" s="17" t="s">
        <v>1</v>
      </c>
      <c r="F882" s="227">
        <v>25.334</v>
      </c>
      <c r="H882" s="32"/>
    </row>
    <row r="883" spans="2:8" s="1" customFormat="1" ht="16.8" customHeight="1">
      <c r="B883" s="32"/>
      <c r="C883" s="226" t="s">
        <v>1</v>
      </c>
      <c r="D883" s="226" t="s">
        <v>1123</v>
      </c>
      <c r="E883" s="17" t="s">
        <v>1</v>
      </c>
      <c r="F883" s="227">
        <v>30.311</v>
      </c>
      <c r="H883" s="32"/>
    </row>
    <row r="884" spans="2:8" s="1" customFormat="1" ht="16.8" customHeight="1">
      <c r="B884" s="32"/>
      <c r="C884" s="226" t="s">
        <v>250</v>
      </c>
      <c r="D884" s="226" t="s">
        <v>406</v>
      </c>
      <c r="E884" s="17" t="s">
        <v>1</v>
      </c>
      <c r="F884" s="227">
        <v>55.645000000000003</v>
      </c>
      <c r="H884" s="32"/>
    </row>
    <row r="885" spans="2:8" s="1" customFormat="1" ht="16.8" customHeight="1">
      <c r="B885" s="32"/>
      <c r="C885" s="228" t="s">
        <v>5149</v>
      </c>
      <c r="H885" s="32"/>
    </row>
    <row r="886" spans="2:8" s="1" customFormat="1" ht="16.8" customHeight="1">
      <c r="B886" s="32"/>
      <c r="C886" s="226" t="s">
        <v>1075</v>
      </c>
      <c r="D886" s="226" t="s">
        <v>1076</v>
      </c>
      <c r="E886" s="17" t="s">
        <v>339</v>
      </c>
      <c r="F886" s="227">
        <v>964.38900000000001</v>
      </c>
      <c r="H886" s="32"/>
    </row>
    <row r="887" spans="2:8" s="1" customFormat="1" ht="20.399999999999999">
      <c r="B887" s="32"/>
      <c r="C887" s="226" t="s">
        <v>1178</v>
      </c>
      <c r="D887" s="226" t="s">
        <v>1179</v>
      </c>
      <c r="E887" s="17" t="s">
        <v>339</v>
      </c>
      <c r="F887" s="227">
        <v>327.93400000000003</v>
      </c>
      <c r="H887" s="32"/>
    </row>
    <row r="888" spans="2:8" s="1" customFormat="1" ht="16.8" customHeight="1">
      <c r="B888" s="32"/>
      <c r="C888" s="222" t="s">
        <v>252</v>
      </c>
      <c r="D888" s="223" t="s">
        <v>1</v>
      </c>
      <c r="E888" s="224" t="s">
        <v>1</v>
      </c>
      <c r="F888" s="225">
        <v>20.29</v>
      </c>
      <c r="H888" s="32"/>
    </row>
    <row r="889" spans="2:8" s="1" customFormat="1" ht="16.8" customHeight="1">
      <c r="B889" s="32"/>
      <c r="C889" s="226" t="s">
        <v>1</v>
      </c>
      <c r="D889" s="226" t="s">
        <v>1127</v>
      </c>
      <c r="E889" s="17" t="s">
        <v>1</v>
      </c>
      <c r="F889" s="227">
        <v>0</v>
      </c>
      <c r="H889" s="32"/>
    </row>
    <row r="890" spans="2:8" s="1" customFormat="1" ht="16.8" customHeight="1">
      <c r="B890" s="32"/>
      <c r="C890" s="226" t="s">
        <v>1</v>
      </c>
      <c r="D890" s="226" t="s">
        <v>1128</v>
      </c>
      <c r="E890" s="17" t="s">
        <v>1</v>
      </c>
      <c r="F890" s="227">
        <v>0</v>
      </c>
      <c r="H890" s="32"/>
    </row>
    <row r="891" spans="2:8" s="1" customFormat="1" ht="16.8" customHeight="1">
      <c r="B891" s="32"/>
      <c r="C891" s="226" t="s">
        <v>1</v>
      </c>
      <c r="D891" s="226" t="s">
        <v>1129</v>
      </c>
      <c r="E891" s="17" t="s">
        <v>1</v>
      </c>
      <c r="F891" s="227">
        <v>16.777000000000001</v>
      </c>
      <c r="H891" s="32"/>
    </row>
    <row r="892" spans="2:8" s="1" customFormat="1" ht="16.8" customHeight="1">
      <c r="B892" s="32"/>
      <c r="C892" s="226" t="s">
        <v>1</v>
      </c>
      <c r="D892" s="226" t="s">
        <v>1130</v>
      </c>
      <c r="E892" s="17" t="s">
        <v>1</v>
      </c>
      <c r="F892" s="227">
        <v>-1.0620000000000001</v>
      </c>
      <c r="H892" s="32"/>
    </row>
    <row r="893" spans="2:8" s="1" customFormat="1" ht="16.8" customHeight="1">
      <c r="B893" s="32"/>
      <c r="C893" s="226" t="s">
        <v>1</v>
      </c>
      <c r="D893" s="226" t="s">
        <v>1131</v>
      </c>
      <c r="E893" s="17" t="s">
        <v>1</v>
      </c>
      <c r="F893" s="227">
        <v>-1.9350000000000001</v>
      </c>
      <c r="H893" s="32"/>
    </row>
    <row r="894" spans="2:8" s="1" customFormat="1" ht="16.8" customHeight="1">
      <c r="B894" s="32"/>
      <c r="C894" s="226" t="s">
        <v>1</v>
      </c>
      <c r="D894" s="226" t="s">
        <v>1132</v>
      </c>
      <c r="E894" s="17" t="s">
        <v>1</v>
      </c>
      <c r="F894" s="227">
        <v>0</v>
      </c>
      <c r="H894" s="32"/>
    </row>
    <row r="895" spans="2:8" s="1" customFormat="1" ht="16.8" customHeight="1">
      <c r="B895" s="32"/>
      <c r="C895" s="226" t="s">
        <v>1</v>
      </c>
      <c r="D895" s="226" t="s">
        <v>1133</v>
      </c>
      <c r="E895" s="17" t="s">
        <v>1</v>
      </c>
      <c r="F895" s="227">
        <v>8.4450000000000003</v>
      </c>
      <c r="H895" s="32"/>
    </row>
    <row r="896" spans="2:8" s="1" customFormat="1" ht="16.8" customHeight="1">
      <c r="B896" s="32"/>
      <c r="C896" s="226" t="s">
        <v>1</v>
      </c>
      <c r="D896" s="226" t="s">
        <v>1131</v>
      </c>
      <c r="E896" s="17" t="s">
        <v>1</v>
      </c>
      <c r="F896" s="227">
        <v>-1.9350000000000001</v>
      </c>
      <c r="H896" s="32"/>
    </row>
    <row r="897" spans="2:8" s="1" customFormat="1" ht="16.8" customHeight="1">
      <c r="B897" s="32"/>
      <c r="C897" s="226" t="s">
        <v>252</v>
      </c>
      <c r="D897" s="226" t="s">
        <v>406</v>
      </c>
      <c r="E897" s="17" t="s">
        <v>1</v>
      </c>
      <c r="F897" s="227">
        <v>20.29</v>
      </c>
      <c r="H897" s="32"/>
    </row>
    <row r="898" spans="2:8" s="1" customFormat="1" ht="16.8" customHeight="1">
      <c r="B898" s="32"/>
      <c r="C898" s="228" t="s">
        <v>5149</v>
      </c>
      <c r="H898" s="32"/>
    </row>
    <row r="899" spans="2:8" s="1" customFormat="1" ht="16.8" customHeight="1">
      <c r="B899" s="32"/>
      <c r="C899" s="226" t="s">
        <v>1075</v>
      </c>
      <c r="D899" s="226" t="s">
        <v>1076</v>
      </c>
      <c r="E899" s="17" t="s">
        <v>339</v>
      </c>
      <c r="F899" s="227">
        <v>964.38900000000001</v>
      </c>
      <c r="H899" s="32"/>
    </row>
    <row r="900" spans="2:8" s="1" customFormat="1" ht="20.399999999999999">
      <c r="B900" s="32"/>
      <c r="C900" s="226" t="s">
        <v>1178</v>
      </c>
      <c r="D900" s="226" t="s">
        <v>1179</v>
      </c>
      <c r="E900" s="17" t="s">
        <v>339</v>
      </c>
      <c r="F900" s="227">
        <v>327.93400000000003</v>
      </c>
      <c r="H900" s="32"/>
    </row>
    <row r="901" spans="2:8" s="1" customFormat="1" ht="20.399999999999999">
      <c r="B901" s="32"/>
      <c r="C901" s="226" t="s">
        <v>1168</v>
      </c>
      <c r="D901" s="226" t="s">
        <v>1169</v>
      </c>
      <c r="E901" s="17" t="s">
        <v>339</v>
      </c>
      <c r="F901" s="227">
        <v>87.186999999999998</v>
      </c>
      <c r="H901" s="32"/>
    </row>
    <row r="902" spans="2:8" s="1" customFormat="1" ht="16.8" customHeight="1">
      <c r="B902" s="32"/>
      <c r="C902" s="222" t="s">
        <v>254</v>
      </c>
      <c r="D902" s="223" t="s">
        <v>1</v>
      </c>
      <c r="E902" s="224" t="s">
        <v>1</v>
      </c>
      <c r="F902" s="225">
        <v>10.731999999999999</v>
      </c>
      <c r="H902" s="32"/>
    </row>
    <row r="903" spans="2:8" s="1" customFormat="1" ht="16.8" customHeight="1">
      <c r="B903" s="32"/>
      <c r="C903" s="226" t="s">
        <v>1</v>
      </c>
      <c r="D903" s="226" t="s">
        <v>1134</v>
      </c>
      <c r="E903" s="17" t="s">
        <v>1</v>
      </c>
      <c r="F903" s="227">
        <v>0</v>
      </c>
      <c r="H903" s="32"/>
    </row>
    <row r="904" spans="2:8" s="1" customFormat="1" ht="16.8" customHeight="1">
      <c r="B904" s="32"/>
      <c r="C904" s="226" t="s">
        <v>1</v>
      </c>
      <c r="D904" s="226" t="s">
        <v>1135</v>
      </c>
      <c r="E904" s="17" t="s">
        <v>1</v>
      </c>
      <c r="F904" s="227">
        <v>0</v>
      </c>
      <c r="H904" s="32"/>
    </row>
    <row r="905" spans="2:8" s="1" customFormat="1" ht="16.8" customHeight="1">
      <c r="B905" s="32"/>
      <c r="C905" s="226" t="s">
        <v>1</v>
      </c>
      <c r="D905" s="226" t="s">
        <v>1136</v>
      </c>
      <c r="E905" s="17" t="s">
        <v>1</v>
      </c>
      <c r="F905" s="227">
        <v>12.667</v>
      </c>
      <c r="H905" s="32"/>
    </row>
    <row r="906" spans="2:8" s="1" customFormat="1" ht="16.8" customHeight="1">
      <c r="B906" s="32"/>
      <c r="C906" s="226" t="s">
        <v>1</v>
      </c>
      <c r="D906" s="226" t="s">
        <v>1131</v>
      </c>
      <c r="E906" s="17" t="s">
        <v>1</v>
      </c>
      <c r="F906" s="227">
        <v>-1.9350000000000001</v>
      </c>
      <c r="H906" s="32"/>
    </row>
    <row r="907" spans="2:8" s="1" customFormat="1" ht="16.8" customHeight="1">
      <c r="B907" s="32"/>
      <c r="C907" s="226" t="s">
        <v>254</v>
      </c>
      <c r="D907" s="226" t="s">
        <v>406</v>
      </c>
      <c r="E907" s="17" t="s">
        <v>1</v>
      </c>
      <c r="F907" s="227">
        <v>10.731999999999999</v>
      </c>
      <c r="H907" s="32"/>
    </row>
    <row r="908" spans="2:8" s="1" customFormat="1" ht="16.8" customHeight="1">
      <c r="B908" s="32"/>
      <c r="C908" s="228" t="s">
        <v>5149</v>
      </c>
      <c r="H908" s="32"/>
    </row>
    <row r="909" spans="2:8" s="1" customFormat="1" ht="16.8" customHeight="1">
      <c r="B909" s="32"/>
      <c r="C909" s="226" t="s">
        <v>1075</v>
      </c>
      <c r="D909" s="226" t="s">
        <v>1076</v>
      </c>
      <c r="E909" s="17" t="s">
        <v>339</v>
      </c>
      <c r="F909" s="227">
        <v>964.38900000000001</v>
      </c>
      <c r="H909" s="32"/>
    </row>
    <row r="910" spans="2:8" s="1" customFormat="1" ht="20.399999999999999">
      <c r="B910" s="32"/>
      <c r="C910" s="226" t="s">
        <v>1178</v>
      </c>
      <c r="D910" s="226" t="s">
        <v>1179</v>
      </c>
      <c r="E910" s="17" t="s">
        <v>339</v>
      </c>
      <c r="F910" s="227">
        <v>327.93400000000003</v>
      </c>
      <c r="H910" s="32"/>
    </row>
    <row r="911" spans="2:8" s="1" customFormat="1" ht="16.8" customHeight="1">
      <c r="B911" s="32"/>
      <c r="C911" s="222" t="s">
        <v>256</v>
      </c>
      <c r="D911" s="223" t="s">
        <v>1</v>
      </c>
      <c r="E911" s="224" t="s">
        <v>1</v>
      </c>
      <c r="F911" s="225">
        <v>47.143999999999998</v>
      </c>
      <c r="H911" s="32"/>
    </row>
    <row r="912" spans="2:8" s="1" customFormat="1" ht="16.8" customHeight="1">
      <c r="B912" s="32"/>
      <c r="C912" s="226" t="s">
        <v>1</v>
      </c>
      <c r="D912" s="226" t="s">
        <v>1137</v>
      </c>
      <c r="E912" s="17" t="s">
        <v>1</v>
      </c>
      <c r="F912" s="227">
        <v>0</v>
      </c>
      <c r="H912" s="32"/>
    </row>
    <row r="913" spans="2:8" s="1" customFormat="1" ht="16.8" customHeight="1">
      <c r="B913" s="32"/>
      <c r="C913" s="226" t="s">
        <v>1</v>
      </c>
      <c r="D913" s="226" t="s">
        <v>1138</v>
      </c>
      <c r="E913" s="17" t="s">
        <v>1</v>
      </c>
      <c r="F913" s="227">
        <v>0</v>
      </c>
      <c r="H913" s="32"/>
    </row>
    <row r="914" spans="2:8" s="1" customFormat="1" ht="16.8" customHeight="1">
      <c r="B914" s="32"/>
      <c r="C914" s="226" t="s">
        <v>1</v>
      </c>
      <c r="D914" s="226" t="s">
        <v>1139</v>
      </c>
      <c r="E914" s="17" t="s">
        <v>1</v>
      </c>
      <c r="F914" s="227">
        <v>45.314999999999998</v>
      </c>
      <c r="H914" s="32"/>
    </row>
    <row r="915" spans="2:8" s="1" customFormat="1" ht="16.8" customHeight="1">
      <c r="B915" s="32"/>
      <c r="C915" s="226" t="s">
        <v>1</v>
      </c>
      <c r="D915" s="226" t="s">
        <v>1140</v>
      </c>
      <c r="E915" s="17" t="s">
        <v>1</v>
      </c>
      <c r="F915" s="227">
        <v>-3.87</v>
      </c>
      <c r="H915" s="32"/>
    </row>
    <row r="916" spans="2:8" s="1" customFormat="1" ht="16.8" customHeight="1">
      <c r="B916" s="32"/>
      <c r="C916" s="226" t="s">
        <v>1</v>
      </c>
      <c r="D916" s="226" t="s">
        <v>1141</v>
      </c>
      <c r="E916" s="17" t="s">
        <v>1</v>
      </c>
      <c r="F916" s="227">
        <v>0</v>
      </c>
      <c r="H916" s="32"/>
    </row>
    <row r="917" spans="2:8" s="1" customFormat="1" ht="16.8" customHeight="1">
      <c r="B917" s="32"/>
      <c r="C917" s="226" t="s">
        <v>1</v>
      </c>
      <c r="D917" s="226" t="s">
        <v>1142</v>
      </c>
      <c r="E917" s="17" t="s">
        <v>1</v>
      </c>
      <c r="F917" s="227">
        <v>7.6340000000000003</v>
      </c>
      <c r="H917" s="32"/>
    </row>
    <row r="918" spans="2:8" s="1" customFormat="1" ht="16.8" customHeight="1">
      <c r="B918" s="32"/>
      <c r="C918" s="226" t="s">
        <v>1</v>
      </c>
      <c r="D918" s="226" t="s">
        <v>1131</v>
      </c>
      <c r="E918" s="17" t="s">
        <v>1</v>
      </c>
      <c r="F918" s="227">
        <v>-1.9350000000000001</v>
      </c>
      <c r="H918" s="32"/>
    </row>
    <row r="919" spans="2:8" s="1" customFormat="1" ht="16.8" customHeight="1">
      <c r="B919" s="32"/>
      <c r="C919" s="226" t="s">
        <v>256</v>
      </c>
      <c r="D919" s="226" t="s">
        <v>406</v>
      </c>
      <c r="E919" s="17" t="s">
        <v>1</v>
      </c>
      <c r="F919" s="227">
        <v>47.143999999999998</v>
      </c>
      <c r="H919" s="32"/>
    </row>
    <row r="920" spans="2:8" s="1" customFormat="1" ht="16.8" customHeight="1">
      <c r="B920" s="32"/>
      <c r="C920" s="228" t="s">
        <v>5149</v>
      </c>
      <c r="H920" s="32"/>
    </row>
    <row r="921" spans="2:8" s="1" customFormat="1" ht="16.8" customHeight="1">
      <c r="B921" s="32"/>
      <c r="C921" s="226" t="s">
        <v>1075</v>
      </c>
      <c r="D921" s="226" t="s">
        <v>1076</v>
      </c>
      <c r="E921" s="17" t="s">
        <v>339</v>
      </c>
      <c r="F921" s="227">
        <v>964.38900000000001</v>
      </c>
      <c r="H921" s="32"/>
    </row>
    <row r="922" spans="2:8" s="1" customFormat="1" ht="20.399999999999999">
      <c r="B922" s="32"/>
      <c r="C922" s="226" t="s">
        <v>1178</v>
      </c>
      <c r="D922" s="226" t="s">
        <v>1179</v>
      </c>
      <c r="E922" s="17" t="s">
        <v>339</v>
      </c>
      <c r="F922" s="227">
        <v>327.93400000000003</v>
      </c>
      <c r="H922" s="32"/>
    </row>
    <row r="923" spans="2:8" s="1" customFormat="1" ht="16.8" customHeight="1">
      <c r="B923" s="32"/>
      <c r="C923" s="222" t="s">
        <v>258</v>
      </c>
      <c r="D923" s="223" t="s">
        <v>1</v>
      </c>
      <c r="E923" s="224" t="s">
        <v>1</v>
      </c>
      <c r="F923" s="225">
        <v>13.898999999999999</v>
      </c>
      <c r="H923" s="32"/>
    </row>
    <row r="924" spans="2:8" s="1" customFormat="1" ht="16.8" customHeight="1">
      <c r="B924" s="32"/>
      <c r="C924" s="226" t="s">
        <v>1</v>
      </c>
      <c r="D924" s="226" t="s">
        <v>1143</v>
      </c>
      <c r="E924" s="17" t="s">
        <v>1</v>
      </c>
      <c r="F924" s="227">
        <v>0</v>
      </c>
      <c r="H924" s="32"/>
    </row>
    <row r="925" spans="2:8" s="1" customFormat="1" ht="16.8" customHeight="1">
      <c r="B925" s="32"/>
      <c r="C925" s="226" t="s">
        <v>1</v>
      </c>
      <c r="D925" s="226" t="s">
        <v>1144</v>
      </c>
      <c r="E925" s="17" t="s">
        <v>1</v>
      </c>
      <c r="F925" s="227">
        <v>0</v>
      </c>
      <c r="H925" s="32"/>
    </row>
    <row r="926" spans="2:8" s="1" customFormat="1" ht="16.8" customHeight="1">
      <c r="B926" s="32"/>
      <c r="C926" s="226" t="s">
        <v>1</v>
      </c>
      <c r="D926" s="226" t="s">
        <v>1145</v>
      </c>
      <c r="E926" s="17" t="s">
        <v>1</v>
      </c>
      <c r="F926" s="227">
        <v>7.1630000000000003</v>
      </c>
      <c r="H926" s="32"/>
    </row>
    <row r="927" spans="2:8" s="1" customFormat="1" ht="16.8" customHeight="1">
      <c r="B927" s="32"/>
      <c r="C927" s="226" t="s">
        <v>1</v>
      </c>
      <c r="D927" s="226" t="s">
        <v>1146</v>
      </c>
      <c r="E927" s="17" t="s">
        <v>1</v>
      </c>
      <c r="F927" s="227">
        <v>0</v>
      </c>
      <c r="H927" s="32"/>
    </row>
    <row r="928" spans="2:8" s="1" customFormat="1" ht="16.8" customHeight="1">
      <c r="B928" s="32"/>
      <c r="C928" s="226" t="s">
        <v>1</v>
      </c>
      <c r="D928" s="226" t="s">
        <v>1147</v>
      </c>
      <c r="E928" s="17" t="s">
        <v>1</v>
      </c>
      <c r="F928" s="227">
        <v>8.6709999999999994</v>
      </c>
      <c r="H928" s="32"/>
    </row>
    <row r="929" spans="2:8" s="1" customFormat="1" ht="16.8" customHeight="1">
      <c r="B929" s="32"/>
      <c r="C929" s="226" t="s">
        <v>1</v>
      </c>
      <c r="D929" s="226" t="s">
        <v>1131</v>
      </c>
      <c r="E929" s="17" t="s">
        <v>1</v>
      </c>
      <c r="F929" s="227">
        <v>-1.9350000000000001</v>
      </c>
      <c r="H929" s="32"/>
    </row>
    <row r="930" spans="2:8" s="1" customFormat="1" ht="16.8" customHeight="1">
      <c r="B930" s="32"/>
      <c r="C930" s="226" t="s">
        <v>258</v>
      </c>
      <c r="D930" s="226" t="s">
        <v>406</v>
      </c>
      <c r="E930" s="17" t="s">
        <v>1</v>
      </c>
      <c r="F930" s="227">
        <v>13.898999999999999</v>
      </c>
      <c r="H930" s="32"/>
    </row>
    <row r="931" spans="2:8" s="1" customFormat="1" ht="16.8" customHeight="1">
      <c r="B931" s="32"/>
      <c r="C931" s="228" t="s">
        <v>5149</v>
      </c>
      <c r="H931" s="32"/>
    </row>
    <row r="932" spans="2:8" s="1" customFormat="1" ht="16.8" customHeight="1">
      <c r="B932" s="32"/>
      <c r="C932" s="226" t="s">
        <v>1075</v>
      </c>
      <c r="D932" s="226" t="s">
        <v>1076</v>
      </c>
      <c r="E932" s="17" t="s">
        <v>339</v>
      </c>
      <c r="F932" s="227">
        <v>964.38900000000001</v>
      </c>
      <c r="H932" s="32"/>
    </row>
    <row r="933" spans="2:8" s="1" customFormat="1" ht="20.399999999999999">
      <c r="B933" s="32"/>
      <c r="C933" s="226" t="s">
        <v>1178</v>
      </c>
      <c r="D933" s="226" t="s">
        <v>1179</v>
      </c>
      <c r="E933" s="17" t="s">
        <v>339</v>
      </c>
      <c r="F933" s="227">
        <v>327.93400000000003</v>
      </c>
      <c r="H933" s="32"/>
    </row>
    <row r="934" spans="2:8" s="1" customFormat="1" ht="16.8" customHeight="1">
      <c r="B934" s="32"/>
      <c r="C934" s="222" t="s">
        <v>260</v>
      </c>
      <c r="D934" s="223" t="s">
        <v>1</v>
      </c>
      <c r="E934" s="224" t="s">
        <v>1</v>
      </c>
      <c r="F934" s="225">
        <v>9.35</v>
      </c>
      <c r="H934" s="32"/>
    </row>
    <row r="935" spans="2:8" s="1" customFormat="1" ht="16.8" customHeight="1">
      <c r="B935" s="32"/>
      <c r="C935" s="226" t="s">
        <v>1</v>
      </c>
      <c r="D935" s="226" t="s">
        <v>1148</v>
      </c>
      <c r="E935" s="17" t="s">
        <v>1</v>
      </c>
      <c r="F935" s="227">
        <v>0</v>
      </c>
      <c r="H935" s="32"/>
    </row>
    <row r="936" spans="2:8" s="1" customFormat="1" ht="16.8" customHeight="1">
      <c r="B936" s="32"/>
      <c r="C936" s="226" t="s">
        <v>1</v>
      </c>
      <c r="D936" s="226" t="s">
        <v>1149</v>
      </c>
      <c r="E936" s="17" t="s">
        <v>1</v>
      </c>
      <c r="F936" s="227">
        <v>0</v>
      </c>
      <c r="H936" s="32"/>
    </row>
    <row r="937" spans="2:8" s="1" customFormat="1" ht="16.8" customHeight="1">
      <c r="B937" s="32"/>
      <c r="C937" s="226" t="s">
        <v>1</v>
      </c>
      <c r="D937" s="226" t="s">
        <v>1150</v>
      </c>
      <c r="E937" s="17" t="s">
        <v>1</v>
      </c>
      <c r="F937" s="227">
        <v>9.35</v>
      </c>
      <c r="H937" s="32"/>
    </row>
    <row r="938" spans="2:8" s="1" customFormat="1" ht="16.8" customHeight="1">
      <c r="B938" s="32"/>
      <c r="C938" s="226" t="s">
        <v>260</v>
      </c>
      <c r="D938" s="226" t="s">
        <v>406</v>
      </c>
      <c r="E938" s="17" t="s">
        <v>1</v>
      </c>
      <c r="F938" s="227">
        <v>9.35</v>
      </c>
      <c r="H938" s="32"/>
    </row>
    <row r="939" spans="2:8" s="1" customFormat="1" ht="16.8" customHeight="1">
      <c r="B939" s="32"/>
      <c r="C939" s="228" t="s">
        <v>5149</v>
      </c>
      <c r="H939" s="32"/>
    </row>
    <row r="940" spans="2:8" s="1" customFormat="1" ht="16.8" customHeight="1">
      <c r="B940" s="32"/>
      <c r="C940" s="226" t="s">
        <v>1075</v>
      </c>
      <c r="D940" s="226" t="s">
        <v>1076</v>
      </c>
      <c r="E940" s="17" t="s">
        <v>339</v>
      </c>
      <c r="F940" s="227">
        <v>964.38900000000001</v>
      </c>
      <c r="H940" s="32"/>
    </row>
    <row r="941" spans="2:8" s="1" customFormat="1" ht="20.399999999999999">
      <c r="B941" s="32"/>
      <c r="C941" s="226" t="s">
        <v>1178</v>
      </c>
      <c r="D941" s="226" t="s">
        <v>1179</v>
      </c>
      <c r="E941" s="17" t="s">
        <v>339</v>
      </c>
      <c r="F941" s="227">
        <v>327.93400000000003</v>
      </c>
      <c r="H941" s="32"/>
    </row>
    <row r="942" spans="2:8" s="1" customFormat="1" ht="16.8" customHeight="1">
      <c r="B942" s="32"/>
      <c r="C942" s="222" t="s">
        <v>262</v>
      </c>
      <c r="D942" s="223" t="s">
        <v>1</v>
      </c>
      <c r="E942" s="224" t="s">
        <v>1</v>
      </c>
      <c r="F942" s="225">
        <v>284.34399999999999</v>
      </c>
      <c r="H942" s="32"/>
    </row>
    <row r="943" spans="2:8" s="1" customFormat="1" ht="16.8" customHeight="1">
      <c r="B943" s="32"/>
      <c r="C943" s="226" t="s">
        <v>1</v>
      </c>
      <c r="D943" s="226" t="s">
        <v>1403</v>
      </c>
      <c r="E943" s="17" t="s">
        <v>1</v>
      </c>
      <c r="F943" s="227">
        <v>0</v>
      </c>
      <c r="H943" s="32"/>
    </row>
    <row r="944" spans="2:8" s="1" customFormat="1" ht="16.8" customHeight="1">
      <c r="B944" s="32"/>
      <c r="C944" s="226" t="s">
        <v>1</v>
      </c>
      <c r="D944" s="226" t="s">
        <v>1201</v>
      </c>
      <c r="E944" s="17" t="s">
        <v>1</v>
      </c>
      <c r="F944" s="227">
        <v>0</v>
      </c>
      <c r="H944" s="32"/>
    </row>
    <row r="945" spans="2:8" s="1" customFormat="1" ht="16.8" customHeight="1">
      <c r="B945" s="32"/>
      <c r="C945" s="226" t="s">
        <v>1</v>
      </c>
      <c r="D945" s="226" t="s">
        <v>885</v>
      </c>
      <c r="E945" s="17" t="s">
        <v>1</v>
      </c>
      <c r="F945" s="227">
        <v>250.054</v>
      </c>
      <c r="H945" s="32"/>
    </row>
    <row r="946" spans="2:8" s="1" customFormat="1" ht="16.8" customHeight="1">
      <c r="B946" s="32"/>
      <c r="C946" s="226" t="s">
        <v>1</v>
      </c>
      <c r="D946" s="226" t="s">
        <v>1203</v>
      </c>
      <c r="E946" s="17" t="s">
        <v>1</v>
      </c>
      <c r="F946" s="227">
        <v>0</v>
      </c>
      <c r="H946" s="32"/>
    </row>
    <row r="947" spans="2:8" s="1" customFormat="1" ht="16.8" customHeight="1">
      <c r="B947" s="32"/>
      <c r="C947" s="226" t="s">
        <v>1</v>
      </c>
      <c r="D947" s="226" t="s">
        <v>887</v>
      </c>
      <c r="E947" s="17" t="s">
        <v>1</v>
      </c>
      <c r="F947" s="227">
        <v>20.183</v>
      </c>
      <c r="H947" s="32"/>
    </row>
    <row r="948" spans="2:8" s="1" customFormat="1" ht="16.8" customHeight="1">
      <c r="B948" s="32"/>
      <c r="C948" s="226" t="s">
        <v>1</v>
      </c>
      <c r="D948" s="226" t="s">
        <v>877</v>
      </c>
      <c r="E948" s="17" t="s">
        <v>1</v>
      </c>
      <c r="F948" s="227">
        <v>0</v>
      </c>
      <c r="H948" s="32"/>
    </row>
    <row r="949" spans="2:8" s="1" customFormat="1" ht="16.8" customHeight="1">
      <c r="B949" s="32"/>
      <c r="C949" s="226" t="s">
        <v>1</v>
      </c>
      <c r="D949" s="226" t="s">
        <v>888</v>
      </c>
      <c r="E949" s="17" t="s">
        <v>1</v>
      </c>
      <c r="F949" s="227">
        <v>12.904999999999999</v>
      </c>
      <c r="H949" s="32"/>
    </row>
    <row r="950" spans="2:8" s="1" customFormat="1" ht="16.8" customHeight="1">
      <c r="B950" s="32"/>
      <c r="C950" s="226" t="s">
        <v>1</v>
      </c>
      <c r="D950" s="226" t="s">
        <v>1099</v>
      </c>
      <c r="E950" s="17" t="s">
        <v>1</v>
      </c>
      <c r="F950" s="227">
        <v>0</v>
      </c>
      <c r="H950" s="32"/>
    </row>
    <row r="951" spans="2:8" s="1" customFormat="1" ht="16.8" customHeight="1">
      <c r="B951" s="32"/>
      <c r="C951" s="226" t="s">
        <v>1</v>
      </c>
      <c r="D951" s="226" t="s">
        <v>889</v>
      </c>
      <c r="E951" s="17" t="s">
        <v>1</v>
      </c>
      <c r="F951" s="227">
        <v>1.202</v>
      </c>
      <c r="H951" s="32"/>
    </row>
    <row r="952" spans="2:8" s="1" customFormat="1" ht="16.8" customHeight="1">
      <c r="B952" s="32"/>
      <c r="C952" s="226" t="s">
        <v>262</v>
      </c>
      <c r="D952" s="226" t="s">
        <v>406</v>
      </c>
      <c r="E952" s="17" t="s">
        <v>1</v>
      </c>
      <c r="F952" s="227">
        <v>284.34399999999999</v>
      </c>
      <c r="H952" s="32"/>
    </row>
    <row r="953" spans="2:8" s="1" customFormat="1" ht="16.8" customHeight="1">
      <c r="B953" s="32"/>
      <c r="C953" s="228" t="s">
        <v>5149</v>
      </c>
      <c r="H953" s="32"/>
    </row>
    <row r="954" spans="2:8" s="1" customFormat="1" ht="16.8" customHeight="1">
      <c r="B954" s="32"/>
      <c r="C954" s="226" t="s">
        <v>1400</v>
      </c>
      <c r="D954" s="226" t="s">
        <v>1401</v>
      </c>
      <c r="E954" s="17" t="s">
        <v>339</v>
      </c>
      <c r="F954" s="227">
        <v>284.34399999999999</v>
      </c>
      <c r="H954" s="32"/>
    </row>
    <row r="955" spans="2:8" s="1" customFormat="1" ht="20.399999999999999">
      <c r="B955" s="32"/>
      <c r="C955" s="226" t="s">
        <v>1424</v>
      </c>
      <c r="D955" s="226" t="s">
        <v>1425</v>
      </c>
      <c r="E955" s="17" t="s">
        <v>339</v>
      </c>
      <c r="F955" s="227">
        <v>694.59900000000005</v>
      </c>
      <c r="H955" s="32"/>
    </row>
    <row r="956" spans="2:8" s="1" customFormat="1" ht="16.8" customHeight="1">
      <c r="B956" s="32"/>
      <c r="C956" s="222" t="s">
        <v>264</v>
      </c>
      <c r="D956" s="223" t="s">
        <v>1</v>
      </c>
      <c r="E956" s="224" t="s">
        <v>1</v>
      </c>
      <c r="F956" s="225">
        <v>245.131</v>
      </c>
      <c r="H956" s="32"/>
    </row>
    <row r="957" spans="2:8" s="1" customFormat="1" ht="16.8" customHeight="1">
      <c r="B957" s="32"/>
      <c r="C957" s="226" t="s">
        <v>1</v>
      </c>
      <c r="D957" s="226" t="s">
        <v>1391</v>
      </c>
      <c r="E957" s="17" t="s">
        <v>1</v>
      </c>
      <c r="F957" s="227">
        <v>0</v>
      </c>
      <c r="H957" s="32"/>
    </row>
    <row r="958" spans="2:8" s="1" customFormat="1" ht="16.8" customHeight="1">
      <c r="B958" s="32"/>
      <c r="C958" s="226" t="s">
        <v>1</v>
      </c>
      <c r="D958" s="226" t="s">
        <v>1201</v>
      </c>
      <c r="E958" s="17" t="s">
        <v>1</v>
      </c>
      <c r="F958" s="227">
        <v>0</v>
      </c>
      <c r="H958" s="32"/>
    </row>
    <row r="959" spans="2:8" s="1" customFormat="1" ht="16.8" customHeight="1">
      <c r="B959" s="32"/>
      <c r="C959" s="226" t="s">
        <v>1</v>
      </c>
      <c r="D959" s="226" t="s">
        <v>210</v>
      </c>
      <c r="E959" s="17" t="s">
        <v>1</v>
      </c>
      <c r="F959" s="227">
        <v>217.43799999999999</v>
      </c>
      <c r="H959" s="32"/>
    </row>
    <row r="960" spans="2:8" s="1" customFormat="1" ht="16.8" customHeight="1">
      <c r="B960" s="32"/>
      <c r="C960" s="226" t="s">
        <v>1</v>
      </c>
      <c r="D960" s="226" t="s">
        <v>1203</v>
      </c>
      <c r="E960" s="17" t="s">
        <v>1</v>
      </c>
      <c r="F960" s="227">
        <v>0</v>
      </c>
      <c r="H960" s="32"/>
    </row>
    <row r="961" spans="2:8" s="1" customFormat="1" ht="16.8" customHeight="1">
      <c r="B961" s="32"/>
      <c r="C961" s="226" t="s">
        <v>1</v>
      </c>
      <c r="D961" s="226" t="s">
        <v>214</v>
      </c>
      <c r="E961" s="17" t="s">
        <v>1</v>
      </c>
      <c r="F961" s="227">
        <v>17.55</v>
      </c>
      <c r="H961" s="32"/>
    </row>
    <row r="962" spans="2:8" s="1" customFormat="1" ht="16.8" customHeight="1">
      <c r="B962" s="32"/>
      <c r="C962" s="226" t="s">
        <v>1</v>
      </c>
      <c r="D962" s="226" t="s">
        <v>877</v>
      </c>
      <c r="E962" s="17" t="s">
        <v>1</v>
      </c>
      <c r="F962" s="227">
        <v>0</v>
      </c>
      <c r="H962" s="32"/>
    </row>
    <row r="963" spans="2:8" s="1" customFormat="1" ht="16.8" customHeight="1">
      <c r="B963" s="32"/>
      <c r="C963" s="226" t="s">
        <v>1</v>
      </c>
      <c r="D963" s="226" t="s">
        <v>1392</v>
      </c>
      <c r="E963" s="17" t="s">
        <v>1</v>
      </c>
      <c r="F963" s="227">
        <v>9.3460000000000001</v>
      </c>
      <c r="H963" s="32"/>
    </row>
    <row r="964" spans="2:8" s="1" customFormat="1" ht="16.8" customHeight="1">
      <c r="B964" s="32"/>
      <c r="C964" s="226" t="s">
        <v>1</v>
      </c>
      <c r="D964" s="226" t="s">
        <v>1243</v>
      </c>
      <c r="E964" s="17" t="s">
        <v>1</v>
      </c>
      <c r="F964" s="227">
        <v>0</v>
      </c>
      <c r="H964" s="32"/>
    </row>
    <row r="965" spans="2:8" s="1" customFormat="1" ht="16.8" customHeight="1">
      <c r="B965" s="32"/>
      <c r="C965" s="226" t="s">
        <v>1</v>
      </c>
      <c r="D965" s="226" t="s">
        <v>1393</v>
      </c>
      <c r="E965" s="17" t="s">
        <v>1</v>
      </c>
      <c r="F965" s="227">
        <v>0.79700000000000004</v>
      </c>
      <c r="H965" s="32"/>
    </row>
    <row r="966" spans="2:8" s="1" customFormat="1" ht="16.8" customHeight="1">
      <c r="B966" s="32"/>
      <c r="C966" s="226" t="s">
        <v>264</v>
      </c>
      <c r="D966" s="226" t="s">
        <v>406</v>
      </c>
      <c r="E966" s="17" t="s">
        <v>1</v>
      </c>
      <c r="F966" s="227">
        <v>245.131</v>
      </c>
      <c r="H966" s="32"/>
    </row>
    <row r="967" spans="2:8" s="1" customFormat="1" ht="16.8" customHeight="1">
      <c r="B967" s="32"/>
      <c r="C967" s="228" t="s">
        <v>5149</v>
      </c>
      <c r="H967" s="32"/>
    </row>
    <row r="968" spans="2:8" s="1" customFormat="1" ht="20.399999999999999">
      <c r="B968" s="32"/>
      <c r="C968" s="226" t="s">
        <v>1388</v>
      </c>
      <c r="D968" s="226" t="s">
        <v>1389</v>
      </c>
      <c r="E968" s="17" t="s">
        <v>339</v>
      </c>
      <c r="F968" s="227">
        <v>245.131</v>
      </c>
      <c r="H968" s="32"/>
    </row>
    <row r="969" spans="2:8" s="1" customFormat="1" ht="20.399999999999999">
      <c r="B969" s="32"/>
      <c r="C969" s="226" t="s">
        <v>1424</v>
      </c>
      <c r="D969" s="226" t="s">
        <v>1425</v>
      </c>
      <c r="E969" s="17" t="s">
        <v>339</v>
      </c>
      <c r="F969" s="227">
        <v>694.59900000000005</v>
      </c>
      <c r="H969" s="32"/>
    </row>
    <row r="970" spans="2:8" s="1" customFormat="1" ht="16.8" customHeight="1">
      <c r="B970" s="32"/>
      <c r="C970" s="226" t="s">
        <v>1395</v>
      </c>
      <c r="D970" s="226" t="s">
        <v>1396</v>
      </c>
      <c r="E970" s="17" t="s">
        <v>339</v>
      </c>
      <c r="F970" s="227">
        <v>254.93600000000001</v>
      </c>
      <c r="H970" s="32"/>
    </row>
    <row r="971" spans="2:8" s="1" customFormat="1" ht="16.8" customHeight="1">
      <c r="B971" s="32"/>
      <c r="C971" s="222" t="s">
        <v>266</v>
      </c>
      <c r="D971" s="223" t="s">
        <v>1</v>
      </c>
      <c r="E971" s="224" t="s">
        <v>1</v>
      </c>
      <c r="F971" s="225">
        <v>10.388999999999999</v>
      </c>
      <c r="H971" s="32"/>
    </row>
    <row r="972" spans="2:8" s="1" customFormat="1" ht="16.8" customHeight="1">
      <c r="B972" s="32"/>
      <c r="C972" s="226" t="s">
        <v>1</v>
      </c>
      <c r="D972" s="226" t="s">
        <v>1240</v>
      </c>
      <c r="E972" s="17" t="s">
        <v>1</v>
      </c>
      <c r="F972" s="227">
        <v>0</v>
      </c>
      <c r="H972" s="32"/>
    </row>
    <row r="973" spans="2:8" s="1" customFormat="1" ht="16.8" customHeight="1">
      <c r="B973" s="32"/>
      <c r="C973" s="226" t="s">
        <v>1</v>
      </c>
      <c r="D973" s="226" t="s">
        <v>1274</v>
      </c>
      <c r="E973" s="17" t="s">
        <v>1</v>
      </c>
      <c r="F973" s="227">
        <v>0</v>
      </c>
      <c r="H973" s="32"/>
    </row>
    <row r="974" spans="2:8" s="1" customFormat="1" ht="16.8" customHeight="1">
      <c r="B974" s="32"/>
      <c r="C974" s="226" t="s">
        <v>1</v>
      </c>
      <c r="D974" s="226" t="s">
        <v>1275</v>
      </c>
      <c r="E974" s="17" t="s">
        <v>1</v>
      </c>
      <c r="F974" s="227">
        <v>8.7840000000000007</v>
      </c>
      <c r="H974" s="32"/>
    </row>
    <row r="975" spans="2:8" s="1" customFormat="1" ht="16.8" customHeight="1">
      <c r="B975" s="32"/>
      <c r="C975" s="226" t="s">
        <v>1</v>
      </c>
      <c r="D975" s="226" t="s">
        <v>1276</v>
      </c>
      <c r="E975" s="17" t="s">
        <v>1</v>
      </c>
      <c r="F975" s="227">
        <v>0</v>
      </c>
      <c r="H975" s="32"/>
    </row>
    <row r="976" spans="2:8" s="1" customFormat="1" ht="16.8" customHeight="1">
      <c r="B976" s="32"/>
      <c r="C976" s="226" t="s">
        <v>1</v>
      </c>
      <c r="D976" s="226" t="s">
        <v>1277</v>
      </c>
      <c r="E976" s="17" t="s">
        <v>1</v>
      </c>
      <c r="F976" s="227">
        <v>0.8</v>
      </c>
      <c r="H976" s="32"/>
    </row>
    <row r="977" spans="2:8" s="1" customFormat="1" ht="16.8" customHeight="1">
      <c r="B977" s="32"/>
      <c r="C977" s="226" t="s">
        <v>1</v>
      </c>
      <c r="D977" s="226" t="s">
        <v>1278</v>
      </c>
      <c r="E977" s="17" t="s">
        <v>1</v>
      </c>
      <c r="F977" s="227">
        <v>0</v>
      </c>
      <c r="H977" s="32"/>
    </row>
    <row r="978" spans="2:8" s="1" customFormat="1" ht="16.8" customHeight="1">
      <c r="B978" s="32"/>
      <c r="C978" s="226" t="s">
        <v>1</v>
      </c>
      <c r="D978" s="226" t="s">
        <v>1279</v>
      </c>
      <c r="E978" s="17" t="s">
        <v>1</v>
      </c>
      <c r="F978" s="227">
        <v>0.80500000000000005</v>
      </c>
      <c r="H978" s="32"/>
    </row>
    <row r="979" spans="2:8" s="1" customFormat="1" ht="16.8" customHeight="1">
      <c r="B979" s="32"/>
      <c r="C979" s="226" t="s">
        <v>266</v>
      </c>
      <c r="D979" s="226" t="s">
        <v>406</v>
      </c>
      <c r="E979" s="17" t="s">
        <v>1</v>
      </c>
      <c r="F979" s="227">
        <v>10.388999999999999</v>
      </c>
      <c r="H979" s="32"/>
    </row>
    <row r="980" spans="2:8" s="1" customFormat="1" ht="16.8" customHeight="1">
      <c r="B980" s="32"/>
      <c r="C980" s="228" t="s">
        <v>5149</v>
      </c>
      <c r="H980" s="32"/>
    </row>
    <row r="981" spans="2:8" s="1" customFormat="1" ht="16.8" customHeight="1">
      <c r="B981" s="32"/>
      <c r="C981" s="226" t="s">
        <v>1265</v>
      </c>
      <c r="D981" s="226" t="s">
        <v>1266</v>
      </c>
      <c r="E981" s="17" t="s">
        <v>339</v>
      </c>
      <c r="F981" s="227">
        <v>111.714</v>
      </c>
      <c r="H981" s="32"/>
    </row>
    <row r="982" spans="2:8" s="1" customFormat="1" ht="16.8" customHeight="1">
      <c r="B982" s="32"/>
      <c r="C982" s="226" t="s">
        <v>1236</v>
      </c>
      <c r="D982" s="226" t="s">
        <v>1237</v>
      </c>
      <c r="E982" s="17" t="s">
        <v>339</v>
      </c>
      <c r="F982" s="227">
        <v>31.754000000000001</v>
      </c>
      <c r="H982" s="32"/>
    </row>
    <row r="983" spans="2:8" s="1" customFormat="1" ht="16.8" customHeight="1">
      <c r="B983" s="32"/>
      <c r="C983" s="222" t="s">
        <v>268</v>
      </c>
      <c r="D983" s="223" t="s">
        <v>1</v>
      </c>
      <c r="E983" s="224" t="s">
        <v>1</v>
      </c>
      <c r="F983" s="225">
        <v>9.6620000000000008</v>
      </c>
      <c r="H983" s="32"/>
    </row>
    <row r="984" spans="2:8" s="1" customFormat="1" ht="16.8" customHeight="1">
      <c r="B984" s="32"/>
      <c r="C984" s="226" t="s">
        <v>1</v>
      </c>
      <c r="D984" s="226" t="s">
        <v>1240</v>
      </c>
      <c r="E984" s="17" t="s">
        <v>1</v>
      </c>
      <c r="F984" s="227">
        <v>0</v>
      </c>
      <c r="H984" s="32"/>
    </row>
    <row r="985" spans="2:8" s="1" customFormat="1" ht="20.399999999999999">
      <c r="B985" s="32"/>
      <c r="C985" s="226" t="s">
        <v>1</v>
      </c>
      <c r="D985" s="226" t="s">
        <v>1280</v>
      </c>
      <c r="E985" s="17" t="s">
        <v>1</v>
      </c>
      <c r="F985" s="227">
        <v>0</v>
      </c>
      <c r="H985" s="32"/>
    </row>
    <row r="986" spans="2:8" s="1" customFormat="1" ht="16.8" customHeight="1">
      <c r="B986" s="32"/>
      <c r="C986" s="226" t="s">
        <v>1</v>
      </c>
      <c r="D986" s="226" t="s">
        <v>1241</v>
      </c>
      <c r="E986" s="17" t="s">
        <v>1</v>
      </c>
      <c r="F986" s="227">
        <v>0</v>
      </c>
      <c r="H986" s="32"/>
    </row>
    <row r="987" spans="2:8" s="1" customFormat="1" ht="16.8" customHeight="1">
      <c r="B987" s="32"/>
      <c r="C987" s="226" t="s">
        <v>1</v>
      </c>
      <c r="D987" s="226" t="s">
        <v>1281</v>
      </c>
      <c r="E987" s="17" t="s">
        <v>1</v>
      </c>
      <c r="F987" s="227">
        <v>9.6620000000000008</v>
      </c>
      <c r="H987" s="32"/>
    </row>
    <row r="988" spans="2:8" s="1" customFormat="1" ht="16.8" customHeight="1">
      <c r="B988" s="32"/>
      <c r="C988" s="226" t="s">
        <v>268</v>
      </c>
      <c r="D988" s="226" t="s">
        <v>406</v>
      </c>
      <c r="E988" s="17" t="s">
        <v>1</v>
      </c>
      <c r="F988" s="227">
        <v>9.6620000000000008</v>
      </c>
      <c r="H988" s="32"/>
    </row>
    <row r="989" spans="2:8" s="1" customFormat="1" ht="16.8" customHeight="1">
      <c r="B989" s="32"/>
      <c r="C989" s="228" t="s">
        <v>5149</v>
      </c>
      <c r="H989" s="32"/>
    </row>
    <row r="990" spans="2:8" s="1" customFormat="1" ht="16.8" customHeight="1">
      <c r="B990" s="32"/>
      <c r="C990" s="226" t="s">
        <v>1265</v>
      </c>
      <c r="D990" s="226" t="s">
        <v>1266</v>
      </c>
      <c r="E990" s="17" t="s">
        <v>339</v>
      </c>
      <c r="F990" s="227">
        <v>111.714</v>
      </c>
      <c r="H990" s="32"/>
    </row>
    <row r="991" spans="2:8" s="1" customFormat="1" ht="16.8" customHeight="1">
      <c r="B991" s="32"/>
      <c r="C991" s="226" t="s">
        <v>1246</v>
      </c>
      <c r="D991" s="226" t="s">
        <v>1247</v>
      </c>
      <c r="E991" s="17" t="s">
        <v>339</v>
      </c>
      <c r="F991" s="227">
        <v>9.8550000000000004</v>
      </c>
      <c r="H991" s="32"/>
    </row>
    <row r="992" spans="2:8" s="1" customFormat="1" ht="16.8" customHeight="1">
      <c r="B992" s="32"/>
      <c r="C992" s="222" t="s">
        <v>270</v>
      </c>
      <c r="D992" s="223" t="s">
        <v>1</v>
      </c>
      <c r="E992" s="224" t="s">
        <v>1</v>
      </c>
      <c r="F992" s="225">
        <v>862.97799999999995</v>
      </c>
      <c r="H992" s="32"/>
    </row>
    <row r="993" spans="2:8" s="1" customFormat="1" ht="16.8" customHeight="1">
      <c r="B993" s="32"/>
      <c r="C993" s="222" t="s">
        <v>272</v>
      </c>
      <c r="D993" s="223" t="s">
        <v>1</v>
      </c>
      <c r="E993" s="224" t="s">
        <v>1</v>
      </c>
      <c r="F993" s="225">
        <v>498.58300000000003</v>
      </c>
      <c r="H993" s="32"/>
    </row>
    <row r="994" spans="2:8" s="1" customFormat="1" ht="16.8" customHeight="1">
      <c r="B994" s="32"/>
      <c r="C994" s="226" t="s">
        <v>1</v>
      </c>
      <c r="D994" s="226" t="s">
        <v>419</v>
      </c>
      <c r="E994" s="17" t="s">
        <v>1</v>
      </c>
      <c r="F994" s="227">
        <v>0</v>
      </c>
      <c r="H994" s="32"/>
    </row>
    <row r="995" spans="2:8" s="1" customFormat="1" ht="16.8" customHeight="1">
      <c r="B995" s="32"/>
      <c r="C995" s="226" t="s">
        <v>1</v>
      </c>
      <c r="D995" s="226" t="s">
        <v>420</v>
      </c>
      <c r="E995" s="17" t="s">
        <v>1</v>
      </c>
      <c r="F995" s="227">
        <v>381.928</v>
      </c>
      <c r="H995" s="32"/>
    </row>
    <row r="996" spans="2:8" s="1" customFormat="1" ht="16.8" customHeight="1">
      <c r="B996" s="32"/>
      <c r="C996" s="226" t="s">
        <v>1</v>
      </c>
      <c r="D996" s="226" t="s">
        <v>421</v>
      </c>
      <c r="E996" s="17" t="s">
        <v>1</v>
      </c>
      <c r="F996" s="227">
        <v>0</v>
      </c>
      <c r="H996" s="32"/>
    </row>
    <row r="997" spans="2:8" s="1" customFormat="1" ht="16.8" customHeight="1">
      <c r="B997" s="32"/>
      <c r="C997" s="226" t="s">
        <v>1</v>
      </c>
      <c r="D997" s="226" t="s">
        <v>422</v>
      </c>
      <c r="E997" s="17" t="s">
        <v>1</v>
      </c>
      <c r="F997" s="227">
        <v>113.955</v>
      </c>
      <c r="H997" s="32"/>
    </row>
    <row r="998" spans="2:8" s="1" customFormat="1" ht="16.8" customHeight="1">
      <c r="B998" s="32"/>
      <c r="C998" s="226" t="s">
        <v>1</v>
      </c>
      <c r="D998" s="226" t="s">
        <v>423</v>
      </c>
      <c r="E998" s="17" t="s">
        <v>1</v>
      </c>
      <c r="F998" s="227">
        <v>2.7</v>
      </c>
      <c r="H998" s="32"/>
    </row>
    <row r="999" spans="2:8" s="1" customFormat="1" ht="16.8" customHeight="1">
      <c r="B999" s="32"/>
      <c r="C999" s="226" t="s">
        <v>272</v>
      </c>
      <c r="D999" s="226" t="s">
        <v>346</v>
      </c>
      <c r="E999" s="17" t="s">
        <v>1</v>
      </c>
      <c r="F999" s="227">
        <v>498.58300000000003</v>
      </c>
      <c r="H999" s="32"/>
    </row>
    <row r="1000" spans="2:8" s="1" customFormat="1" ht="16.8" customHeight="1">
      <c r="B1000" s="32"/>
      <c r="C1000" s="228" t="s">
        <v>5149</v>
      </c>
      <c r="H1000" s="32"/>
    </row>
    <row r="1001" spans="2:8" s="1" customFormat="1" ht="16.8" customHeight="1">
      <c r="B1001" s="32"/>
      <c r="C1001" s="226" t="s">
        <v>416</v>
      </c>
      <c r="D1001" s="226" t="s">
        <v>417</v>
      </c>
      <c r="E1001" s="17" t="s">
        <v>349</v>
      </c>
      <c r="F1001" s="227">
        <v>498.58300000000003</v>
      </c>
      <c r="H1001" s="32"/>
    </row>
    <row r="1002" spans="2:8" s="1" customFormat="1" ht="16.8" customHeight="1">
      <c r="B1002" s="32"/>
      <c r="C1002" s="226" t="s">
        <v>385</v>
      </c>
      <c r="D1002" s="226" t="s">
        <v>386</v>
      </c>
      <c r="E1002" s="17" t="s">
        <v>349</v>
      </c>
      <c r="F1002" s="227">
        <v>1704.115</v>
      </c>
      <c r="H1002" s="32"/>
    </row>
    <row r="1003" spans="2:8" s="1" customFormat="1" ht="16.8" customHeight="1">
      <c r="B1003" s="32"/>
      <c r="C1003" s="226" t="s">
        <v>393</v>
      </c>
      <c r="D1003" s="226" t="s">
        <v>394</v>
      </c>
      <c r="E1003" s="17" t="s">
        <v>349</v>
      </c>
      <c r="F1003" s="227">
        <v>887.73</v>
      </c>
      <c r="H1003" s="32"/>
    </row>
    <row r="1004" spans="2:8" s="1" customFormat="1" ht="16.8" customHeight="1">
      <c r="B1004" s="32"/>
      <c r="C1004" s="222" t="s">
        <v>274</v>
      </c>
      <c r="D1004" s="223" t="s">
        <v>1</v>
      </c>
      <c r="E1004" s="224" t="s">
        <v>1</v>
      </c>
      <c r="F1004" s="225">
        <v>398.28300000000002</v>
      </c>
      <c r="H1004" s="32"/>
    </row>
    <row r="1005" spans="2:8" s="1" customFormat="1" ht="16.8" customHeight="1">
      <c r="B1005" s="32"/>
      <c r="C1005" s="226" t="s">
        <v>1</v>
      </c>
      <c r="D1005" s="226" t="s">
        <v>404</v>
      </c>
      <c r="E1005" s="17" t="s">
        <v>1</v>
      </c>
      <c r="F1005" s="227">
        <v>0</v>
      </c>
      <c r="H1005" s="32"/>
    </row>
    <row r="1006" spans="2:8" s="1" customFormat="1" ht="16.8" customHeight="1">
      <c r="B1006" s="32"/>
      <c r="C1006" s="226" t="s">
        <v>1</v>
      </c>
      <c r="D1006" s="226" t="s">
        <v>405</v>
      </c>
      <c r="E1006" s="17" t="s">
        <v>1</v>
      </c>
      <c r="F1006" s="227">
        <v>0</v>
      </c>
      <c r="H1006" s="32"/>
    </row>
    <row r="1007" spans="2:8" s="1" customFormat="1" ht="16.8" customHeight="1">
      <c r="B1007" s="32"/>
      <c r="C1007" s="226" t="s">
        <v>1</v>
      </c>
      <c r="D1007" s="226" t="s">
        <v>277</v>
      </c>
      <c r="E1007" s="17" t="s">
        <v>1</v>
      </c>
      <c r="F1007" s="227">
        <v>9.1359999999999992</v>
      </c>
      <c r="H1007" s="32"/>
    </row>
    <row r="1008" spans="2:8" s="1" customFormat="1" ht="16.8" customHeight="1">
      <c r="B1008" s="32"/>
      <c r="C1008" s="226" t="s">
        <v>1</v>
      </c>
      <c r="D1008" s="226" t="s">
        <v>407</v>
      </c>
      <c r="E1008" s="17" t="s">
        <v>1</v>
      </c>
      <c r="F1008" s="227">
        <v>0</v>
      </c>
      <c r="H1008" s="32"/>
    </row>
    <row r="1009" spans="2:8" s="1" customFormat="1" ht="16.8" customHeight="1">
      <c r="B1009" s="32"/>
      <c r="C1009" s="226" t="s">
        <v>1</v>
      </c>
      <c r="D1009" s="226" t="s">
        <v>408</v>
      </c>
      <c r="E1009" s="17" t="s">
        <v>1</v>
      </c>
      <c r="F1009" s="227">
        <v>0</v>
      </c>
      <c r="H1009" s="32"/>
    </row>
    <row r="1010" spans="2:8" s="1" customFormat="1" ht="16.8" customHeight="1">
      <c r="B1010" s="32"/>
      <c r="C1010" s="226" t="s">
        <v>1</v>
      </c>
      <c r="D1010" s="226" t="s">
        <v>409</v>
      </c>
      <c r="E1010" s="17" t="s">
        <v>1</v>
      </c>
      <c r="F1010" s="227">
        <v>175.78399999999999</v>
      </c>
      <c r="H1010" s="32"/>
    </row>
    <row r="1011" spans="2:8" s="1" customFormat="1" ht="16.8" customHeight="1">
      <c r="B1011" s="32"/>
      <c r="C1011" s="226" t="s">
        <v>1</v>
      </c>
      <c r="D1011" s="226" t="s">
        <v>410</v>
      </c>
      <c r="E1011" s="17" t="s">
        <v>1</v>
      </c>
      <c r="F1011" s="227">
        <v>0</v>
      </c>
      <c r="H1011" s="32"/>
    </row>
    <row r="1012" spans="2:8" s="1" customFormat="1" ht="16.8" customHeight="1">
      <c r="B1012" s="32"/>
      <c r="C1012" s="226" t="s">
        <v>1</v>
      </c>
      <c r="D1012" s="226" t="s">
        <v>411</v>
      </c>
      <c r="E1012" s="17" t="s">
        <v>1</v>
      </c>
      <c r="F1012" s="227">
        <v>6.7530000000000001</v>
      </c>
      <c r="H1012" s="32"/>
    </row>
    <row r="1013" spans="2:8" s="1" customFormat="1" ht="16.8" customHeight="1">
      <c r="B1013" s="32"/>
      <c r="C1013" s="226" t="s">
        <v>1</v>
      </c>
      <c r="D1013" s="226" t="s">
        <v>412</v>
      </c>
      <c r="E1013" s="17" t="s">
        <v>1</v>
      </c>
      <c r="F1013" s="227">
        <v>0</v>
      </c>
      <c r="H1013" s="32"/>
    </row>
    <row r="1014" spans="2:8" s="1" customFormat="1" ht="16.8" customHeight="1">
      <c r="B1014" s="32"/>
      <c r="C1014" s="226" t="s">
        <v>1</v>
      </c>
      <c r="D1014" s="226" t="s">
        <v>413</v>
      </c>
      <c r="E1014" s="17" t="s">
        <v>1</v>
      </c>
      <c r="F1014" s="227">
        <v>63.81</v>
      </c>
      <c r="H1014" s="32"/>
    </row>
    <row r="1015" spans="2:8" s="1" customFormat="1" ht="16.8" customHeight="1">
      <c r="B1015" s="32"/>
      <c r="C1015" s="226" t="s">
        <v>1</v>
      </c>
      <c r="D1015" s="226" t="s">
        <v>414</v>
      </c>
      <c r="E1015" s="17" t="s">
        <v>1</v>
      </c>
      <c r="F1015" s="227">
        <v>142.80000000000001</v>
      </c>
      <c r="H1015" s="32"/>
    </row>
    <row r="1016" spans="2:8" s="1" customFormat="1" ht="16.8" customHeight="1">
      <c r="B1016" s="32"/>
      <c r="C1016" s="226" t="s">
        <v>274</v>
      </c>
      <c r="D1016" s="226" t="s">
        <v>346</v>
      </c>
      <c r="E1016" s="17" t="s">
        <v>1</v>
      </c>
      <c r="F1016" s="227">
        <v>398.28300000000002</v>
      </c>
      <c r="H1016" s="32"/>
    </row>
    <row r="1017" spans="2:8" s="1" customFormat="1" ht="16.8" customHeight="1">
      <c r="B1017" s="32"/>
      <c r="C1017" s="228" t="s">
        <v>5149</v>
      </c>
      <c r="H1017" s="32"/>
    </row>
    <row r="1018" spans="2:8" s="1" customFormat="1" ht="20.399999999999999">
      <c r="B1018" s="32"/>
      <c r="C1018" s="226" t="s">
        <v>401</v>
      </c>
      <c r="D1018" s="226" t="s">
        <v>402</v>
      </c>
      <c r="E1018" s="17" t="s">
        <v>349</v>
      </c>
      <c r="F1018" s="227">
        <v>398.28300000000002</v>
      </c>
      <c r="H1018" s="32"/>
    </row>
    <row r="1019" spans="2:8" s="1" customFormat="1" ht="16.8" customHeight="1">
      <c r="B1019" s="32"/>
      <c r="C1019" s="226" t="s">
        <v>385</v>
      </c>
      <c r="D1019" s="226" t="s">
        <v>386</v>
      </c>
      <c r="E1019" s="17" t="s">
        <v>349</v>
      </c>
      <c r="F1019" s="227">
        <v>1704.115</v>
      </c>
      <c r="H1019" s="32"/>
    </row>
    <row r="1020" spans="2:8" s="1" customFormat="1" ht="16.8" customHeight="1">
      <c r="B1020" s="32"/>
      <c r="C1020" s="226" t="s">
        <v>393</v>
      </c>
      <c r="D1020" s="226" t="s">
        <v>394</v>
      </c>
      <c r="E1020" s="17" t="s">
        <v>349</v>
      </c>
      <c r="F1020" s="227">
        <v>887.73</v>
      </c>
      <c r="H1020" s="32"/>
    </row>
    <row r="1021" spans="2:8" s="1" customFormat="1" ht="16.8" customHeight="1">
      <c r="B1021" s="32"/>
      <c r="C1021" s="222" t="s">
        <v>276</v>
      </c>
      <c r="D1021" s="223" t="s">
        <v>1</v>
      </c>
      <c r="E1021" s="224" t="s">
        <v>1</v>
      </c>
      <c r="F1021" s="225">
        <v>9.1359999999999992</v>
      </c>
      <c r="H1021" s="32"/>
    </row>
    <row r="1022" spans="2:8" s="1" customFormat="1" ht="16.8" customHeight="1">
      <c r="B1022" s="32"/>
      <c r="C1022" s="226" t="s">
        <v>1</v>
      </c>
      <c r="D1022" s="226" t="s">
        <v>404</v>
      </c>
      <c r="E1022" s="17" t="s">
        <v>1</v>
      </c>
      <c r="F1022" s="227">
        <v>0</v>
      </c>
      <c r="H1022" s="32"/>
    </row>
    <row r="1023" spans="2:8" s="1" customFormat="1" ht="16.8" customHeight="1">
      <c r="B1023" s="32"/>
      <c r="C1023" s="226" t="s">
        <v>1</v>
      </c>
      <c r="D1023" s="226" t="s">
        <v>405</v>
      </c>
      <c r="E1023" s="17" t="s">
        <v>1</v>
      </c>
      <c r="F1023" s="227">
        <v>0</v>
      </c>
      <c r="H1023" s="32"/>
    </row>
    <row r="1024" spans="2:8" s="1" customFormat="1" ht="16.8" customHeight="1">
      <c r="B1024" s="32"/>
      <c r="C1024" s="226" t="s">
        <v>1</v>
      </c>
      <c r="D1024" s="226" t="s">
        <v>277</v>
      </c>
      <c r="E1024" s="17" t="s">
        <v>1</v>
      </c>
      <c r="F1024" s="227">
        <v>9.1359999999999992</v>
      </c>
      <c r="H1024" s="32"/>
    </row>
    <row r="1025" spans="2:8" s="1" customFormat="1" ht="16.8" customHeight="1">
      <c r="B1025" s="32"/>
      <c r="C1025" s="226" t="s">
        <v>276</v>
      </c>
      <c r="D1025" s="226" t="s">
        <v>406</v>
      </c>
      <c r="E1025" s="17" t="s">
        <v>1</v>
      </c>
      <c r="F1025" s="227">
        <v>9.1359999999999992</v>
      </c>
      <c r="H1025" s="32"/>
    </row>
    <row r="1026" spans="2:8" s="1" customFormat="1" ht="16.8" customHeight="1">
      <c r="B1026" s="32"/>
      <c r="C1026" s="228" t="s">
        <v>5149</v>
      </c>
      <c r="H1026" s="32"/>
    </row>
    <row r="1027" spans="2:8" s="1" customFormat="1" ht="20.399999999999999">
      <c r="B1027" s="32"/>
      <c r="C1027" s="226" t="s">
        <v>401</v>
      </c>
      <c r="D1027" s="226" t="s">
        <v>402</v>
      </c>
      <c r="E1027" s="17" t="s">
        <v>349</v>
      </c>
      <c r="F1027" s="227">
        <v>398.28300000000002</v>
      </c>
      <c r="H1027" s="32"/>
    </row>
    <row r="1028" spans="2:8" s="1" customFormat="1" ht="16.8" customHeight="1">
      <c r="B1028" s="32"/>
      <c r="C1028" s="226" t="s">
        <v>385</v>
      </c>
      <c r="D1028" s="226" t="s">
        <v>386</v>
      </c>
      <c r="E1028" s="17" t="s">
        <v>349</v>
      </c>
      <c r="F1028" s="227">
        <v>1704.115</v>
      </c>
      <c r="H1028" s="32"/>
    </row>
    <row r="1029" spans="2:8" s="1" customFormat="1" ht="16.8" customHeight="1">
      <c r="B1029" s="32"/>
      <c r="C1029" s="226" t="s">
        <v>393</v>
      </c>
      <c r="D1029" s="226" t="s">
        <v>394</v>
      </c>
      <c r="E1029" s="17" t="s">
        <v>349</v>
      </c>
      <c r="F1029" s="227">
        <v>887.73</v>
      </c>
      <c r="H1029" s="32"/>
    </row>
    <row r="1030" spans="2:8" s="1" customFormat="1" ht="26.4" customHeight="1">
      <c r="B1030" s="32"/>
      <c r="C1030" s="221" t="s">
        <v>5150</v>
      </c>
      <c r="D1030" s="221" t="s">
        <v>108</v>
      </c>
      <c r="H1030" s="32"/>
    </row>
    <row r="1031" spans="2:8" s="1" customFormat="1" ht="16.8" customHeight="1">
      <c r="B1031" s="32"/>
      <c r="C1031" s="222" t="s">
        <v>5151</v>
      </c>
      <c r="D1031" s="223" t="s">
        <v>1</v>
      </c>
      <c r="E1031" s="224" t="s">
        <v>1</v>
      </c>
      <c r="F1031" s="225">
        <v>98</v>
      </c>
      <c r="H1031" s="32"/>
    </row>
    <row r="1032" spans="2:8" s="1" customFormat="1" ht="16.8" customHeight="1">
      <c r="B1032" s="32"/>
      <c r="C1032" s="222" t="s">
        <v>5152</v>
      </c>
      <c r="D1032" s="223" t="s">
        <v>1</v>
      </c>
      <c r="E1032" s="224" t="s">
        <v>1</v>
      </c>
      <c r="F1032" s="225">
        <v>268.85000000000002</v>
      </c>
      <c r="H1032" s="32"/>
    </row>
    <row r="1033" spans="2:8" s="1" customFormat="1" ht="26.4" customHeight="1">
      <c r="B1033" s="32"/>
      <c r="C1033" s="221" t="s">
        <v>5153</v>
      </c>
      <c r="D1033" s="221" t="s">
        <v>111</v>
      </c>
      <c r="H1033" s="32"/>
    </row>
    <row r="1034" spans="2:8" s="1" customFormat="1" ht="16.8" customHeight="1">
      <c r="B1034" s="32"/>
      <c r="C1034" s="222" t="s">
        <v>5151</v>
      </c>
      <c r="D1034" s="223" t="s">
        <v>1</v>
      </c>
      <c r="E1034" s="224" t="s">
        <v>1</v>
      </c>
      <c r="F1034" s="225">
        <v>98</v>
      </c>
      <c r="H1034" s="32"/>
    </row>
    <row r="1035" spans="2:8" s="1" customFormat="1" ht="16.8" customHeight="1">
      <c r="B1035" s="32"/>
      <c r="C1035" s="222" t="s">
        <v>5152</v>
      </c>
      <c r="D1035" s="223" t="s">
        <v>1</v>
      </c>
      <c r="E1035" s="224" t="s">
        <v>1</v>
      </c>
      <c r="F1035" s="225">
        <v>268.85000000000002</v>
      </c>
      <c r="H1035" s="32"/>
    </row>
    <row r="1036" spans="2:8" s="1" customFormat="1" ht="26.4" customHeight="1">
      <c r="B1036" s="32"/>
      <c r="C1036" s="221" t="s">
        <v>5154</v>
      </c>
      <c r="D1036" s="221" t="s">
        <v>114</v>
      </c>
      <c r="H1036" s="32"/>
    </row>
    <row r="1037" spans="2:8" s="1" customFormat="1" ht="16.8" customHeight="1">
      <c r="B1037" s="32"/>
      <c r="C1037" s="222" t="s">
        <v>5151</v>
      </c>
      <c r="D1037" s="223" t="s">
        <v>1</v>
      </c>
      <c r="E1037" s="224" t="s">
        <v>1</v>
      </c>
      <c r="F1037" s="225">
        <v>98</v>
      </c>
      <c r="H1037" s="32"/>
    </row>
    <row r="1038" spans="2:8" s="1" customFormat="1" ht="16.8" customHeight="1">
      <c r="B1038" s="32"/>
      <c r="C1038" s="222" t="s">
        <v>5152</v>
      </c>
      <c r="D1038" s="223" t="s">
        <v>1</v>
      </c>
      <c r="E1038" s="224" t="s">
        <v>1</v>
      </c>
      <c r="F1038" s="225">
        <v>268.85000000000002</v>
      </c>
      <c r="H1038" s="32"/>
    </row>
    <row r="1039" spans="2:8" s="1" customFormat="1" ht="26.4" customHeight="1">
      <c r="B1039" s="32"/>
      <c r="C1039" s="221" t="s">
        <v>5155</v>
      </c>
      <c r="D1039" s="221" t="s">
        <v>117</v>
      </c>
      <c r="H1039" s="32"/>
    </row>
    <row r="1040" spans="2:8" s="1" customFormat="1" ht="16.8" customHeight="1">
      <c r="B1040" s="32"/>
      <c r="C1040" s="222" t="s">
        <v>5151</v>
      </c>
      <c r="D1040" s="223" t="s">
        <v>1</v>
      </c>
      <c r="E1040" s="224" t="s">
        <v>1</v>
      </c>
      <c r="F1040" s="225">
        <v>98</v>
      </c>
      <c r="H1040" s="32"/>
    </row>
    <row r="1041" spans="2:8" s="1" customFormat="1" ht="16.8" customHeight="1">
      <c r="B1041" s="32"/>
      <c r="C1041" s="222" t="s">
        <v>5152</v>
      </c>
      <c r="D1041" s="223" t="s">
        <v>1</v>
      </c>
      <c r="E1041" s="224" t="s">
        <v>1</v>
      </c>
      <c r="F1041" s="225">
        <v>268.85000000000002</v>
      </c>
      <c r="H1041" s="32"/>
    </row>
    <row r="1042" spans="2:8" s="1" customFormat="1" ht="26.4" customHeight="1">
      <c r="B1042" s="32"/>
      <c r="C1042" s="221" t="s">
        <v>5156</v>
      </c>
      <c r="D1042" s="221" t="s">
        <v>120</v>
      </c>
      <c r="H1042" s="32"/>
    </row>
    <row r="1043" spans="2:8" s="1" customFormat="1" ht="16.8" customHeight="1">
      <c r="B1043" s="32"/>
      <c r="C1043" s="222" t="s">
        <v>5151</v>
      </c>
      <c r="D1043" s="223" t="s">
        <v>1</v>
      </c>
      <c r="E1043" s="224" t="s">
        <v>1</v>
      </c>
      <c r="F1043" s="225">
        <v>98</v>
      </c>
      <c r="H1043" s="32"/>
    </row>
    <row r="1044" spans="2:8" s="1" customFormat="1" ht="16.8" customHeight="1">
      <c r="B1044" s="32"/>
      <c r="C1044" s="222" t="s">
        <v>5152</v>
      </c>
      <c r="D1044" s="223" t="s">
        <v>1</v>
      </c>
      <c r="E1044" s="224" t="s">
        <v>1</v>
      </c>
      <c r="F1044" s="225">
        <v>268.85000000000002</v>
      </c>
      <c r="H1044" s="32"/>
    </row>
    <row r="1045" spans="2:8" s="1" customFormat="1" ht="26.4" customHeight="1">
      <c r="B1045" s="32"/>
      <c r="C1045" s="221" t="s">
        <v>5157</v>
      </c>
      <c r="D1045" s="221" t="s">
        <v>123</v>
      </c>
      <c r="H1045" s="32"/>
    </row>
    <row r="1046" spans="2:8" s="1" customFormat="1" ht="16.8" customHeight="1">
      <c r="B1046" s="32"/>
      <c r="C1046" s="222" t="s">
        <v>5151</v>
      </c>
      <c r="D1046" s="223" t="s">
        <v>1</v>
      </c>
      <c r="E1046" s="224" t="s">
        <v>1</v>
      </c>
      <c r="F1046" s="225">
        <v>98</v>
      </c>
      <c r="H1046" s="32"/>
    </row>
    <row r="1047" spans="2:8" s="1" customFormat="1" ht="16.8" customHeight="1">
      <c r="B1047" s="32"/>
      <c r="C1047" s="222" t="s">
        <v>5152</v>
      </c>
      <c r="D1047" s="223" t="s">
        <v>1</v>
      </c>
      <c r="E1047" s="224" t="s">
        <v>1</v>
      </c>
      <c r="F1047" s="225">
        <v>268.85000000000002</v>
      </c>
      <c r="H1047" s="32"/>
    </row>
    <row r="1048" spans="2:8" s="1" customFormat="1" ht="26.4" customHeight="1">
      <c r="B1048" s="32"/>
      <c r="C1048" s="221" t="s">
        <v>5158</v>
      </c>
      <c r="D1048" s="221" t="s">
        <v>126</v>
      </c>
      <c r="H1048" s="32"/>
    </row>
    <row r="1049" spans="2:8" s="1" customFormat="1" ht="16.8" customHeight="1">
      <c r="B1049" s="32"/>
      <c r="C1049" s="222" t="s">
        <v>5151</v>
      </c>
      <c r="D1049" s="223" t="s">
        <v>1</v>
      </c>
      <c r="E1049" s="224" t="s">
        <v>1</v>
      </c>
      <c r="F1049" s="225">
        <v>98</v>
      </c>
      <c r="H1049" s="32"/>
    </row>
    <row r="1050" spans="2:8" s="1" customFormat="1" ht="16.8" customHeight="1">
      <c r="B1050" s="32"/>
      <c r="C1050" s="222" t="s">
        <v>5152</v>
      </c>
      <c r="D1050" s="223" t="s">
        <v>1</v>
      </c>
      <c r="E1050" s="224" t="s">
        <v>1</v>
      </c>
      <c r="F1050" s="225">
        <v>268.85000000000002</v>
      </c>
      <c r="H1050" s="32"/>
    </row>
    <row r="1051" spans="2:8" s="1" customFormat="1" ht="7.35" customHeight="1">
      <c r="B1051" s="47"/>
      <c r="C1051" s="48"/>
      <c r="D1051" s="48"/>
      <c r="E1051" s="48"/>
      <c r="F1051" s="48"/>
      <c r="G1051" s="48"/>
      <c r="H1051" s="32"/>
    </row>
    <row r="1052" spans="2:8" s="1" customFormat="1"/>
  </sheetData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301"/>
  <sheetViews>
    <sheetView showGridLines="0" topLeftCell="A2287" zoomScaleNormal="100" workbookViewId="0">
      <selection activeCell="E2289" sqref="E2289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65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88</v>
      </c>
      <c r="AZ2" s="96" t="s">
        <v>128</v>
      </c>
      <c r="BA2" s="96" t="s">
        <v>1</v>
      </c>
      <c r="BB2" s="96" t="s">
        <v>1</v>
      </c>
      <c r="BC2" s="96" t="s">
        <v>129</v>
      </c>
      <c r="BD2" s="96" t="s">
        <v>87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  <c r="AZ3" s="96" t="s">
        <v>130</v>
      </c>
      <c r="BA3" s="96" t="s">
        <v>1</v>
      </c>
      <c r="BB3" s="96" t="s">
        <v>1</v>
      </c>
      <c r="BC3" s="96" t="s">
        <v>131</v>
      </c>
      <c r="BD3" s="96" t="s">
        <v>87</v>
      </c>
    </row>
    <row r="4" spans="2:56" ht="24.9" customHeight="1">
      <c r="B4" s="20"/>
      <c r="D4" s="21" t="s">
        <v>5531</v>
      </c>
      <c r="L4" s="20"/>
      <c r="M4" s="97" t="s">
        <v>9</v>
      </c>
      <c r="AT4" s="17" t="s">
        <v>3</v>
      </c>
      <c r="AZ4" s="96" t="s">
        <v>133</v>
      </c>
      <c r="BA4" s="96" t="s">
        <v>1</v>
      </c>
      <c r="BB4" s="96" t="s">
        <v>1</v>
      </c>
      <c r="BC4" s="96" t="s">
        <v>134</v>
      </c>
      <c r="BD4" s="96" t="s">
        <v>87</v>
      </c>
    </row>
    <row r="5" spans="2:56" ht="6.9" customHeight="1">
      <c r="B5" s="20"/>
      <c r="L5" s="20"/>
      <c r="AZ5" s="96" t="s">
        <v>135</v>
      </c>
      <c r="BA5" s="96" t="s">
        <v>1</v>
      </c>
      <c r="BB5" s="96" t="s">
        <v>1</v>
      </c>
      <c r="BC5" s="96" t="s">
        <v>136</v>
      </c>
      <c r="BD5" s="96" t="s">
        <v>87</v>
      </c>
    </row>
    <row r="6" spans="2:56" ht="12" customHeight="1">
      <c r="B6" s="20"/>
      <c r="D6" s="27" t="s">
        <v>15</v>
      </c>
      <c r="L6" s="20"/>
      <c r="AZ6" s="96" t="s">
        <v>137</v>
      </c>
      <c r="BA6" s="96" t="s">
        <v>1</v>
      </c>
      <c r="BB6" s="96" t="s">
        <v>1</v>
      </c>
      <c r="BC6" s="96" t="s">
        <v>138</v>
      </c>
      <c r="BD6" s="96" t="s">
        <v>87</v>
      </c>
    </row>
    <row r="7" spans="2:56" ht="16.5" customHeight="1">
      <c r="B7" s="20"/>
      <c r="E7" s="283" t="str">
        <f>'Rekapitulácia stavby'!K6</f>
        <v>NOVOSTAVBA MŠ TRAMÍN - rozpočet 1</v>
      </c>
      <c r="F7" s="284"/>
      <c r="G7" s="284"/>
      <c r="H7" s="284"/>
      <c r="L7" s="20"/>
      <c r="AZ7" s="96" t="s">
        <v>139</v>
      </c>
      <c r="BA7" s="96" t="s">
        <v>1</v>
      </c>
      <c r="BB7" s="96" t="s">
        <v>1</v>
      </c>
      <c r="BC7" s="96" t="s">
        <v>140</v>
      </c>
      <c r="BD7" s="96" t="s">
        <v>87</v>
      </c>
    </row>
    <row r="8" spans="2:56" ht="12" customHeight="1">
      <c r="B8" s="20"/>
      <c r="D8" s="27" t="s">
        <v>141</v>
      </c>
      <c r="L8" s="20"/>
      <c r="AZ8" s="96" t="s">
        <v>142</v>
      </c>
      <c r="BA8" s="96" t="s">
        <v>1</v>
      </c>
      <c r="BB8" s="96" t="s">
        <v>1</v>
      </c>
      <c r="BC8" s="96" t="s">
        <v>143</v>
      </c>
      <c r="BD8" s="96" t="s">
        <v>87</v>
      </c>
    </row>
    <row r="9" spans="2:56" s="1" customFormat="1" ht="16.5" customHeight="1">
      <c r="B9" s="32"/>
      <c r="E9" s="283" t="s">
        <v>144</v>
      </c>
      <c r="F9" s="280"/>
      <c r="G9" s="280"/>
      <c r="H9" s="280"/>
      <c r="L9" s="32"/>
      <c r="AZ9" s="96" t="s">
        <v>145</v>
      </c>
      <c r="BA9" s="96" t="s">
        <v>1</v>
      </c>
      <c r="BB9" s="96" t="s">
        <v>1</v>
      </c>
      <c r="BC9" s="96" t="s">
        <v>146</v>
      </c>
      <c r="BD9" s="96" t="s">
        <v>87</v>
      </c>
    </row>
    <row r="10" spans="2:56" s="1" customFormat="1" ht="12" customHeight="1">
      <c r="B10" s="32"/>
      <c r="D10" s="27" t="s">
        <v>147</v>
      </c>
      <c r="L10" s="32"/>
      <c r="AZ10" s="96" t="s">
        <v>148</v>
      </c>
      <c r="BA10" s="96" t="s">
        <v>1</v>
      </c>
      <c r="BB10" s="96" t="s">
        <v>1</v>
      </c>
      <c r="BC10" s="96" t="s">
        <v>149</v>
      </c>
      <c r="BD10" s="96" t="s">
        <v>87</v>
      </c>
    </row>
    <row r="11" spans="2:56" s="1" customFormat="1" ht="16.5" customHeight="1">
      <c r="B11" s="32"/>
      <c r="E11" s="261" t="s">
        <v>150</v>
      </c>
      <c r="F11" s="280"/>
      <c r="G11" s="280"/>
      <c r="H11" s="280"/>
      <c r="L11" s="32"/>
      <c r="AZ11" s="96" t="s">
        <v>151</v>
      </c>
      <c r="BA11" s="96" t="s">
        <v>1</v>
      </c>
      <c r="BB11" s="96" t="s">
        <v>1</v>
      </c>
      <c r="BC11" s="96" t="s">
        <v>152</v>
      </c>
      <c r="BD11" s="96" t="s">
        <v>87</v>
      </c>
    </row>
    <row r="12" spans="2:56" s="1" customFormat="1">
      <c r="B12" s="32"/>
      <c r="L12" s="32"/>
      <c r="AZ12" s="96" t="s">
        <v>153</v>
      </c>
      <c r="BA12" s="96" t="s">
        <v>1</v>
      </c>
      <c r="BB12" s="96" t="s">
        <v>1</v>
      </c>
      <c r="BC12" s="96" t="s">
        <v>154</v>
      </c>
      <c r="BD12" s="96" t="s">
        <v>87</v>
      </c>
    </row>
    <row r="13" spans="2:5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  <c r="AZ13" s="96" t="s">
        <v>155</v>
      </c>
      <c r="BA13" s="96" t="s">
        <v>1</v>
      </c>
      <c r="BB13" s="96" t="s">
        <v>1</v>
      </c>
      <c r="BC13" s="96" t="s">
        <v>156</v>
      </c>
      <c r="BD13" s="96" t="s">
        <v>87</v>
      </c>
    </row>
    <row r="14" spans="2:5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5. 12. 2022</v>
      </c>
      <c r="L14" s="32"/>
      <c r="AZ14" s="96" t="s">
        <v>157</v>
      </c>
      <c r="BA14" s="96" t="s">
        <v>1</v>
      </c>
      <c r="BB14" s="96" t="s">
        <v>1</v>
      </c>
      <c r="BC14" s="96" t="s">
        <v>158</v>
      </c>
      <c r="BD14" s="96" t="s">
        <v>87</v>
      </c>
    </row>
    <row r="15" spans="2:56" s="1" customFormat="1" ht="10.8" customHeight="1">
      <c r="B15" s="32"/>
      <c r="L15" s="32"/>
      <c r="AZ15" s="96" t="s">
        <v>159</v>
      </c>
      <c r="BA15" s="96" t="s">
        <v>1</v>
      </c>
      <c r="BB15" s="96" t="s">
        <v>1</v>
      </c>
      <c r="BC15" s="96" t="s">
        <v>160</v>
      </c>
      <c r="BD15" s="96" t="s">
        <v>87</v>
      </c>
    </row>
    <row r="16" spans="2:5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  <c r="AZ16" s="96" t="s">
        <v>161</v>
      </c>
      <c r="BA16" s="96" t="s">
        <v>1</v>
      </c>
      <c r="BB16" s="96" t="s">
        <v>1</v>
      </c>
      <c r="BC16" s="96" t="s">
        <v>162</v>
      </c>
      <c r="BD16" s="96" t="s">
        <v>87</v>
      </c>
    </row>
    <row r="17" spans="2:56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  <c r="AZ17" s="96" t="s">
        <v>163</v>
      </c>
      <c r="BA17" s="96" t="s">
        <v>1</v>
      </c>
      <c r="BB17" s="96" t="s">
        <v>1</v>
      </c>
      <c r="BC17" s="96" t="s">
        <v>164</v>
      </c>
      <c r="BD17" s="96" t="s">
        <v>87</v>
      </c>
    </row>
    <row r="18" spans="2:56" s="1" customFormat="1" ht="6.9" customHeight="1">
      <c r="B18" s="32"/>
      <c r="L18" s="32"/>
      <c r="AZ18" s="96" t="s">
        <v>165</v>
      </c>
      <c r="BA18" s="96" t="s">
        <v>1</v>
      </c>
      <c r="BB18" s="96" t="s">
        <v>1</v>
      </c>
      <c r="BC18" s="96" t="s">
        <v>166</v>
      </c>
      <c r="BD18" s="96" t="s">
        <v>87</v>
      </c>
    </row>
    <row r="19" spans="2:56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  <c r="AZ19" s="96" t="s">
        <v>167</v>
      </c>
      <c r="BA19" s="96" t="s">
        <v>1</v>
      </c>
      <c r="BB19" s="96" t="s">
        <v>1</v>
      </c>
      <c r="BC19" s="96" t="s">
        <v>134</v>
      </c>
      <c r="BD19" s="96" t="s">
        <v>87</v>
      </c>
    </row>
    <row r="20" spans="2:56" s="1" customFormat="1" ht="18" customHeight="1">
      <c r="B20" s="32"/>
      <c r="E20" s="285" t="str">
        <f>'Rekapitulácia stavby'!E14</f>
        <v>Vyplň údaj</v>
      </c>
      <c r="F20" s="240"/>
      <c r="G20" s="240"/>
      <c r="H20" s="240"/>
      <c r="I20" s="27" t="s">
        <v>26</v>
      </c>
      <c r="J20" s="28" t="str">
        <f>'Rekapitulácia stavby'!AN14</f>
        <v>Vyplň údaj</v>
      </c>
      <c r="L20" s="32"/>
      <c r="AZ20" s="96" t="s">
        <v>168</v>
      </c>
      <c r="BA20" s="96" t="s">
        <v>1</v>
      </c>
      <c r="BB20" s="96" t="s">
        <v>1</v>
      </c>
      <c r="BC20" s="96" t="s">
        <v>169</v>
      </c>
      <c r="BD20" s="96" t="s">
        <v>87</v>
      </c>
    </row>
    <row r="21" spans="2:56" s="1" customFormat="1" ht="6.9" customHeight="1">
      <c r="B21" s="32"/>
      <c r="L21" s="32"/>
      <c r="AZ21" s="96" t="s">
        <v>170</v>
      </c>
      <c r="BA21" s="96" t="s">
        <v>1</v>
      </c>
      <c r="BB21" s="96" t="s">
        <v>1</v>
      </c>
      <c r="BC21" s="96" t="s">
        <v>171</v>
      </c>
      <c r="BD21" s="96" t="s">
        <v>87</v>
      </c>
    </row>
    <row r="22" spans="2:56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  <c r="AZ22" s="96" t="s">
        <v>172</v>
      </c>
      <c r="BA22" s="96" t="s">
        <v>1</v>
      </c>
      <c r="BB22" s="96" t="s">
        <v>1</v>
      </c>
      <c r="BC22" s="96" t="s">
        <v>173</v>
      </c>
      <c r="BD22" s="96" t="s">
        <v>87</v>
      </c>
    </row>
    <row r="23" spans="2:56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  <c r="AZ23" s="96" t="s">
        <v>174</v>
      </c>
      <c r="BA23" s="96" t="s">
        <v>1</v>
      </c>
      <c r="BB23" s="96" t="s">
        <v>1</v>
      </c>
      <c r="BC23" s="96" t="s">
        <v>175</v>
      </c>
      <c r="BD23" s="96" t="s">
        <v>87</v>
      </c>
    </row>
    <row r="24" spans="2:56" s="1" customFormat="1" ht="6.9" customHeight="1">
      <c r="B24" s="32"/>
      <c r="L24" s="32"/>
      <c r="AZ24" s="96" t="s">
        <v>176</v>
      </c>
      <c r="BA24" s="96" t="s">
        <v>1</v>
      </c>
      <c r="BB24" s="96" t="s">
        <v>1</v>
      </c>
      <c r="BC24" s="96" t="s">
        <v>177</v>
      </c>
      <c r="BD24" s="96" t="s">
        <v>87</v>
      </c>
    </row>
    <row r="25" spans="2:56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  <c r="AZ25" s="96" t="s">
        <v>178</v>
      </c>
      <c r="BA25" s="96" t="s">
        <v>1</v>
      </c>
      <c r="BB25" s="96" t="s">
        <v>1</v>
      </c>
      <c r="BC25" s="96" t="s">
        <v>179</v>
      </c>
      <c r="BD25" s="96" t="s">
        <v>87</v>
      </c>
    </row>
    <row r="26" spans="2:56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  <c r="AZ26" s="96" t="s">
        <v>180</v>
      </c>
      <c r="BA26" s="96" t="s">
        <v>1</v>
      </c>
      <c r="BB26" s="96" t="s">
        <v>1</v>
      </c>
      <c r="BC26" s="96" t="s">
        <v>181</v>
      </c>
      <c r="BD26" s="96" t="s">
        <v>87</v>
      </c>
    </row>
    <row r="27" spans="2:56" s="1" customFormat="1" ht="6.9" customHeight="1">
      <c r="B27" s="32"/>
      <c r="L27" s="32"/>
      <c r="AZ27" s="96" t="s">
        <v>182</v>
      </c>
      <c r="BA27" s="96" t="s">
        <v>1</v>
      </c>
      <c r="BB27" s="96" t="s">
        <v>1</v>
      </c>
      <c r="BC27" s="96" t="s">
        <v>183</v>
      </c>
      <c r="BD27" s="96" t="s">
        <v>87</v>
      </c>
    </row>
    <row r="28" spans="2:56" s="1" customFormat="1" ht="12" customHeight="1">
      <c r="B28" s="32"/>
      <c r="D28" s="27" t="s">
        <v>34</v>
      </c>
      <c r="L28" s="32"/>
      <c r="AZ28" s="96" t="s">
        <v>184</v>
      </c>
      <c r="BA28" s="96" t="s">
        <v>1</v>
      </c>
      <c r="BB28" s="96" t="s">
        <v>1</v>
      </c>
      <c r="BC28" s="96" t="s">
        <v>185</v>
      </c>
      <c r="BD28" s="96" t="s">
        <v>87</v>
      </c>
    </row>
    <row r="29" spans="2:56" s="7" customFormat="1" ht="16.5" customHeight="1">
      <c r="B29" s="98"/>
      <c r="E29" s="245" t="s">
        <v>1</v>
      </c>
      <c r="F29" s="245"/>
      <c r="G29" s="245"/>
      <c r="H29" s="245"/>
      <c r="L29" s="98"/>
      <c r="AZ29" s="99" t="s">
        <v>186</v>
      </c>
      <c r="BA29" s="99" t="s">
        <v>1</v>
      </c>
      <c r="BB29" s="99" t="s">
        <v>1</v>
      </c>
      <c r="BC29" s="99" t="s">
        <v>187</v>
      </c>
      <c r="BD29" s="99" t="s">
        <v>87</v>
      </c>
    </row>
    <row r="30" spans="2:56" s="1" customFormat="1" ht="6.9" customHeight="1">
      <c r="B30" s="32"/>
      <c r="L30" s="32"/>
      <c r="AZ30" s="96" t="s">
        <v>188</v>
      </c>
      <c r="BA30" s="96" t="s">
        <v>1</v>
      </c>
      <c r="BB30" s="96" t="s">
        <v>1</v>
      </c>
      <c r="BC30" s="96" t="s">
        <v>189</v>
      </c>
      <c r="BD30" s="96" t="s">
        <v>87</v>
      </c>
    </row>
    <row r="31" spans="2:56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  <c r="AZ31" s="96" t="s">
        <v>190</v>
      </c>
      <c r="BA31" s="96" t="s">
        <v>1</v>
      </c>
      <c r="BB31" s="96" t="s">
        <v>1</v>
      </c>
      <c r="BC31" s="96" t="s">
        <v>82</v>
      </c>
      <c r="BD31" s="96" t="s">
        <v>87</v>
      </c>
    </row>
    <row r="32" spans="2:56" s="1" customFormat="1" ht="14.4" customHeight="1">
      <c r="B32" s="32"/>
      <c r="D32" s="25" t="s">
        <v>191</v>
      </c>
      <c r="J32" s="100">
        <f>J98</f>
        <v>0</v>
      </c>
      <c r="L32" s="32"/>
      <c r="AZ32" s="96" t="s">
        <v>192</v>
      </c>
      <c r="BA32" s="96" t="s">
        <v>1</v>
      </c>
      <c r="BB32" s="96" t="s">
        <v>1</v>
      </c>
      <c r="BC32" s="96" t="s">
        <v>193</v>
      </c>
      <c r="BD32" s="96" t="s">
        <v>87</v>
      </c>
    </row>
    <row r="33" spans="2:56" s="1" customFormat="1" ht="14.4" customHeight="1">
      <c r="B33" s="32"/>
      <c r="D33" s="101" t="s">
        <v>194</v>
      </c>
      <c r="J33" s="100">
        <f>J128</f>
        <v>0</v>
      </c>
      <c r="L33" s="32"/>
      <c r="AZ33" s="96" t="s">
        <v>195</v>
      </c>
      <c r="BA33" s="96" t="s">
        <v>1</v>
      </c>
      <c r="BB33" s="96" t="s">
        <v>1</v>
      </c>
      <c r="BC33" s="96" t="s">
        <v>196</v>
      </c>
      <c r="BD33" s="96" t="s">
        <v>87</v>
      </c>
    </row>
    <row r="34" spans="2:56" s="1" customFormat="1" ht="25.35" customHeight="1">
      <c r="B34" s="32"/>
      <c r="D34" s="102" t="s">
        <v>35</v>
      </c>
      <c r="J34" s="69">
        <f>ROUND(J32 + J33, 2)</f>
        <v>0</v>
      </c>
      <c r="L34" s="32"/>
      <c r="AZ34" s="96" t="s">
        <v>197</v>
      </c>
      <c r="BA34" s="96" t="s">
        <v>1</v>
      </c>
      <c r="BB34" s="96" t="s">
        <v>1</v>
      </c>
      <c r="BC34" s="96" t="s">
        <v>198</v>
      </c>
      <c r="BD34" s="96" t="s">
        <v>87</v>
      </c>
    </row>
    <row r="35" spans="2:56" s="1" customFormat="1" ht="6.9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  <c r="AZ35" s="96" t="s">
        <v>199</v>
      </c>
      <c r="BA35" s="96" t="s">
        <v>1</v>
      </c>
      <c r="BB35" s="96" t="s">
        <v>1</v>
      </c>
      <c r="BC35" s="96" t="s">
        <v>200</v>
      </c>
      <c r="BD35" s="96" t="s">
        <v>87</v>
      </c>
    </row>
    <row r="36" spans="2:56" s="1" customFormat="1" ht="14.4" customHeight="1">
      <c r="B36" s="32"/>
      <c r="F36" s="35" t="s">
        <v>37</v>
      </c>
      <c r="I36" s="35" t="s">
        <v>36</v>
      </c>
      <c r="J36" s="35" t="s">
        <v>38</v>
      </c>
      <c r="L36" s="32"/>
      <c r="AZ36" s="96" t="s">
        <v>201</v>
      </c>
      <c r="BA36" s="96" t="s">
        <v>1</v>
      </c>
      <c r="BB36" s="96" t="s">
        <v>1</v>
      </c>
      <c r="BC36" s="96" t="s">
        <v>202</v>
      </c>
      <c r="BD36" s="96" t="s">
        <v>87</v>
      </c>
    </row>
    <row r="37" spans="2:56" s="1" customFormat="1" ht="14.4" customHeight="1">
      <c r="B37" s="32"/>
      <c r="D37" s="58" t="s">
        <v>39</v>
      </c>
      <c r="E37" s="37" t="s">
        <v>40</v>
      </c>
      <c r="F37" s="103">
        <f>ROUND((SUM(BE128:BE135) + SUM(BE157:BE2290)),  2)</f>
        <v>0</v>
      </c>
      <c r="G37" s="104"/>
      <c r="H37" s="104"/>
      <c r="I37" s="105">
        <v>0.2</v>
      </c>
      <c r="J37" s="103">
        <f>ROUND(((SUM(BE128:BE135) + SUM(BE157:BE2290))*I37),  2)</f>
        <v>0</v>
      </c>
      <c r="L37" s="32"/>
      <c r="AZ37" s="96" t="s">
        <v>203</v>
      </c>
      <c r="BA37" s="96" t="s">
        <v>1</v>
      </c>
      <c r="BB37" s="96" t="s">
        <v>1</v>
      </c>
      <c r="BC37" s="96" t="s">
        <v>204</v>
      </c>
      <c r="BD37" s="96" t="s">
        <v>87</v>
      </c>
    </row>
    <row r="38" spans="2:56" s="1" customFormat="1" ht="14.4" customHeight="1">
      <c r="B38" s="32"/>
      <c r="E38" s="37" t="s">
        <v>41</v>
      </c>
      <c r="F38" s="103">
        <f>ROUND((SUM(BF128:BF135) + SUM(BF157:BF2290)),  2)</f>
        <v>0</v>
      </c>
      <c r="G38" s="104"/>
      <c r="H38" s="104"/>
      <c r="I38" s="105">
        <v>0.2</v>
      </c>
      <c r="J38" s="103">
        <f>ROUND(((SUM(BF128:BF135) + SUM(BF157:BF2290))*I38),  2)</f>
        <v>0</v>
      </c>
      <c r="L38" s="32"/>
      <c r="AZ38" s="96" t="s">
        <v>205</v>
      </c>
      <c r="BA38" s="96" t="s">
        <v>1</v>
      </c>
      <c r="BB38" s="96" t="s">
        <v>1</v>
      </c>
      <c r="BC38" s="96" t="s">
        <v>206</v>
      </c>
      <c r="BD38" s="96" t="s">
        <v>87</v>
      </c>
    </row>
    <row r="39" spans="2:56" s="1" customFormat="1" ht="14.4" hidden="1" customHeight="1">
      <c r="B39" s="32"/>
      <c r="E39" s="27" t="s">
        <v>42</v>
      </c>
      <c r="F39" s="89">
        <f>ROUND((SUM(BG128:BG135) + SUM(BG157:BG2290)),  2)</f>
        <v>0</v>
      </c>
      <c r="I39" s="106">
        <v>0.2</v>
      </c>
      <c r="J39" s="89">
        <f>0</f>
        <v>0</v>
      </c>
      <c r="L39" s="32"/>
      <c r="AZ39" s="96" t="s">
        <v>207</v>
      </c>
      <c r="BA39" s="96" t="s">
        <v>1</v>
      </c>
      <c r="BB39" s="96" t="s">
        <v>1</v>
      </c>
      <c r="BC39" s="96" t="s">
        <v>134</v>
      </c>
      <c r="BD39" s="96" t="s">
        <v>87</v>
      </c>
    </row>
    <row r="40" spans="2:56" s="1" customFormat="1" ht="14.4" hidden="1" customHeight="1">
      <c r="B40" s="32"/>
      <c r="E40" s="27" t="s">
        <v>43</v>
      </c>
      <c r="F40" s="89">
        <f>ROUND((SUM(BH128:BH135) + SUM(BH157:BH2290)),  2)</f>
        <v>0</v>
      </c>
      <c r="I40" s="106">
        <v>0.2</v>
      </c>
      <c r="J40" s="89">
        <f>0</f>
        <v>0</v>
      </c>
      <c r="L40" s="32"/>
      <c r="AZ40" s="96" t="s">
        <v>208</v>
      </c>
      <c r="BA40" s="96" t="s">
        <v>1</v>
      </c>
      <c r="BB40" s="96" t="s">
        <v>1</v>
      </c>
      <c r="BC40" s="96" t="s">
        <v>209</v>
      </c>
      <c r="BD40" s="96" t="s">
        <v>87</v>
      </c>
    </row>
    <row r="41" spans="2:56" s="1" customFormat="1" ht="14.4" hidden="1" customHeight="1">
      <c r="B41" s="32"/>
      <c r="E41" s="37" t="s">
        <v>44</v>
      </c>
      <c r="F41" s="103">
        <f>ROUND((SUM(BI128:BI135) + SUM(BI157:BI2290)),  2)</f>
        <v>0</v>
      </c>
      <c r="G41" s="104"/>
      <c r="H41" s="104"/>
      <c r="I41" s="105">
        <v>0</v>
      </c>
      <c r="J41" s="103">
        <f>0</f>
        <v>0</v>
      </c>
      <c r="L41" s="32"/>
      <c r="AZ41" s="96" t="s">
        <v>210</v>
      </c>
      <c r="BA41" s="96" t="s">
        <v>1</v>
      </c>
      <c r="BB41" s="96" t="s">
        <v>1</v>
      </c>
      <c r="BC41" s="96" t="s">
        <v>211</v>
      </c>
      <c r="BD41" s="96" t="s">
        <v>87</v>
      </c>
    </row>
    <row r="42" spans="2:56" s="1" customFormat="1" ht="6.9" customHeight="1">
      <c r="B42" s="32"/>
      <c r="L42" s="32"/>
      <c r="AZ42" s="96" t="s">
        <v>212</v>
      </c>
      <c r="BA42" s="96" t="s">
        <v>1</v>
      </c>
      <c r="BB42" s="96" t="s">
        <v>1</v>
      </c>
      <c r="BC42" s="96" t="s">
        <v>213</v>
      </c>
      <c r="BD42" s="96" t="s">
        <v>87</v>
      </c>
    </row>
    <row r="43" spans="2:56" s="1" customFormat="1" ht="25.35" customHeight="1">
      <c r="B43" s="32"/>
      <c r="C43" s="107"/>
      <c r="D43" s="108" t="s">
        <v>45</v>
      </c>
      <c r="E43" s="60"/>
      <c r="F43" s="60"/>
      <c r="G43" s="109" t="s">
        <v>46</v>
      </c>
      <c r="H43" s="110" t="s">
        <v>47</v>
      </c>
      <c r="I43" s="60"/>
      <c r="J43" s="111">
        <f>SUM(J34:J41)</f>
        <v>0</v>
      </c>
      <c r="K43" s="112"/>
      <c r="L43" s="32"/>
      <c r="AZ43" s="96" t="s">
        <v>214</v>
      </c>
      <c r="BA43" s="96" t="s">
        <v>1</v>
      </c>
      <c r="BB43" s="96" t="s">
        <v>1</v>
      </c>
      <c r="BC43" s="96" t="s">
        <v>215</v>
      </c>
      <c r="BD43" s="96" t="s">
        <v>87</v>
      </c>
    </row>
    <row r="44" spans="2:56" s="1" customFormat="1" ht="14.4" customHeight="1">
      <c r="B44" s="32"/>
      <c r="L44" s="32"/>
      <c r="AZ44" s="96" t="s">
        <v>216</v>
      </c>
      <c r="BA44" s="96" t="s">
        <v>1</v>
      </c>
      <c r="BB44" s="96" t="s">
        <v>1</v>
      </c>
      <c r="BC44" s="96" t="s">
        <v>217</v>
      </c>
      <c r="BD44" s="96" t="s">
        <v>87</v>
      </c>
    </row>
    <row r="45" spans="2:56" ht="14.4" customHeight="1">
      <c r="B45" s="20"/>
      <c r="L45" s="20"/>
      <c r="AZ45" s="96" t="s">
        <v>218</v>
      </c>
      <c r="BA45" s="96" t="s">
        <v>1</v>
      </c>
      <c r="BB45" s="96" t="s">
        <v>1</v>
      </c>
      <c r="BC45" s="96" t="s">
        <v>219</v>
      </c>
      <c r="BD45" s="96" t="s">
        <v>87</v>
      </c>
    </row>
    <row r="46" spans="2:56" ht="14.4" customHeight="1">
      <c r="B46" s="20"/>
      <c r="L46" s="20"/>
      <c r="AZ46" s="96" t="s">
        <v>220</v>
      </c>
      <c r="BA46" s="96" t="s">
        <v>1</v>
      </c>
      <c r="BB46" s="96" t="s">
        <v>1</v>
      </c>
      <c r="BC46" s="96" t="s">
        <v>221</v>
      </c>
      <c r="BD46" s="96" t="s">
        <v>87</v>
      </c>
    </row>
    <row r="47" spans="2:56" ht="14.4" customHeight="1">
      <c r="B47" s="20"/>
      <c r="L47" s="20"/>
      <c r="AZ47" s="96" t="s">
        <v>222</v>
      </c>
      <c r="BA47" s="96" t="s">
        <v>1</v>
      </c>
      <c r="BB47" s="96" t="s">
        <v>1</v>
      </c>
      <c r="BC47" s="96" t="s">
        <v>223</v>
      </c>
      <c r="BD47" s="96" t="s">
        <v>87</v>
      </c>
    </row>
    <row r="48" spans="2:56" ht="14.4" customHeight="1">
      <c r="B48" s="20"/>
      <c r="L48" s="20"/>
      <c r="AZ48" s="96" t="s">
        <v>224</v>
      </c>
      <c r="BA48" s="96" t="s">
        <v>1</v>
      </c>
      <c r="BB48" s="96" t="s">
        <v>1</v>
      </c>
      <c r="BC48" s="96" t="s">
        <v>223</v>
      </c>
      <c r="BD48" s="96" t="s">
        <v>87</v>
      </c>
    </row>
    <row r="49" spans="2:56" ht="14.4" customHeight="1">
      <c r="B49" s="20"/>
      <c r="L49" s="20"/>
      <c r="AZ49" s="96" t="s">
        <v>225</v>
      </c>
      <c r="BA49" s="96" t="s">
        <v>1</v>
      </c>
      <c r="BB49" s="96" t="s">
        <v>1</v>
      </c>
      <c r="BC49" s="96" t="s">
        <v>226</v>
      </c>
      <c r="BD49" s="96" t="s">
        <v>87</v>
      </c>
    </row>
    <row r="50" spans="2:56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  <c r="AZ50" s="96" t="s">
        <v>227</v>
      </c>
      <c r="BA50" s="96" t="s">
        <v>1</v>
      </c>
      <c r="BB50" s="96" t="s">
        <v>1</v>
      </c>
      <c r="BC50" s="96" t="s">
        <v>228</v>
      </c>
      <c r="BD50" s="96" t="s">
        <v>87</v>
      </c>
    </row>
    <row r="51" spans="2:56">
      <c r="B51" s="20"/>
      <c r="L51" s="20"/>
      <c r="AZ51" s="96" t="s">
        <v>229</v>
      </c>
      <c r="BA51" s="96" t="s">
        <v>1</v>
      </c>
      <c r="BB51" s="96" t="s">
        <v>1</v>
      </c>
      <c r="BC51" s="96" t="s">
        <v>230</v>
      </c>
      <c r="BD51" s="96" t="s">
        <v>87</v>
      </c>
    </row>
    <row r="52" spans="2:56">
      <c r="B52" s="20"/>
      <c r="L52" s="20"/>
      <c r="AZ52" s="96" t="s">
        <v>231</v>
      </c>
      <c r="BA52" s="96" t="s">
        <v>1</v>
      </c>
      <c r="BB52" s="96" t="s">
        <v>1</v>
      </c>
      <c r="BC52" s="96" t="s">
        <v>232</v>
      </c>
      <c r="BD52" s="96" t="s">
        <v>87</v>
      </c>
    </row>
    <row r="53" spans="2:56">
      <c r="B53" s="20"/>
      <c r="L53" s="20"/>
      <c r="AZ53" s="96" t="s">
        <v>233</v>
      </c>
      <c r="BA53" s="96" t="s">
        <v>1</v>
      </c>
      <c r="BB53" s="96" t="s">
        <v>1</v>
      </c>
      <c r="BC53" s="96" t="s">
        <v>234</v>
      </c>
      <c r="BD53" s="96" t="s">
        <v>87</v>
      </c>
    </row>
    <row r="54" spans="2:56">
      <c r="B54" s="20"/>
      <c r="L54" s="20"/>
      <c r="AZ54" s="96" t="s">
        <v>235</v>
      </c>
      <c r="BA54" s="96" t="s">
        <v>1</v>
      </c>
      <c r="BB54" s="96" t="s">
        <v>1</v>
      </c>
      <c r="BC54" s="96" t="s">
        <v>236</v>
      </c>
      <c r="BD54" s="96" t="s">
        <v>87</v>
      </c>
    </row>
    <row r="55" spans="2:56">
      <c r="B55" s="20"/>
      <c r="L55" s="20"/>
      <c r="AZ55" s="96" t="s">
        <v>237</v>
      </c>
      <c r="BA55" s="96" t="s">
        <v>1</v>
      </c>
      <c r="BB55" s="96" t="s">
        <v>1</v>
      </c>
      <c r="BC55" s="96" t="s">
        <v>238</v>
      </c>
      <c r="BD55" s="96" t="s">
        <v>87</v>
      </c>
    </row>
    <row r="56" spans="2:56">
      <c r="B56" s="20"/>
      <c r="L56" s="20"/>
      <c r="AZ56" s="96" t="s">
        <v>239</v>
      </c>
      <c r="BA56" s="96" t="s">
        <v>1</v>
      </c>
      <c r="BB56" s="96" t="s">
        <v>1</v>
      </c>
      <c r="BC56" s="96" t="s">
        <v>240</v>
      </c>
      <c r="BD56" s="96" t="s">
        <v>87</v>
      </c>
    </row>
    <row r="57" spans="2:56">
      <c r="B57" s="20"/>
      <c r="L57" s="20"/>
      <c r="AZ57" s="96" t="s">
        <v>241</v>
      </c>
      <c r="BA57" s="96" t="s">
        <v>1</v>
      </c>
      <c r="BB57" s="96" t="s">
        <v>1</v>
      </c>
      <c r="BC57" s="96" t="s">
        <v>242</v>
      </c>
      <c r="BD57" s="96" t="s">
        <v>87</v>
      </c>
    </row>
    <row r="58" spans="2:56">
      <c r="B58" s="20"/>
      <c r="L58" s="20"/>
      <c r="AZ58" s="96" t="s">
        <v>243</v>
      </c>
      <c r="BA58" s="96" t="s">
        <v>1</v>
      </c>
      <c r="BB58" s="96" t="s">
        <v>1</v>
      </c>
      <c r="BC58" s="96" t="s">
        <v>244</v>
      </c>
      <c r="BD58" s="96" t="s">
        <v>87</v>
      </c>
    </row>
    <row r="59" spans="2:56">
      <c r="B59" s="20"/>
      <c r="L59" s="20"/>
      <c r="AZ59" s="96" t="s">
        <v>245</v>
      </c>
      <c r="BA59" s="96" t="s">
        <v>1</v>
      </c>
      <c r="BB59" s="96" t="s">
        <v>1</v>
      </c>
      <c r="BC59" s="96" t="s">
        <v>246</v>
      </c>
      <c r="BD59" s="96" t="s">
        <v>87</v>
      </c>
    </row>
    <row r="60" spans="2:56">
      <c r="B60" s="20"/>
      <c r="L60" s="20"/>
      <c r="AZ60" s="96" t="s">
        <v>247</v>
      </c>
      <c r="BA60" s="96" t="s">
        <v>1</v>
      </c>
      <c r="BB60" s="96" t="s">
        <v>1</v>
      </c>
      <c r="BC60" s="96" t="s">
        <v>248</v>
      </c>
      <c r="BD60" s="96" t="s">
        <v>87</v>
      </c>
    </row>
    <row r="61" spans="2:56" s="1" customFormat="1" ht="13.2">
      <c r="B61" s="32"/>
      <c r="D61" s="46" t="s">
        <v>50</v>
      </c>
      <c r="E61" s="34"/>
      <c r="F61" s="113" t="s">
        <v>51</v>
      </c>
      <c r="G61" s="46" t="s">
        <v>50</v>
      </c>
      <c r="H61" s="34"/>
      <c r="I61" s="34"/>
      <c r="J61" s="114" t="s">
        <v>51</v>
      </c>
      <c r="K61" s="34"/>
      <c r="L61" s="32"/>
      <c r="AZ61" s="96" t="s">
        <v>249</v>
      </c>
      <c r="BA61" s="96" t="s">
        <v>1</v>
      </c>
      <c r="BB61" s="96" t="s">
        <v>1</v>
      </c>
      <c r="BC61" s="96" t="s">
        <v>154</v>
      </c>
      <c r="BD61" s="96" t="s">
        <v>87</v>
      </c>
    </row>
    <row r="62" spans="2:56">
      <c r="B62" s="20"/>
      <c r="L62" s="20"/>
      <c r="AZ62" s="96" t="s">
        <v>250</v>
      </c>
      <c r="BA62" s="96" t="s">
        <v>1</v>
      </c>
      <c r="BB62" s="96" t="s">
        <v>1</v>
      </c>
      <c r="BC62" s="96" t="s">
        <v>251</v>
      </c>
      <c r="BD62" s="96" t="s">
        <v>87</v>
      </c>
    </row>
    <row r="63" spans="2:56">
      <c r="B63" s="20"/>
      <c r="L63" s="20"/>
      <c r="AZ63" s="96" t="s">
        <v>252</v>
      </c>
      <c r="BA63" s="96" t="s">
        <v>1</v>
      </c>
      <c r="BB63" s="96" t="s">
        <v>1</v>
      </c>
      <c r="BC63" s="96" t="s">
        <v>253</v>
      </c>
      <c r="BD63" s="96" t="s">
        <v>87</v>
      </c>
    </row>
    <row r="64" spans="2:56">
      <c r="B64" s="20"/>
      <c r="L64" s="20"/>
      <c r="AZ64" s="96" t="s">
        <v>254</v>
      </c>
      <c r="BA64" s="96" t="s">
        <v>1</v>
      </c>
      <c r="BB64" s="96" t="s">
        <v>1</v>
      </c>
      <c r="BC64" s="96" t="s">
        <v>255</v>
      </c>
      <c r="BD64" s="96" t="s">
        <v>87</v>
      </c>
    </row>
    <row r="65" spans="2:56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  <c r="AZ65" s="96" t="s">
        <v>256</v>
      </c>
      <c r="BA65" s="96" t="s">
        <v>1</v>
      </c>
      <c r="BB65" s="96" t="s">
        <v>1</v>
      </c>
      <c r="BC65" s="96" t="s">
        <v>257</v>
      </c>
      <c r="BD65" s="96" t="s">
        <v>87</v>
      </c>
    </row>
    <row r="66" spans="2:56">
      <c r="B66" s="20"/>
      <c r="L66" s="20"/>
      <c r="AZ66" s="96" t="s">
        <v>258</v>
      </c>
      <c r="BA66" s="96" t="s">
        <v>1</v>
      </c>
      <c r="BB66" s="96" t="s">
        <v>1</v>
      </c>
      <c r="BC66" s="96" t="s">
        <v>259</v>
      </c>
      <c r="BD66" s="96" t="s">
        <v>87</v>
      </c>
    </row>
    <row r="67" spans="2:56">
      <c r="B67" s="20"/>
      <c r="L67" s="20"/>
      <c r="AZ67" s="96" t="s">
        <v>260</v>
      </c>
      <c r="BA67" s="96" t="s">
        <v>1</v>
      </c>
      <c r="BB67" s="96" t="s">
        <v>1</v>
      </c>
      <c r="BC67" s="96" t="s">
        <v>261</v>
      </c>
      <c r="BD67" s="96" t="s">
        <v>87</v>
      </c>
    </row>
    <row r="68" spans="2:56">
      <c r="B68" s="20"/>
      <c r="L68" s="20"/>
      <c r="AZ68" s="96" t="s">
        <v>262</v>
      </c>
      <c r="BA68" s="96" t="s">
        <v>1</v>
      </c>
      <c r="BB68" s="96" t="s">
        <v>1</v>
      </c>
      <c r="BC68" s="96" t="s">
        <v>263</v>
      </c>
      <c r="BD68" s="96" t="s">
        <v>87</v>
      </c>
    </row>
    <row r="69" spans="2:56">
      <c r="B69" s="20"/>
      <c r="L69" s="20"/>
      <c r="AZ69" s="96" t="s">
        <v>264</v>
      </c>
      <c r="BA69" s="96" t="s">
        <v>1</v>
      </c>
      <c r="BB69" s="96" t="s">
        <v>1</v>
      </c>
      <c r="BC69" s="96" t="s">
        <v>265</v>
      </c>
      <c r="BD69" s="96" t="s">
        <v>87</v>
      </c>
    </row>
    <row r="70" spans="2:56">
      <c r="B70" s="20"/>
      <c r="L70" s="20"/>
      <c r="AZ70" s="96" t="s">
        <v>266</v>
      </c>
      <c r="BA70" s="96" t="s">
        <v>1</v>
      </c>
      <c r="BB70" s="96" t="s">
        <v>1</v>
      </c>
      <c r="BC70" s="96" t="s">
        <v>267</v>
      </c>
      <c r="BD70" s="96" t="s">
        <v>87</v>
      </c>
    </row>
    <row r="71" spans="2:56">
      <c r="B71" s="20"/>
      <c r="L71" s="20"/>
      <c r="AZ71" s="96" t="s">
        <v>268</v>
      </c>
      <c r="BA71" s="96" t="s">
        <v>1</v>
      </c>
      <c r="BB71" s="96" t="s">
        <v>1</v>
      </c>
      <c r="BC71" s="96" t="s">
        <v>269</v>
      </c>
      <c r="BD71" s="96" t="s">
        <v>87</v>
      </c>
    </row>
    <row r="72" spans="2:56">
      <c r="B72" s="20"/>
      <c r="L72" s="20"/>
      <c r="AZ72" s="96" t="s">
        <v>270</v>
      </c>
      <c r="BA72" s="96" t="s">
        <v>1</v>
      </c>
      <c r="BB72" s="96" t="s">
        <v>1</v>
      </c>
      <c r="BC72" s="96" t="s">
        <v>271</v>
      </c>
      <c r="BD72" s="96" t="s">
        <v>87</v>
      </c>
    </row>
    <row r="73" spans="2:56">
      <c r="B73" s="20"/>
      <c r="L73" s="20"/>
      <c r="AZ73" s="96" t="s">
        <v>272</v>
      </c>
      <c r="BA73" s="96" t="s">
        <v>1</v>
      </c>
      <c r="BB73" s="96" t="s">
        <v>1</v>
      </c>
      <c r="BC73" s="96" t="s">
        <v>273</v>
      </c>
      <c r="BD73" s="96" t="s">
        <v>87</v>
      </c>
    </row>
    <row r="74" spans="2:56">
      <c r="B74" s="20"/>
      <c r="L74" s="20"/>
      <c r="AZ74" s="96" t="s">
        <v>274</v>
      </c>
      <c r="BA74" s="96" t="s">
        <v>1</v>
      </c>
      <c r="BB74" s="96" t="s">
        <v>1</v>
      </c>
      <c r="BC74" s="96" t="s">
        <v>275</v>
      </c>
      <c r="BD74" s="96" t="s">
        <v>87</v>
      </c>
    </row>
    <row r="75" spans="2:56">
      <c r="B75" s="20"/>
      <c r="L75" s="20"/>
      <c r="AZ75" s="96" t="s">
        <v>276</v>
      </c>
      <c r="BA75" s="96" t="s">
        <v>1</v>
      </c>
      <c r="BB75" s="96" t="s">
        <v>1</v>
      </c>
      <c r="BC75" s="96" t="s">
        <v>277</v>
      </c>
      <c r="BD75" s="96" t="s">
        <v>87</v>
      </c>
    </row>
    <row r="76" spans="2:56" s="1" customFormat="1" ht="13.2">
      <c r="B76" s="32"/>
      <c r="D76" s="46" t="s">
        <v>50</v>
      </c>
      <c r="E76" s="34"/>
      <c r="F76" s="113" t="s">
        <v>51</v>
      </c>
      <c r="G76" s="46" t="s">
        <v>50</v>
      </c>
      <c r="H76" s="34"/>
      <c r="I76" s="34"/>
      <c r="J76" s="114" t="s">
        <v>51</v>
      </c>
      <c r="K76" s="34"/>
      <c r="L76" s="32"/>
    </row>
    <row r="77" spans="2:56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5532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83" t="str">
        <f>E7</f>
        <v>NOVOSTAVBA MŠ TRAMÍN - rozpočet 1</v>
      </c>
      <c r="F85" s="284"/>
      <c r="G85" s="284"/>
      <c r="H85" s="284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83" t="s">
        <v>144</v>
      </c>
      <c r="F87" s="280"/>
      <c r="G87" s="280"/>
      <c r="H87" s="280"/>
      <c r="L87" s="32"/>
    </row>
    <row r="88" spans="2:12" s="1" customFormat="1" ht="12" customHeight="1">
      <c r="B88" s="32"/>
      <c r="C88" s="27" t="s">
        <v>147</v>
      </c>
      <c r="L88" s="32"/>
    </row>
    <row r="89" spans="2:12" s="1" customFormat="1" ht="16.5" customHeight="1">
      <c r="B89" s="32"/>
      <c r="E89" s="261" t="str">
        <f>E11</f>
        <v>01 - SO01.1 - Stavebná časť</v>
      </c>
      <c r="F89" s="280"/>
      <c r="G89" s="280"/>
      <c r="H89" s="280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Kadnárova 2521/69,Bratislava</v>
      </c>
      <c r="I91" s="27" t="s">
        <v>21</v>
      </c>
      <c r="J91" s="55" t="str">
        <f>IF(J14="","",J14)</f>
        <v>5. 12. 2022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 xml:space="preserve">Mestská časť Bratislava - Rača </v>
      </c>
      <c r="I93" s="27" t="s">
        <v>29</v>
      </c>
      <c r="J93" s="30" t="str">
        <f>E23</f>
        <v xml:space="preserve">Ing.arch.Peter Kožuško </v>
      </c>
      <c r="L93" s="32"/>
    </row>
    <row r="94" spans="2:12" s="1" customFormat="1" ht="15.1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Rosoft,s.r.o.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5" t="s">
        <v>279</v>
      </c>
      <c r="D96" s="107"/>
      <c r="E96" s="107"/>
      <c r="F96" s="107"/>
      <c r="G96" s="107"/>
      <c r="H96" s="107"/>
      <c r="I96" s="107"/>
      <c r="J96" s="116" t="s">
        <v>280</v>
      </c>
      <c r="K96" s="107"/>
      <c r="L96" s="32"/>
    </row>
    <row r="97" spans="2:47" s="1" customFormat="1" ht="10.35" customHeight="1">
      <c r="B97" s="32"/>
      <c r="L97" s="32"/>
    </row>
    <row r="98" spans="2:47" s="1" customFormat="1" ht="22.8" customHeight="1">
      <c r="B98" s="32"/>
      <c r="C98" s="117" t="s">
        <v>281</v>
      </c>
      <c r="J98" s="69">
        <f>J157</f>
        <v>0</v>
      </c>
      <c r="L98" s="32"/>
      <c r="AU98" s="17" t="s">
        <v>282</v>
      </c>
    </row>
    <row r="99" spans="2:47" s="8" customFormat="1" ht="24.9" customHeight="1">
      <c r="B99" s="118"/>
      <c r="D99" s="119" t="s">
        <v>283</v>
      </c>
      <c r="E99" s="120"/>
      <c r="F99" s="120"/>
      <c r="G99" s="120"/>
      <c r="H99" s="120"/>
      <c r="I99" s="120"/>
      <c r="J99" s="121">
        <f>J158</f>
        <v>0</v>
      </c>
      <c r="L99" s="118"/>
    </row>
    <row r="100" spans="2:47" s="9" customFormat="1" ht="19.95" customHeight="1">
      <c r="B100" s="122"/>
      <c r="D100" s="123" t="s">
        <v>284</v>
      </c>
      <c r="E100" s="124"/>
      <c r="F100" s="124"/>
      <c r="G100" s="124"/>
      <c r="H100" s="124"/>
      <c r="I100" s="124"/>
      <c r="J100" s="125">
        <f>J159</f>
        <v>0</v>
      </c>
      <c r="L100" s="122"/>
    </row>
    <row r="101" spans="2:47" s="9" customFormat="1" ht="19.95" customHeight="1">
      <c r="B101" s="122"/>
      <c r="D101" s="123" t="s">
        <v>285</v>
      </c>
      <c r="E101" s="124"/>
      <c r="F101" s="124"/>
      <c r="G101" s="124"/>
      <c r="H101" s="124"/>
      <c r="I101" s="124"/>
      <c r="J101" s="125">
        <f>J256</f>
        <v>0</v>
      </c>
      <c r="L101" s="122"/>
    </row>
    <row r="102" spans="2:47" s="9" customFormat="1" ht="19.95" customHeight="1">
      <c r="B102" s="122"/>
      <c r="D102" s="123" t="s">
        <v>286</v>
      </c>
      <c r="E102" s="124"/>
      <c r="F102" s="124"/>
      <c r="G102" s="124"/>
      <c r="H102" s="124"/>
      <c r="I102" s="124"/>
      <c r="J102" s="125">
        <f>J263</f>
        <v>0</v>
      </c>
      <c r="L102" s="122"/>
    </row>
    <row r="103" spans="2:47" s="9" customFormat="1" ht="19.95" customHeight="1">
      <c r="B103" s="122"/>
      <c r="D103" s="123" t="s">
        <v>287</v>
      </c>
      <c r="E103" s="124"/>
      <c r="F103" s="124"/>
      <c r="G103" s="124"/>
      <c r="H103" s="124"/>
      <c r="I103" s="124"/>
      <c r="J103" s="125">
        <f>J321</f>
        <v>0</v>
      </c>
      <c r="L103" s="122"/>
    </row>
    <row r="104" spans="2:47" s="9" customFormat="1" ht="19.95" customHeight="1">
      <c r="B104" s="122"/>
      <c r="D104" s="123" t="s">
        <v>288</v>
      </c>
      <c r="E104" s="124"/>
      <c r="F104" s="124"/>
      <c r="G104" s="124"/>
      <c r="H104" s="124"/>
      <c r="I104" s="124"/>
      <c r="J104" s="125">
        <f>J344</f>
        <v>0</v>
      </c>
      <c r="L104" s="122"/>
    </row>
    <row r="105" spans="2:47" s="9" customFormat="1" ht="19.95" customHeight="1">
      <c r="B105" s="122"/>
      <c r="D105" s="123" t="s">
        <v>289</v>
      </c>
      <c r="E105" s="124"/>
      <c r="F105" s="124"/>
      <c r="G105" s="124"/>
      <c r="H105" s="124"/>
      <c r="I105" s="124"/>
      <c r="J105" s="125">
        <f>J449</f>
        <v>0</v>
      </c>
      <c r="L105" s="122"/>
    </row>
    <row r="106" spans="2:47" s="9" customFormat="1" ht="19.95" customHeight="1">
      <c r="B106" s="122"/>
      <c r="D106" s="123" t="s">
        <v>290</v>
      </c>
      <c r="E106" s="124"/>
      <c r="F106" s="124"/>
      <c r="G106" s="124"/>
      <c r="H106" s="124"/>
      <c r="I106" s="124"/>
      <c r="J106" s="125">
        <f>J475</f>
        <v>0</v>
      </c>
      <c r="L106" s="122"/>
    </row>
    <row r="107" spans="2:47" s="8" customFormat="1" ht="24.9" customHeight="1">
      <c r="B107" s="118"/>
      <c r="D107" s="119" t="s">
        <v>291</v>
      </c>
      <c r="E107" s="120"/>
      <c r="F107" s="120"/>
      <c r="G107" s="120"/>
      <c r="H107" s="120"/>
      <c r="I107" s="120"/>
      <c r="J107" s="121">
        <f>J477</f>
        <v>0</v>
      </c>
      <c r="L107" s="118"/>
    </row>
    <row r="108" spans="2:47" s="9" customFormat="1" ht="19.95" customHeight="1">
      <c r="B108" s="122"/>
      <c r="D108" s="123" t="s">
        <v>292</v>
      </c>
      <c r="E108" s="124"/>
      <c r="F108" s="124"/>
      <c r="G108" s="124"/>
      <c r="H108" s="124"/>
      <c r="I108" s="124"/>
      <c r="J108" s="125">
        <f>J478</f>
        <v>0</v>
      </c>
      <c r="L108" s="122"/>
    </row>
    <row r="109" spans="2:47" s="9" customFormat="1" ht="19.95" customHeight="1">
      <c r="B109" s="122"/>
      <c r="D109" s="123" t="s">
        <v>293</v>
      </c>
      <c r="E109" s="124"/>
      <c r="F109" s="124"/>
      <c r="G109" s="124"/>
      <c r="H109" s="124"/>
      <c r="I109" s="124"/>
      <c r="J109" s="125">
        <f>J591</f>
        <v>0</v>
      </c>
      <c r="L109" s="122"/>
    </row>
    <row r="110" spans="2:47" s="9" customFormat="1" ht="19.95" customHeight="1">
      <c r="B110" s="122"/>
      <c r="D110" s="123" t="s">
        <v>294</v>
      </c>
      <c r="E110" s="124"/>
      <c r="F110" s="124"/>
      <c r="G110" s="124"/>
      <c r="H110" s="124"/>
      <c r="I110" s="124"/>
      <c r="J110" s="125">
        <f>J688</f>
        <v>0</v>
      </c>
      <c r="L110" s="122"/>
    </row>
    <row r="111" spans="2:47" s="9" customFormat="1" ht="19.95" customHeight="1">
      <c r="B111" s="122"/>
      <c r="D111" s="123" t="s">
        <v>295</v>
      </c>
      <c r="E111" s="124"/>
      <c r="F111" s="124"/>
      <c r="G111" s="124"/>
      <c r="H111" s="124"/>
      <c r="I111" s="124"/>
      <c r="J111" s="125">
        <f>J1054</f>
        <v>0</v>
      </c>
      <c r="L111" s="122"/>
    </row>
    <row r="112" spans="2:47" s="9" customFormat="1" ht="19.95" customHeight="1">
      <c r="B112" s="122"/>
      <c r="D112" s="123" t="s">
        <v>296</v>
      </c>
      <c r="E112" s="124"/>
      <c r="F112" s="124"/>
      <c r="G112" s="124"/>
      <c r="H112" s="124"/>
      <c r="I112" s="124"/>
      <c r="J112" s="125">
        <f>J1058</f>
        <v>0</v>
      </c>
      <c r="L112" s="122"/>
    </row>
    <row r="113" spans="2:14" s="9" customFormat="1" ht="19.95" customHeight="1">
      <c r="B113" s="122"/>
      <c r="D113" s="123" t="s">
        <v>297</v>
      </c>
      <c r="E113" s="124"/>
      <c r="F113" s="124"/>
      <c r="G113" s="124"/>
      <c r="H113" s="124"/>
      <c r="I113" s="124"/>
      <c r="J113" s="125">
        <f>J1071</f>
        <v>0</v>
      </c>
      <c r="L113" s="122"/>
    </row>
    <row r="114" spans="2:14" s="9" customFormat="1" ht="19.95" customHeight="1">
      <c r="B114" s="122"/>
      <c r="D114" s="123" t="s">
        <v>298</v>
      </c>
      <c r="E114" s="124"/>
      <c r="F114" s="124"/>
      <c r="G114" s="124"/>
      <c r="H114" s="124"/>
      <c r="I114" s="124"/>
      <c r="J114" s="125">
        <f>J1138</f>
        <v>0</v>
      </c>
      <c r="L114" s="122"/>
    </row>
    <row r="115" spans="2:14" s="9" customFormat="1" ht="19.95" customHeight="1">
      <c r="B115" s="122"/>
      <c r="D115" s="123" t="s">
        <v>299</v>
      </c>
      <c r="E115" s="124"/>
      <c r="F115" s="124"/>
      <c r="G115" s="124"/>
      <c r="H115" s="124"/>
      <c r="I115" s="124"/>
      <c r="J115" s="125">
        <f>J1685</f>
        <v>0</v>
      </c>
      <c r="L115" s="122"/>
    </row>
    <row r="116" spans="2:14" s="9" customFormat="1" ht="19.95" customHeight="1">
      <c r="B116" s="122"/>
      <c r="D116" s="123" t="s">
        <v>300</v>
      </c>
      <c r="E116" s="124"/>
      <c r="F116" s="124"/>
      <c r="G116" s="124"/>
      <c r="H116" s="124"/>
      <c r="I116" s="124"/>
      <c r="J116" s="125">
        <f>J1743</f>
        <v>0</v>
      </c>
      <c r="L116" s="122"/>
    </row>
    <row r="117" spans="2:14" s="9" customFormat="1" ht="19.95" customHeight="1">
      <c r="B117" s="122"/>
      <c r="D117" s="123" t="s">
        <v>301</v>
      </c>
      <c r="E117" s="124"/>
      <c r="F117" s="124"/>
      <c r="G117" s="124"/>
      <c r="H117" s="124"/>
      <c r="I117" s="124"/>
      <c r="J117" s="125">
        <f>J2025</f>
        <v>0</v>
      </c>
      <c r="L117" s="122"/>
    </row>
    <row r="118" spans="2:14" s="9" customFormat="1" ht="19.95" customHeight="1">
      <c r="B118" s="122"/>
      <c r="D118" s="123" t="s">
        <v>302</v>
      </c>
      <c r="E118" s="124"/>
      <c r="F118" s="124"/>
      <c r="G118" s="124"/>
      <c r="H118" s="124"/>
      <c r="I118" s="124"/>
      <c r="J118" s="125">
        <f>J2085</f>
        <v>0</v>
      </c>
      <c r="L118" s="122"/>
    </row>
    <row r="119" spans="2:14" s="9" customFormat="1" ht="19.95" customHeight="1">
      <c r="B119" s="122"/>
      <c r="D119" s="123" t="s">
        <v>303</v>
      </c>
      <c r="E119" s="124"/>
      <c r="F119" s="124"/>
      <c r="G119" s="124"/>
      <c r="H119" s="124"/>
      <c r="I119" s="124"/>
      <c r="J119" s="125">
        <f>J2104</f>
        <v>0</v>
      </c>
      <c r="L119" s="122"/>
    </row>
    <row r="120" spans="2:14" s="9" customFormat="1" ht="19.95" customHeight="1">
      <c r="B120" s="122"/>
      <c r="D120" s="123" t="s">
        <v>304</v>
      </c>
      <c r="E120" s="124"/>
      <c r="F120" s="124"/>
      <c r="G120" s="124"/>
      <c r="H120" s="124"/>
      <c r="I120" s="124"/>
      <c r="J120" s="125">
        <f>J2112</f>
        <v>0</v>
      </c>
      <c r="L120" s="122"/>
    </row>
    <row r="121" spans="2:14" s="9" customFormat="1" ht="19.95" customHeight="1">
      <c r="B121" s="122"/>
      <c r="D121" s="123" t="s">
        <v>305</v>
      </c>
      <c r="E121" s="124"/>
      <c r="F121" s="124"/>
      <c r="G121" s="124"/>
      <c r="H121" s="124"/>
      <c r="I121" s="124"/>
      <c r="J121" s="125">
        <f>J2141</f>
        <v>0</v>
      </c>
      <c r="L121" s="122"/>
    </row>
    <row r="122" spans="2:14" s="9" customFormat="1" ht="19.95" customHeight="1">
      <c r="B122" s="122"/>
      <c r="D122" s="123" t="s">
        <v>306</v>
      </c>
      <c r="E122" s="124"/>
      <c r="F122" s="124"/>
      <c r="G122" s="124"/>
      <c r="H122" s="124"/>
      <c r="I122" s="124"/>
      <c r="J122" s="125">
        <f>J2146</f>
        <v>0</v>
      </c>
      <c r="L122" s="122"/>
    </row>
    <row r="123" spans="2:14" s="9" customFormat="1" ht="19.95" customHeight="1">
      <c r="B123" s="122"/>
      <c r="D123" s="123" t="s">
        <v>307</v>
      </c>
      <c r="E123" s="124"/>
      <c r="F123" s="124"/>
      <c r="G123" s="124"/>
      <c r="H123" s="124"/>
      <c r="I123" s="124"/>
      <c r="J123" s="125">
        <f>J2272</f>
        <v>0</v>
      </c>
      <c r="L123" s="122"/>
    </row>
    <row r="124" spans="2:14" s="8" customFormat="1" ht="24.9" customHeight="1">
      <c r="B124" s="118"/>
      <c r="D124" s="119" t="s">
        <v>308</v>
      </c>
      <c r="E124" s="120"/>
      <c r="F124" s="120"/>
      <c r="G124" s="120"/>
      <c r="H124" s="120"/>
      <c r="I124" s="120"/>
      <c r="J124" s="121">
        <f>J2275</f>
        <v>0</v>
      </c>
      <c r="L124" s="118"/>
    </row>
    <row r="125" spans="2:14" s="8" customFormat="1" ht="24.9" customHeight="1">
      <c r="B125" s="118"/>
      <c r="D125" s="119" t="s">
        <v>309</v>
      </c>
      <c r="E125" s="120"/>
      <c r="F125" s="120"/>
      <c r="G125" s="120"/>
      <c r="H125" s="120"/>
      <c r="I125" s="120"/>
      <c r="J125" s="121">
        <f>J2278</f>
        <v>0</v>
      </c>
      <c r="L125" s="118"/>
    </row>
    <row r="126" spans="2:14" s="1" customFormat="1" ht="21.75" customHeight="1">
      <c r="B126" s="32"/>
      <c r="L126" s="32"/>
    </row>
    <row r="127" spans="2:14" s="1" customFormat="1" ht="6.9" customHeight="1">
      <c r="B127" s="32"/>
      <c r="L127" s="32"/>
    </row>
    <row r="128" spans="2:14" s="1" customFormat="1" ht="29.25" customHeight="1">
      <c r="B128" s="32"/>
      <c r="C128" s="117" t="s">
        <v>310</v>
      </c>
      <c r="J128" s="126">
        <f>ROUND(J129 + J130 + J131 + J132 + J133 + J134,2)</f>
        <v>0</v>
      </c>
      <c r="L128" s="32"/>
      <c r="N128" s="127" t="s">
        <v>39</v>
      </c>
    </row>
    <row r="129" spans="2:65" s="1" customFormat="1" ht="18" customHeight="1">
      <c r="B129" s="128"/>
      <c r="C129" s="129"/>
      <c r="D129" s="281" t="s">
        <v>311</v>
      </c>
      <c r="E129" s="282"/>
      <c r="F129" s="282"/>
      <c r="G129" s="129"/>
      <c r="H129" s="129"/>
      <c r="I129" s="129"/>
      <c r="J129" s="131">
        <v>0</v>
      </c>
      <c r="K129" s="129"/>
      <c r="L129" s="128"/>
      <c r="M129" s="129"/>
      <c r="N129" s="132" t="s">
        <v>41</v>
      </c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129"/>
      <c r="AO129" s="129"/>
      <c r="AP129" s="129"/>
      <c r="AQ129" s="129"/>
      <c r="AR129" s="129"/>
      <c r="AS129" s="129"/>
      <c r="AT129" s="129"/>
      <c r="AU129" s="129"/>
      <c r="AV129" s="129"/>
      <c r="AW129" s="129"/>
      <c r="AX129" s="129"/>
      <c r="AY129" s="133" t="s">
        <v>312</v>
      </c>
      <c r="AZ129" s="129"/>
      <c r="BA129" s="129"/>
      <c r="BB129" s="129"/>
      <c r="BC129" s="129"/>
      <c r="BD129" s="129"/>
      <c r="BE129" s="134">
        <f t="shared" ref="BE129:BE134" si="0">IF(N129="základná",J129,0)</f>
        <v>0</v>
      </c>
      <c r="BF129" s="134">
        <f t="shared" ref="BF129:BF134" si="1">IF(N129="znížená",J129,0)</f>
        <v>0</v>
      </c>
      <c r="BG129" s="134">
        <f t="shared" ref="BG129:BG134" si="2">IF(N129="zákl. prenesená",J129,0)</f>
        <v>0</v>
      </c>
      <c r="BH129" s="134">
        <f t="shared" ref="BH129:BH134" si="3">IF(N129="zníž. prenesená",J129,0)</f>
        <v>0</v>
      </c>
      <c r="BI129" s="134">
        <f t="shared" ref="BI129:BI134" si="4">IF(N129="nulová",J129,0)</f>
        <v>0</v>
      </c>
      <c r="BJ129" s="133" t="s">
        <v>87</v>
      </c>
      <c r="BK129" s="129"/>
      <c r="BL129" s="129"/>
      <c r="BM129" s="129"/>
    </row>
    <row r="130" spans="2:65" s="1" customFormat="1" ht="18" customHeight="1">
      <c r="B130" s="128"/>
      <c r="C130" s="129"/>
      <c r="D130" s="281" t="s">
        <v>313</v>
      </c>
      <c r="E130" s="282"/>
      <c r="F130" s="282"/>
      <c r="G130" s="129"/>
      <c r="H130" s="129"/>
      <c r="I130" s="129"/>
      <c r="J130" s="131">
        <v>0</v>
      </c>
      <c r="K130" s="129"/>
      <c r="L130" s="128"/>
      <c r="M130" s="129"/>
      <c r="N130" s="132" t="s">
        <v>41</v>
      </c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  <c r="AN130" s="129"/>
      <c r="AO130" s="129"/>
      <c r="AP130" s="129"/>
      <c r="AQ130" s="129"/>
      <c r="AR130" s="129"/>
      <c r="AS130" s="129"/>
      <c r="AT130" s="129"/>
      <c r="AU130" s="129"/>
      <c r="AV130" s="129"/>
      <c r="AW130" s="129"/>
      <c r="AX130" s="129"/>
      <c r="AY130" s="133" t="s">
        <v>312</v>
      </c>
      <c r="AZ130" s="129"/>
      <c r="BA130" s="129"/>
      <c r="BB130" s="129"/>
      <c r="BC130" s="129"/>
      <c r="BD130" s="129"/>
      <c r="BE130" s="134">
        <f t="shared" si="0"/>
        <v>0</v>
      </c>
      <c r="BF130" s="134">
        <f t="shared" si="1"/>
        <v>0</v>
      </c>
      <c r="BG130" s="134">
        <f t="shared" si="2"/>
        <v>0</v>
      </c>
      <c r="BH130" s="134">
        <f t="shared" si="3"/>
        <v>0</v>
      </c>
      <c r="BI130" s="134">
        <f t="shared" si="4"/>
        <v>0</v>
      </c>
      <c r="BJ130" s="133" t="s">
        <v>87</v>
      </c>
      <c r="BK130" s="129"/>
      <c r="BL130" s="129"/>
      <c r="BM130" s="129"/>
    </row>
    <row r="131" spans="2:65" s="1" customFormat="1" ht="18" customHeight="1">
      <c r="B131" s="128"/>
      <c r="C131" s="129"/>
      <c r="D131" s="281" t="s">
        <v>314</v>
      </c>
      <c r="E131" s="282"/>
      <c r="F131" s="282"/>
      <c r="G131" s="129"/>
      <c r="H131" s="129"/>
      <c r="I131" s="129"/>
      <c r="J131" s="131">
        <v>0</v>
      </c>
      <c r="K131" s="129"/>
      <c r="L131" s="128"/>
      <c r="M131" s="129"/>
      <c r="N131" s="132" t="s">
        <v>41</v>
      </c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  <c r="AG131" s="129"/>
      <c r="AH131" s="129"/>
      <c r="AI131" s="129"/>
      <c r="AJ131" s="129"/>
      <c r="AK131" s="129"/>
      <c r="AL131" s="129"/>
      <c r="AM131" s="129"/>
      <c r="AN131" s="129"/>
      <c r="AO131" s="129"/>
      <c r="AP131" s="129"/>
      <c r="AQ131" s="129"/>
      <c r="AR131" s="129"/>
      <c r="AS131" s="129"/>
      <c r="AT131" s="129"/>
      <c r="AU131" s="129"/>
      <c r="AV131" s="129"/>
      <c r="AW131" s="129"/>
      <c r="AX131" s="129"/>
      <c r="AY131" s="133" t="s">
        <v>312</v>
      </c>
      <c r="AZ131" s="129"/>
      <c r="BA131" s="129"/>
      <c r="BB131" s="129"/>
      <c r="BC131" s="129"/>
      <c r="BD131" s="129"/>
      <c r="BE131" s="134">
        <f t="shared" si="0"/>
        <v>0</v>
      </c>
      <c r="BF131" s="134">
        <f t="shared" si="1"/>
        <v>0</v>
      </c>
      <c r="BG131" s="134">
        <f t="shared" si="2"/>
        <v>0</v>
      </c>
      <c r="BH131" s="134">
        <f t="shared" si="3"/>
        <v>0</v>
      </c>
      <c r="BI131" s="134">
        <f t="shared" si="4"/>
        <v>0</v>
      </c>
      <c r="BJ131" s="133" t="s">
        <v>87</v>
      </c>
      <c r="BK131" s="129"/>
      <c r="BL131" s="129"/>
      <c r="BM131" s="129"/>
    </row>
    <row r="132" spans="2:65" s="1" customFormat="1" ht="18" customHeight="1">
      <c r="B132" s="128"/>
      <c r="C132" s="129"/>
      <c r="D132" s="281" t="s">
        <v>315</v>
      </c>
      <c r="E132" s="282"/>
      <c r="F132" s="282"/>
      <c r="G132" s="129"/>
      <c r="H132" s="129"/>
      <c r="I132" s="129"/>
      <c r="J132" s="131">
        <v>0</v>
      </c>
      <c r="K132" s="129"/>
      <c r="L132" s="128"/>
      <c r="M132" s="129"/>
      <c r="N132" s="132" t="s">
        <v>41</v>
      </c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29"/>
      <c r="AB132" s="129"/>
      <c r="AC132" s="129"/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29"/>
      <c r="AN132" s="129"/>
      <c r="AO132" s="129"/>
      <c r="AP132" s="129"/>
      <c r="AQ132" s="129"/>
      <c r="AR132" s="129"/>
      <c r="AS132" s="129"/>
      <c r="AT132" s="129"/>
      <c r="AU132" s="129"/>
      <c r="AV132" s="129"/>
      <c r="AW132" s="129"/>
      <c r="AX132" s="129"/>
      <c r="AY132" s="133" t="s">
        <v>312</v>
      </c>
      <c r="AZ132" s="129"/>
      <c r="BA132" s="129"/>
      <c r="BB132" s="129"/>
      <c r="BC132" s="129"/>
      <c r="BD132" s="129"/>
      <c r="BE132" s="134">
        <f t="shared" si="0"/>
        <v>0</v>
      </c>
      <c r="BF132" s="134">
        <f t="shared" si="1"/>
        <v>0</v>
      </c>
      <c r="BG132" s="134">
        <f t="shared" si="2"/>
        <v>0</v>
      </c>
      <c r="BH132" s="134">
        <f t="shared" si="3"/>
        <v>0</v>
      </c>
      <c r="BI132" s="134">
        <f t="shared" si="4"/>
        <v>0</v>
      </c>
      <c r="BJ132" s="133" t="s">
        <v>87</v>
      </c>
      <c r="BK132" s="129"/>
      <c r="BL132" s="129"/>
      <c r="BM132" s="129"/>
    </row>
    <row r="133" spans="2:65" s="1" customFormat="1" ht="18" customHeight="1">
      <c r="B133" s="128"/>
      <c r="C133" s="129"/>
      <c r="D133" s="281" t="s">
        <v>316</v>
      </c>
      <c r="E133" s="282"/>
      <c r="F133" s="282"/>
      <c r="G133" s="129"/>
      <c r="H133" s="129"/>
      <c r="I133" s="129"/>
      <c r="J133" s="131">
        <v>0</v>
      </c>
      <c r="K133" s="129"/>
      <c r="L133" s="128"/>
      <c r="M133" s="129"/>
      <c r="N133" s="132" t="s">
        <v>41</v>
      </c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29"/>
      <c r="AS133" s="129"/>
      <c r="AT133" s="129"/>
      <c r="AU133" s="129"/>
      <c r="AV133" s="129"/>
      <c r="AW133" s="129"/>
      <c r="AX133" s="129"/>
      <c r="AY133" s="133" t="s">
        <v>312</v>
      </c>
      <c r="AZ133" s="129"/>
      <c r="BA133" s="129"/>
      <c r="BB133" s="129"/>
      <c r="BC133" s="129"/>
      <c r="BD133" s="129"/>
      <c r="BE133" s="134">
        <f t="shared" si="0"/>
        <v>0</v>
      </c>
      <c r="BF133" s="134">
        <f t="shared" si="1"/>
        <v>0</v>
      </c>
      <c r="BG133" s="134">
        <f t="shared" si="2"/>
        <v>0</v>
      </c>
      <c r="BH133" s="134">
        <f t="shared" si="3"/>
        <v>0</v>
      </c>
      <c r="BI133" s="134">
        <f t="shared" si="4"/>
        <v>0</v>
      </c>
      <c r="BJ133" s="133" t="s">
        <v>87</v>
      </c>
      <c r="BK133" s="129"/>
      <c r="BL133" s="129"/>
      <c r="BM133" s="129"/>
    </row>
    <row r="134" spans="2:65" s="1" customFormat="1" ht="18" customHeight="1">
      <c r="B134" s="128"/>
      <c r="C134" s="129"/>
      <c r="D134" s="130" t="s">
        <v>317</v>
      </c>
      <c r="E134" s="129"/>
      <c r="F134" s="129"/>
      <c r="G134" s="129"/>
      <c r="H134" s="129"/>
      <c r="I134" s="129"/>
      <c r="J134" s="131">
        <f>ROUND(J32*T134,2)</f>
        <v>0</v>
      </c>
      <c r="K134" s="129"/>
      <c r="L134" s="128"/>
      <c r="M134" s="129"/>
      <c r="N134" s="132" t="s">
        <v>41</v>
      </c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  <c r="AB134" s="129"/>
      <c r="AC134" s="129"/>
      <c r="AD134" s="129"/>
      <c r="AE134" s="129"/>
      <c r="AF134" s="129"/>
      <c r="AG134" s="129"/>
      <c r="AH134" s="129"/>
      <c r="AI134" s="129"/>
      <c r="AJ134" s="129"/>
      <c r="AK134" s="129"/>
      <c r="AL134" s="129"/>
      <c r="AM134" s="129"/>
      <c r="AN134" s="129"/>
      <c r="AO134" s="129"/>
      <c r="AP134" s="129"/>
      <c r="AQ134" s="129"/>
      <c r="AR134" s="129"/>
      <c r="AS134" s="129"/>
      <c r="AT134" s="129"/>
      <c r="AU134" s="129"/>
      <c r="AV134" s="129"/>
      <c r="AW134" s="129"/>
      <c r="AX134" s="129"/>
      <c r="AY134" s="133" t="s">
        <v>318</v>
      </c>
      <c r="AZ134" s="129"/>
      <c r="BA134" s="129"/>
      <c r="BB134" s="129"/>
      <c r="BC134" s="129"/>
      <c r="BD134" s="129"/>
      <c r="BE134" s="134">
        <f t="shared" si="0"/>
        <v>0</v>
      </c>
      <c r="BF134" s="134">
        <f t="shared" si="1"/>
        <v>0</v>
      </c>
      <c r="BG134" s="134">
        <f t="shared" si="2"/>
        <v>0</v>
      </c>
      <c r="BH134" s="134">
        <f t="shared" si="3"/>
        <v>0</v>
      </c>
      <c r="BI134" s="134">
        <f t="shared" si="4"/>
        <v>0</v>
      </c>
      <c r="BJ134" s="133" t="s">
        <v>87</v>
      </c>
      <c r="BK134" s="129"/>
      <c r="BL134" s="129"/>
      <c r="BM134" s="129"/>
    </row>
    <row r="135" spans="2:65" s="1" customFormat="1">
      <c r="B135" s="32"/>
      <c r="L135" s="32"/>
    </row>
    <row r="136" spans="2:65" s="1" customFormat="1" ht="29.25" customHeight="1">
      <c r="B136" s="32"/>
      <c r="C136" s="135" t="s">
        <v>319</v>
      </c>
      <c r="D136" s="107"/>
      <c r="E136" s="107"/>
      <c r="F136" s="107"/>
      <c r="G136" s="107"/>
      <c r="H136" s="107"/>
      <c r="I136" s="107"/>
      <c r="J136" s="136">
        <f>ROUND(J98+J128,2)</f>
        <v>0</v>
      </c>
      <c r="K136" s="107"/>
      <c r="L136" s="32"/>
    </row>
    <row r="137" spans="2:65" s="1" customFormat="1" ht="6.9" customHeight="1">
      <c r="B137" s="47"/>
      <c r="C137" s="48"/>
      <c r="D137" s="48"/>
      <c r="E137" s="48"/>
      <c r="F137" s="48"/>
      <c r="G137" s="48"/>
      <c r="H137" s="48"/>
      <c r="I137" s="48"/>
      <c r="J137" s="48"/>
      <c r="K137" s="48"/>
      <c r="L137" s="32"/>
    </row>
    <row r="141" spans="2:65" s="1" customFormat="1" ht="6.9" customHeight="1">
      <c r="B141" s="49"/>
      <c r="C141" s="50"/>
      <c r="D141" s="50"/>
      <c r="E141" s="50"/>
      <c r="F141" s="50"/>
      <c r="G141" s="50"/>
      <c r="H141" s="50"/>
      <c r="I141" s="50"/>
      <c r="J141" s="50"/>
      <c r="K141" s="50"/>
      <c r="L141" s="32"/>
    </row>
    <row r="142" spans="2:65" s="1" customFormat="1" ht="24.9" customHeight="1">
      <c r="B142" s="32"/>
      <c r="C142" s="21" t="s">
        <v>5533</v>
      </c>
      <c r="L142" s="32"/>
    </row>
    <row r="143" spans="2:65" s="1" customFormat="1" ht="6.9" customHeight="1">
      <c r="B143" s="32"/>
      <c r="L143" s="32"/>
    </row>
    <row r="144" spans="2:65" s="1" customFormat="1" ht="12" customHeight="1">
      <c r="B144" s="32"/>
      <c r="C144" s="27" t="s">
        <v>15</v>
      </c>
      <c r="L144" s="32"/>
    </row>
    <row r="145" spans="2:65" s="1" customFormat="1" ht="16.5" customHeight="1">
      <c r="B145" s="32"/>
      <c r="E145" s="283" t="str">
        <f>E7</f>
        <v>NOVOSTAVBA MŠ TRAMÍN - rozpočet 1</v>
      </c>
      <c r="F145" s="284"/>
      <c r="G145" s="284"/>
      <c r="H145" s="284"/>
      <c r="L145" s="32"/>
    </row>
    <row r="146" spans="2:65" ht="12" customHeight="1">
      <c r="B146" s="20"/>
      <c r="C146" s="27" t="s">
        <v>141</v>
      </c>
      <c r="L146" s="20"/>
    </row>
    <row r="147" spans="2:65" s="1" customFormat="1" ht="16.5" customHeight="1">
      <c r="B147" s="32"/>
      <c r="E147" s="283" t="s">
        <v>144</v>
      </c>
      <c r="F147" s="280"/>
      <c r="G147" s="280"/>
      <c r="H147" s="280"/>
      <c r="L147" s="32"/>
    </row>
    <row r="148" spans="2:65" s="1" customFormat="1" ht="12" customHeight="1">
      <c r="B148" s="32"/>
      <c r="C148" s="27" t="s">
        <v>147</v>
      </c>
      <c r="L148" s="32"/>
    </row>
    <row r="149" spans="2:65" s="1" customFormat="1" ht="16.5" customHeight="1">
      <c r="B149" s="32"/>
      <c r="E149" s="261" t="str">
        <f>E11</f>
        <v>01 - SO01.1 - Stavebná časť</v>
      </c>
      <c r="F149" s="280"/>
      <c r="G149" s="280"/>
      <c r="H149" s="280"/>
      <c r="L149" s="32"/>
    </row>
    <row r="150" spans="2:65" s="1" customFormat="1" ht="6.9" customHeight="1">
      <c r="B150" s="32"/>
      <c r="L150" s="32"/>
    </row>
    <row r="151" spans="2:65" s="1" customFormat="1" ht="12" customHeight="1">
      <c r="B151" s="32"/>
      <c r="C151" s="27" t="s">
        <v>19</v>
      </c>
      <c r="F151" s="25" t="str">
        <f>F14</f>
        <v>Kadnárova 2521/69,Bratislava</v>
      </c>
      <c r="I151" s="27" t="s">
        <v>21</v>
      </c>
      <c r="J151" s="55" t="str">
        <f>IF(J14="","",J14)</f>
        <v>5. 12. 2022</v>
      </c>
      <c r="L151" s="32"/>
    </row>
    <row r="152" spans="2:65" s="1" customFormat="1" ht="6.9" customHeight="1">
      <c r="B152" s="32"/>
      <c r="L152" s="32"/>
    </row>
    <row r="153" spans="2:65" s="1" customFormat="1" ht="25.65" customHeight="1">
      <c r="B153" s="32"/>
      <c r="C153" s="27" t="s">
        <v>23</v>
      </c>
      <c r="F153" s="25" t="str">
        <f>E17</f>
        <v xml:space="preserve">Mestská časť Bratislava - Rača </v>
      </c>
      <c r="I153" s="27" t="s">
        <v>29</v>
      </c>
      <c r="J153" s="30" t="str">
        <f>E23</f>
        <v xml:space="preserve">Ing.arch.Peter Kožuško </v>
      </c>
      <c r="L153" s="32"/>
    </row>
    <row r="154" spans="2:65" s="1" customFormat="1" ht="15.15" customHeight="1">
      <c r="B154" s="32"/>
      <c r="C154" s="27" t="s">
        <v>27</v>
      </c>
      <c r="F154" s="25" t="str">
        <f>IF(E20="","",E20)</f>
        <v>Vyplň údaj</v>
      </c>
      <c r="I154" s="27" t="s">
        <v>32</v>
      </c>
      <c r="J154" s="30" t="str">
        <f>E26</f>
        <v>Rosoft,s.r.o.</v>
      </c>
      <c r="L154" s="32"/>
    </row>
    <row r="155" spans="2:65" s="1" customFormat="1" ht="10.35" customHeight="1">
      <c r="B155" s="32"/>
      <c r="L155" s="32"/>
    </row>
    <row r="156" spans="2:65" s="10" customFormat="1" ht="29.25" customHeight="1">
      <c r="B156" s="137"/>
      <c r="C156" s="138" t="s">
        <v>321</v>
      </c>
      <c r="D156" s="139" t="s">
        <v>60</v>
      </c>
      <c r="E156" s="139" t="s">
        <v>56</v>
      </c>
      <c r="F156" s="139" t="s">
        <v>57</v>
      </c>
      <c r="G156" s="139" t="s">
        <v>322</v>
      </c>
      <c r="H156" s="139" t="s">
        <v>323</v>
      </c>
      <c r="I156" s="139" t="s">
        <v>324</v>
      </c>
      <c r="J156" s="140" t="s">
        <v>280</v>
      </c>
      <c r="K156" s="141" t="s">
        <v>325</v>
      </c>
      <c r="L156" s="137"/>
      <c r="M156" s="62" t="s">
        <v>1</v>
      </c>
      <c r="N156" s="63" t="s">
        <v>39</v>
      </c>
      <c r="O156" s="63" t="s">
        <v>326</v>
      </c>
      <c r="P156" s="63" t="s">
        <v>327</v>
      </c>
      <c r="Q156" s="63" t="s">
        <v>328</v>
      </c>
      <c r="R156" s="63" t="s">
        <v>329</v>
      </c>
      <c r="S156" s="63" t="s">
        <v>330</v>
      </c>
      <c r="T156" s="64" t="s">
        <v>331</v>
      </c>
    </row>
    <row r="157" spans="2:65" s="1" customFormat="1" ht="22.8" customHeight="1">
      <c r="B157" s="32"/>
      <c r="C157" s="67" t="s">
        <v>191</v>
      </c>
      <c r="J157" s="142">
        <f>BK157</f>
        <v>0</v>
      </c>
      <c r="L157" s="32"/>
      <c r="M157" s="65"/>
      <c r="N157" s="56"/>
      <c r="O157" s="56"/>
      <c r="P157" s="143">
        <f>P158+P477+P2275+P2278</f>
        <v>0</v>
      </c>
      <c r="Q157" s="56"/>
      <c r="R157" s="143">
        <f>R158+R477+R2275+R2278</f>
        <v>1721.9633853</v>
      </c>
      <c r="S157" s="56"/>
      <c r="T157" s="144">
        <f>T158+T477+T2275+T2278</f>
        <v>13.86411</v>
      </c>
      <c r="AT157" s="17" t="s">
        <v>74</v>
      </c>
      <c r="AU157" s="17" t="s">
        <v>282</v>
      </c>
      <c r="BK157" s="145">
        <f>BK158+BK477+BK2275+BK2278</f>
        <v>0</v>
      </c>
    </row>
    <row r="158" spans="2:65" s="11" customFormat="1" ht="25.95" customHeight="1">
      <c r="B158" s="146"/>
      <c r="D158" s="147" t="s">
        <v>74</v>
      </c>
      <c r="E158" s="148" t="s">
        <v>332</v>
      </c>
      <c r="F158" s="148" t="s">
        <v>333</v>
      </c>
      <c r="I158" s="149"/>
      <c r="J158" s="150">
        <f>BK158</f>
        <v>0</v>
      </c>
      <c r="L158" s="146"/>
      <c r="M158" s="151"/>
      <c r="P158" s="152">
        <f>P159+P256+P263+P321+P344+P449+P475</f>
        <v>0</v>
      </c>
      <c r="R158" s="152">
        <f>R159+R256+R263+R321+R344+R449+R475</f>
        <v>1563.77390246</v>
      </c>
      <c r="T158" s="153">
        <f>T159+T256+T263+T321+T344+T449+T475</f>
        <v>13.68811</v>
      </c>
      <c r="AR158" s="147" t="s">
        <v>82</v>
      </c>
      <c r="AT158" s="154" t="s">
        <v>74</v>
      </c>
      <c r="AU158" s="154" t="s">
        <v>75</v>
      </c>
      <c r="AY158" s="147" t="s">
        <v>334</v>
      </c>
      <c r="BK158" s="155">
        <f>BK159+BK256+BK263+BK321+BK344+BK449+BK475</f>
        <v>0</v>
      </c>
    </row>
    <row r="159" spans="2:65" s="11" customFormat="1" ht="22.8" customHeight="1">
      <c r="B159" s="146"/>
      <c r="D159" s="147" t="s">
        <v>74</v>
      </c>
      <c r="E159" s="156" t="s">
        <v>82</v>
      </c>
      <c r="F159" s="156" t="s">
        <v>335</v>
      </c>
      <c r="I159" s="149"/>
      <c r="J159" s="157">
        <f>BK159</f>
        <v>0</v>
      </c>
      <c r="L159" s="146"/>
      <c r="M159" s="151"/>
      <c r="P159" s="152">
        <f>SUM(P160:P255)</f>
        <v>0</v>
      </c>
      <c r="R159" s="152">
        <f>SUM(R160:R255)</f>
        <v>470.46591000000006</v>
      </c>
      <c r="T159" s="153">
        <f>SUM(T160:T255)</f>
        <v>13.14</v>
      </c>
      <c r="AR159" s="147" t="s">
        <v>82</v>
      </c>
      <c r="AT159" s="154" t="s">
        <v>74</v>
      </c>
      <c r="AU159" s="154" t="s">
        <v>82</v>
      </c>
      <c r="AY159" s="147" t="s">
        <v>334</v>
      </c>
      <c r="BK159" s="155">
        <f>SUM(BK160:BK255)</f>
        <v>0</v>
      </c>
    </row>
    <row r="160" spans="2:65" s="1" customFormat="1" ht="33" customHeight="1">
      <c r="B160" s="128"/>
      <c r="C160" s="158" t="s">
        <v>82</v>
      </c>
      <c r="D160" s="158" t="s">
        <v>336</v>
      </c>
      <c r="E160" s="159" t="s">
        <v>337</v>
      </c>
      <c r="F160" s="160" t="s">
        <v>338</v>
      </c>
      <c r="G160" s="161" t="s">
        <v>339</v>
      </c>
      <c r="H160" s="162">
        <v>58.4</v>
      </c>
      <c r="I160" s="163"/>
      <c r="J160" s="164">
        <f>ROUND(I160*H160,2)</f>
        <v>0</v>
      </c>
      <c r="K160" s="165"/>
      <c r="L160" s="32"/>
      <c r="M160" s="166" t="s">
        <v>1</v>
      </c>
      <c r="N160" s="127" t="s">
        <v>41</v>
      </c>
      <c r="P160" s="167">
        <f>O160*H160</f>
        <v>0</v>
      </c>
      <c r="Q160" s="167">
        <v>0</v>
      </c>
      <c r="R160" s="167">
        <f>Q160*H160</f>
        <v>0</v>
      </c>
      <c r="S160" s="167">
        <v>0.22500000000000001</v>
      </c>
      <c r="T160" s="168">
        <f>S160*H160</f>
        <v>13.14</v>
      </c>
      <c r="AR160" s="169" t="s">
        <v>340</v>
      </c>
      <c r="AT160" s="169" t="s">
        <v>336</v>
      </c>
      <c r="AU160" s="169" t="s">
        <v>87</v>
      </c>
      <c r="AY160" s="17" t="s">
        <v>334</v>
      </c>
      <c r="BE160" s="170">
        <f>IF(N160="základná",J160,0)</f>
        <v>0</v>
      </c>
      <c r="BF160" s="170">
        <f>IF(N160="znížená",J160,0)</f>
        <v>0</v>
      </c>
      <c r="BG160" s="170">
        <f>IF(N160="zákl. prenesená",J160,0)</f>
        <v>0</v>
      </c>
      <c r="BH160" s="170">
        <f>IF(N160="zníž. prenesená",J160,0)</f>
        <v>0</v>
      </c>
      <c r="BI160" s="170">
        <f>IF(N160="nulová",J160,0)</f>
        <v>0</v>
      </c>
      <c r="BJ160" s="17" t="s">
        <v>87</v>
      </c>
      <c r="BK160" s="170">
        <f>ROUND(I160*H160,2)</f>
        <v>0</v>
      </c>
      <c r="BL160" s="17" t="s">
        <v>340</v>
      </c>
      <c r="BM160" s="169" t="s">
        <v>341</v>
      </c>
    </row>
    <row r="161" spans="2:65" s="12" customFormat="1">
      <c r="B161" s="171"/>
      <c r="D161" s="172" t="s">
        <v>342</v>
      </c>
      <c r="E161" s="173" t="s">
        <v>1</v>
      </c>
      <c r="F161" s="174" t="s">
        <v>343</v>
      </c>
      <c r="H161" s="173" t="s">
        <v>1</v>
      </c>
      <c r="I161" s="175"/>
      <c r="L161" s="171"/>
      <c r="M161" s="176"/>
      <c r="T161" s="177"/>
      <c r="AT161" s="173" t="s">
        <v>342</v>
      </c>
      <c r="AU161" s="173" t="s">
        <v>87</v>
      </c>
      <c r="AV161" s="12" t="s">
        <v>82</v>
      </c>
      <c r="AW161" s="12" t="s">
        <v>31</v>
      </c>
      <c r="AX161" s="12" t="s">
        <v>75</v>
      </c>
      <c r="AY161" s="173" t="s">
        <v>334</v>
      </c>
    </row>
    <row r="162" spans="2:65" s="12" customFormat="1">
      <c r="B162" s="171"/>
      <c r="D162" s="172" t="s">
        <v>342</v>
      </c>
      <c r="E162" s="173" t="s">
        <v>1</v>
      </c>
      <c r="F162" s="174" t="s">
        <v>344</v>
      </c>
      <c r="H162" s="173" t="s">
        <v>1</v>
      </c>
      <c r="I162" s="175"/>
      <c r="L162" s="171"/>
      <c r="M162" s="176"/>
      <c r="T162" s="177"/>
      <c r="AT162" s="173" t="s">
        <v>342</v>
      </c>
      <c r="AU162" s="173" t="s">
        <v>87</v>
      </c>
      <c r="AV162" s="12" t="s">
        <v>82</v>
      </c>
      <c r="AW162" s="12" t="s">
        <v>31</v>
      </c>
      <c r="AX162" s="12" t="s">
        <v>75</v>
      </c>
      <c r="AY162" s="173" t="s">
        <v>334</v>
      </c>
    </row>
    <row r="163" spans="2:65" s="13" customFormat="1">
      <c r="B163" s="178"/>
      <c r="D163" s="172" t="s">
        <v>342</v>
      </c>
      <c r="E163" s="179" t="s">
        <v>1</v>
      </c>
      <c r="F163" s="180" t="s">
        <v>345</v>
      </c>
      <c r="H163" s="181">
        <v>58.4</v>
      </c>
      <c r="I163" s="182"/>
      <c r="L163" s="178"/>
      <c r="M163" s="183"/>
      <c r="T163" s="184"/>
      <c r="AT163" s="179" t="s">
        <v>342</v>
      </c>
      <c r="AU163" s="179" t="s">
        <v>87</v>
      </c>
      <c r="AV163" s="13" t="s">
        <v>87</v>
      </c>
      <c r="AW163" s="13" t="s">
        <v>31</v>
      </c>
      <c r="AX163" s="13" t="s">
        <v>75</v>
      </c>
      <c r="AY163" s="179" t="s">
        <v>334</v>
      </c>
    </row>
    <row r="164" spans="2:65" s="14" customFormat="1">
      <c r="B164" s="185"/>
      <c r="D164" s="172" t="s">
        <v>342</v>
      </c>
      <c r="E164" s="186" t="s">
        <v>1</v>
      </c>
      <c r="F164" s="187" t="s">
        <v>346</v>
      </c>
      <c r="H164" s="188">
        <v>58.4</v>
      </c>
      <c r="I164" s="189"/>
      <c r="L164" s="185"/>
      <c r="M164" s="190"/>
      <c r="T164" s="191"/>
      <c r="AT164" s="186" t="s">
        <v>342</v>
      </c>
      <c r="AU164" s="186" t="s">
        <v>87</v>
      </c>
      <c r="AV164" s="14" t="s">
        <v>340</v>
      </c>
      <c r="AW164" s="14" t="s">
        <v>31</v>
      </c>
      <c r="AX164" s="14" t="s">
        <v>82</v>
      </c>
      <c r="AY164" s="186" t="s">
        <v>334</v>
      </c>
    </row>
    <row r="165" spans="2:65" s="1" customFormat="1" ht="33" customHeight="1">
      <c r="B165" s="128"/>
      <c r="C165" s="158" t="s">
        <v>87</v>
      </c>
      <c r="D165" s="158" t="s">
        <v>336</v>
      </c>
      <c r="E165" s="159" t="s">
        <v>347</v>
      </c>
      <c r="F165" s="160" t="s">
        <v>348</v>
      </c>
      <c r="G165" s="161" t="s">
        <v>349</v>
      </c>
      <c r="H165" s="162">
        <v>120</v>
      </c>
      <c r="I165" s="163"/>
      <c r="J165" s="164">
        <f>ROUND(I165*H165,2)</f>
        <v>0</v>
      </c>
      <c r="K165" s="165"/>
      <c r="L165" s="32"/>
      <c r="M165" s="166" t="s">
        <v>1</v>
      </c>
      <c r="N165" s="127" t="s">
        <v>41</v>
      </c>
      <c r="P165" s="167">
        <f>O165*H165</f>
        <v>0</v>
      </c>
      <c r="Q165" s="167">
        <v>0</v>
      </c>
      <c r="R165" s="167">
        <f>Q165*H165</f>
        <v>0</v>
      </c>
      <c r="S165" s="167">
        <v>0</v>
      </c>
      <c r="T165" s="168">
        <f>S165*H165</f>
        <v>0</v>
      </c>
      <c r="AR165" s="169" t="s">
        <v>340</v>
      </c>
      <c r="AT165" s="169" t="s">
        <v>336</v>
      </c>
      <c r="AU165" s="169" t="s">
        <v>87</v>
      </c>
      <c r="AY165" s="17" t="s">
        <v>334</v>
      </c>
      <c r="BE165" s="170">
        <f>IF(N165="základná",J165,0)</f>
        <v>0</v>
      </c>
      <c r="BF165" s="170">
        <f>IF(N165="znížená",J165,0)</f>
        <v>0</v>
      </c>
      <c r="BG165" s="170">
        <f>IF(N165="zákl. prenesená",J165,0)</f>
        <v>0</v>
      </c>
      <c r="BH165" s="170">
        <f>IF(N165="zníž. prenesená",J165,0)</f>
        <v>0</v>
      </c>
      <c r="BI165" s="170">
        <f>IF(N165="nulová",J165,0)</f>
        <v>0</v>
      </c>
      <c r="BJ165" s="17" t="s">
        <v>87</v>
      </c>
      <c r="BK165" s="170">
        <f>ROUND(I165*H165,2)</f>
        <v>0</v>
      </c>
      <c r="BL165" s="17" t="s">
        <v>340</v>
      </c>
      <c r="BM165" s="169" t="s">
        <v>350</v>
      </c>
    </row>
    <row r="166" spans="2:65" s="13" customFormat="1">
      <c r="B166" s="178"/>
      <c r="D166" s="172" t="s">
        <v>342</v>
      </c>
      <c r="E166" s="179" t="s">
        <v>1</v>
      </c>
      <c r="F166" s="180" t="s">
        <v>351</v>
      </c>
      <c r="H166" s="181">
        <v>120</v>
      </c>
      <c r="I166" s="182"/>
      <c r="L166" s="178"/>
      <c r="M166" s="183"/>
      <c r="T166" s="184"/>
      <c r="AT166" s="179" t="s">
        <v>342</v>
      </c>
      <c r="AU166" s="179" t="s">
        <v>87</v>
      </c>
      <c r="AV166" s="13" t="s">
        <v>87</v>
      </c>
      <c r="AW166" s="13" t="s">
        <v>31</v>
      </c>
      <c r="AX166" s="13" t="s">
        <v>75</v>
      </c>
      <c r="AY166" s="179" t="s">
        <v>334</v>
      </c>
    </row>
    <row r="167" spans="2:65" s="14" customFormat="1">
      <c r="B167" s="185"/>
      <c r="D167" s="172" t="s">
        <v>342</v>
      </c>
      <c r="E167" s="186" t="s">
        <v>1</v>
      </c>
      <c r="F167" s="187" t="s">
        <v>346</v>
      </c>
      <c r="H167" s="188">
        <v>120</v>
      </c>
      <c r="I167" s="189"/>
      <c r="L167" s="185"/>
      <c r="M167" s="190"/>
      <c r="T167" s="191"/>
      <c r="AT167" s="186" t="s">
        <v>342</v>
      </c>
      <c r="AU167" s="186" t="s">
        <v>87</v>
      </c>
      <c r="AV167" s="14" t="s">
        <v>340</v>
      </c>
      <c r="AW167" s="14" t="s">
        <v>31</v>
      </c>
      <c r="AX167" s="14" t="s">
        <v>82</v>
      </c>
      <c r="AY167" s="186" t="s">
        <v>334</v>
      </c>
    </row>
    <row r="168" spans="2:65" s="1" customFormat="1" ht="24.15" customHeight="1">
      <c r="B168" s="128"/>
      <c r="C168" s="158" t="s">
        <v>352</v>
      </c>
      <c r="D168" s="158" t="s">
        <v>336</v>
      </c>
      <c r="E168" s="159" t="s">
        <v>353</v>
      </c>
      <c r="F168" s="160" t="s">
        <v>354</v>
      </c>
      <c r="G168" s="161" t="s">
        <v>349</v>
      </c>
      <c r="H168" s="162">
        <v>805.43499999999995</v>
      </c>
      <c r="I168" s="163"/>
      <c r="J168" s="164">
        <f>ROUND(I168*H168,2)</f>
        <v>0</v>
      </c>
      <c r="K168" s="165"/>
      <c r="L168" s="32"/>
      <c r="M168" s="166" t="s">
        <v>1</v>
      </c>
      <c r="N168" s="127" t="s">
        <v>41</v>
      </c>
      <c r="P168" s="167">
        <f>O168*H168</f>
        <v>0</v>
      </c>
      <c r="Q168" s="167">
        <v>0</v>
      </c>
      <c r="R168" s="167">
        <f>Q168*H168</f>
        <v>0</v>
      </c>
      <c r="S168" s="167">
        <v>0</v>
      </c>
      <c r="T168" s="168">
        <f>S168*H168</f>
        <v>0</v>
      </c>
      <c r="AR168" s="169" t="s">
        <v>340</v>
      </c>
      <c r="AT168" s="169" t="s">
        <v>336</v>
      </c>
      <c r="AU168" s="169" t="s">
        <v>87</v>
      </c>
      <c r="AY168" s="17" t="s">
        <v>334</v>
      </c>
      <c r="BE168" s="170">
        <f>IF(N168="základná",J168,0)</f>
        <v>0</v>
      </c>
      <c r="BF168" s="170">
        <f>IF(N168="znížená",J168,0)</f>
        <v>0</v>
      </c>
      <c r="BG168" s="170">
        <f>IF(N168="zákl. prenesená",J168,0)</f>
        <v>0</v>
      </c>
      <c r="BH168" s="170">
        <f>IF(N168="zníž. prenesená",J168,0)</f>
        <v>0</v>
      </c>
      <c r="BI168" s="170">
        <f>IF(N168="nulová",J168,0)</f>
        <v>0</v>
      </c>
      <c r="BJ168" s="17" t="s">
        <v>87</v>
      </c>
      <c r="BK168" s="170">
        <f>ROUND(I168*H168,2)</f>
        <v>0</v>
      </c>
      <c r="BL168" s="17" t="s">
        <v>340</v>
      </c>
      <c r="BM168" s="169" t="s">
        <v>355</v>
      </c>
    </row>
    <row r="169" spans="2:65" s="12" customFormat="1">
      <c r="B169" s="171"/>
      <c r="D169" s="172" t="s">
        <v>342</v>
      </c>
      <c r="E169" s="173" t="s">
        <v>1</v>
      </c>
      <c r="F169" s="174" t="s">
        <v>356</v>
      </c>
      <c r="H169" s="173" t="s">
        <v>1</v>
      </c>
      <c r="I169" s="175"/>
      <c r="L169" s="171"/>
      <c r="M169" s="176"/>
      <c r="T169" s="177"/>
      <c r="AT169" s="173" t="s">
        <v>342</v>
      </c>
      <c r="AU169" s="173" t="s">
        <v>87</v>
      </c>
      <c r="AV169" s="12" t="s">
        <v>82</v>
      </c>
      <c r="AW169" s="12" t="s">
        <v>31</v>
      </c>
      <c r="AX169" s="12" t="s">
        <v>75</v>
      </c>
      <c r="AY169" s="173" t="s">
        <v>334</v>
      </c>
    </row>
    <row r="170" spans="2:65" s="12" customFormat="1" ht="20.399999999999999">
      <c r="B170" s="171"/>
      <c r="D170" s="172" t="s">
        <v>342</v>
      </c>
      <c r="E170" s="173" t="s">
        <v>1</v>
      </c>
      <c r="F170" s="174" t="s">
        <v>357</v>
      </c>
      <c r="H170" s="173" t="s">
        <v>1</v>
      </c>
      <c r="I170" s="175"/>
      <c r="L170" s="171"/>
      <c r="M170" s="176"/>
      <c r="T170" s="177"/>
      <c r="AT170" s="173" t="s">
        <v>342</v>
      </c>
      <c r="AU170" s="173" t="s">
        <v>87</v>
      </c>
      <c r="AV170" s="12" t="s">
        <v>82</v>
      </c>
      <c r="AW170" s="12" t="s">
        <v>31</v>
      </c>
      <c r="AX170" s="12" t="s">
        <v>75</v>
      </c>
      <c r="AY170" s="173" t="s">
        <v>334</v>
      </c>
    </row>
    <row r="171" spans="2:65" s="13" customFormat="1">
      <c r="B171" s="178"/>
      <c r="D171" s="172" t="s">
        <v>342</v>
      </c>
      <c r="E171" s="179" t="s">
        <v>1</v>
      </c>
      <c r="F171" s="180" t="s">
        <v>358</v>
      </c>
      <c r="H171" s="181">
        <v>479.30099999999999</v>
      </c>
      <c r="I171" s="182"/>
      <c r="L171" s="178"/>
      <c r="M171" s="183"/>
      <c r="T171" s="184"/>
      <c r="AT171" s="179" t="s">
        <v>342</v>
      </c>
      <c r="AU171" s="179" t="s">
        <v>87</v>
      </c>
      <c r="AV171" s="13" t="s">
        <v>87</v>
      </c>
      <c r="AW171" s="13" t="s">
        <v>31</v>
      </c>
      <c r="AX171" s="13" t="s">
        <v>75</v>
      </c>
      <c r="AY171" s="179" t="s">
        <v>334</v>
      </c>
    </row>
    <row r="172" spans="2:65" s="13" customFormat="1">
      <c r="B172" s="178"/>
      <c r="D172" s="172" t="s">
        <v>342</v>
      </c>
      <c r="E172" s="179" t="s">
        <v>1</v>
      </c>
      <c r="F172" s="180" t="s">
        <v>359</v>
      </c>
      <c r="H172" s="181">
        <v>20.992000000000001</v>
      </c>
      <c r="I172" s="182"/>
      <c r="L172" s="178"/>
      <c r="M172" s="183"/>
      <c r="T172" s="184"/>
      <c r="AT172" s="179" t="s">
        <v>342</v>
      </c>
      <c r="AU172" s="179" t="s">
        <v>87</v>
      </c>
      <c r="AV172" s="13" t="s">
        <v>87</v>
      </c>
      <c r="AW172" s="13" t="s">
        <v>31</v>
      </c>
      <c r="AX172" s="13" t="s">
        <v>75</v>
      </c>
      <c r="AY172" s="179" t="s">
        <v>334</v>
      </c>
    </row>
    <row r="173" spans="2:65" s="13" customFormat="1">
      <c r="B173" s="178"/>
      <c r="D173" s="172" t="s">
        <v>342</v>
      </c>
      <c r="E173" s="179" t="s">
        <v>1</v>
      </c>
      <c r="F173" s="180" t="s">
        <v>360</v>
      </c>
      <c r="H173" s="181">
        <v>111.76600000000001</v>
      </c>
      <c r="I173" s="182"/>
      <c r="L173" s="178"/>
      <c r="M173" s="183"/>
      <c r="T173" s="184"/>
      <c r="AT173" s="179" t="s">
        <v>342</v>
      </c>
      <c r="AU173" s="179" t="s">
        <v>87</v>
      </c>
      <c r="AV173" s="13" t="s">
        <v>87</v>
      </c>
      <c r="AW173" s="13" t="s">
        <v>31</v>
      </c>
      <c r="AX173" s="13" t="s">
        <v>75</v>
      </c>
      <c r="AY173" s="179" t="s">
        <v>334</v>
      </c>
    </row>
    <row r="174" spans="2:65" s="12" customFormat="1">
      <c r="B174" s="171"/>
      <c r="D174" s="172" t="s">
        <v>342</v>
      </c>
      <c r="E174" s="173" t="s">
        <v>1</v>
      </c>
      <c r="F174" s="174" t="s">
        <v>361</v>
      </c>
      <c r="H174" s="173" t="s">
        <v>1</v>
      </c>
      <c r="I174" s="175"/>
      <c r="L174" s="171"/>
      <c r="M174" s="176"/>
      <c r="T174" s="177"/>
      <c r="AT174" s="173" t="s">
        <v>342</v>
      </c>
      <c r="AU174" s="173" t="s">
        <v>87</v>
      </c>
      <c r="AV174" s="12" t="s">
        <v>82</v>
      </c>
      <c r="AW174" s="12" t="s">
        <v>31</v>
      </c>
      <c r="AX174" s="12" t="s">
        <v>75</v>
      </c>
      <c r="AY174" s="173" t="s">
        <v>334</v>
      </c>
    </row>
    <row r="175" spans="2:65" s="13" customFormat="1">
      <c r="B175" s="178"/>
      <c r="D175" s="172" t="s">
        <v>342</v>
      </c>
      <c r="E175" s="179" t="s">
        <v>1</v>
      </c>
      <c r="F175" s="180" t="s">
        <v>362</v>
      </c>
      <c r="H175" s="181">
        <v>10.804</v>
      </c>
      <c r="I175" s="182"/>
      <c r="L175" s="178"/>
      <c r="M175" s="183"/>
      <c r="T175" s="184"/>
      <c r="AT175" s="179" t="s">
        <v>342</v>
      </c>
      <c r="AU175" s="179" t="s">
        <v>87</v>
      </c>
      <c r="AV175" s="13" t="s">
        <v>87</v>
      </c>
      <c r="AW175" s="13" t="s">
        <v>31</v>
      </c>
      <c r="AX175" s="13" t="s">
        <v>75</v>
      </c>
      <c r="AY175" s="179" t="s">
        <v>334</v>
      </c>
    </row>
    <row r="176" spans="2:65" s="13" customFormat="1">
      <c r="B176" s="178"/>
      <c r="D176" s="172" t="s">
        <v>342</v>
      </c>
      <c r="E176" s="179" t="s">
        <v>1</v>
      </c>
      <c r="F176" s="180" t="s">
        <v>363</v>
      </c>
      <c r="H176" s="181">
        <v>3.3759999999999999</v>
      </c>
      <c r="I176" s="182"/>
      <c r="L176" s="178"/>
      <c r="M176" s="183"/>
      <c r="T176" s="184"/>
      <c r="AT176" s="179" t="s">
        <v>342</v>
      </c>
      <c r="AU176" s="179" t="s">
        <v>87</v>
      </c>
      <c r="AV176" s="13" t="s">
        <v>87</v>
      </c>
      <c r="AW176" s="13" t="s">
        <v>31</v>
      </c>
      <c r="AX176" s="13" t="s">
        <v>75</v>
      </c>
      <c r="AY176" s="179" t="s">
        <v>334</v>
      </c>
    </row>
    <row r="177" spans="2:65" s="12" customFormat="1">
      <c r="B177" s="171"/>
      <c r="D177" s="172" t="s">
        <v>342</v>
      </c>
      <c r="E177" s="173" t="s">
        <v>1</v>
      </c>
      <c r="F177" s="174" t="s">
        <v>364</v>
      </c>
      <c r="H177" s="173" t="s">
        <v>1</v>
      </c>
      <c r="I177" s="175"/>
      <c r="L177" s="171"/>
      <c r="M177" s="176"/>
      <c r="T177" s="177"/>
      <c r="AT177" s="173" t="s">
        <v>342</v>
      </c>
      <c r="AU177" s="173" t="s">
        <v>87</v>
      </c>
      <c r="AV177" s="12" t="s">
        <v>82</v>
      </c>
      <c r="AW177" s="12" t="s">
        <v>31</v>
      </c>
      <c r="AX177" s="12" t="s">
        <v>75</v>
      </c>
      <c r="AY177" s="173" t="s">
        <v>334</v>
      </c>
    </row>
    <row r="178" spans="2:65" s="13" customFormat="1">
      <c r="B178" s="178"/>
      <c r="D178" s="172" t="s">
        <v>342</v>
      </c>
      <c r="E178" s="179" t="s">
        <v>1</v>
      </c>
      <c r="F178" s="180" t="s">
        <v>365</v>
      </c>
      <c r="H178" s="181">
        <v>5.1760000000000002</v>
      </c>
      <c r="I178" s="182"/>
      <c r="L178" s="178"/>
      <c r="M178" s="183"/>
      <c r="T178" s="184"/>
      <c r="AT178" s="179" t="s">
        <v>342</v>
      </c>
      <c r="AU178" s="179" t="s">
        <v>87</v>
      </c>
      <c r="AV178" s="13" t="s">
        <v>87</v>
      </c>
      <c r="AW178" s="13" t="s">
        <v>31</v>
      </c>
      <c r="AX178" s="13" t="s">
        <v>75</v>
      </c>
      <c r="AY178" s="179" t="s">
        <v>334</v>
      </c>
    </row>
    <row r="179" spans="2:65" s="12" customFormat="1">
      <c r="B179" s="171"/>
      <c r="D179" s="172" t="s">
        <v>342</v>
      </c>
      <c r="E179" s="173" t="s">
        <v>1</v>
      </c>
      <c r="F179" s="174" t="s">
        <v>366</v>
      </c>
      <c r="H179" s="173" t="s">
        <v>1</v>
      </c>
      <c r="I179" s="175"/>
      <c r="L179" s="171"/>
      <c r="M179" s="176"/>
      <c r="T179" s="177"/>
      <c r="AT179" s="173" t="s">
        <v>342</v>
      </c>
      <c r="AU179" s="173" t="s">
        <v>87</v>
      </c>
      <c r="AV179" s="12" t="s">
        <v>82</v>
      </c>
      <c r="AW179" s="12" t="s">
        <v>31</v>
      </c>
      <c r="AX179" s="12" t="s">
        <v>75</v>
      </c>
      <c r="AY179" s="173" t="s">
        <v>334</v>
      </c>
    </row>
    <row r="180" spans="2:65" s="13" customFormat="1">
      <c r="B180" s="178"/>
      <c r="D180" s="172" t="s">
        <v>342</v>
      </c>
      <c r="E180" s="179" t="s">
        <v>1</v>
      </c>
      <c r="F180" s="180" t="s">
        <v>367</v>
      </c>
      <c r="H180" s="181">
        <v>3.7789999999999999</v>
      </c>
      <c r="I180" s="182"/>
      <c r="L180" s="178"/>
      <c r="M180" s="183"/>
      <c r="T180" s="184"/>
      <c r="AT180" s="179" t="s">
        <v>342</v>
      </c>
      <c r="AU180" s="179" t="s">
        <v>87</v>
      </c>
      <c r="AV180" s="13" t="s">
        <v>87</v>
      </c>
      <c r="AW180" s="13" t="s">
        <v>31</v>
      </c>
      <c r="AX180" s="13" t="s">
        <v>75</v>
      </c>
      <c r="AY180" s="179" t="s">
        <v>334</v>
      </c>
    </row>
    <row r="181" spans="2:65" s="13" customFormat="1">
      <c r="B181" s="178"/>
      <c r="D181" s="172" t="s">
        <v>342</v>
      </c>
      <c r="E181" s="179" t="s">
        <v>1</v>
      </c>
      <c r="F181" s="180" t="s">
        <v>368</v>
      </c>
      <c r="H181" s="181">
        <v>0.94099999999999995</v>
      </c>
      <c r="I181" s="182"/>
      <c r="L181" s="178"/>
      <c r="M181" s="183"/>
      <c r="T181" s="184"/>
      <c r="AT181" s="179" t="s">
        <v>342</v>
      </c>
      <c r="AU181" s="179" t="s">
        <v>87</v>
      </c>
      <c r="AV181" s="13" t="s">
        <v>87</v>
      </c>
      <c r="AW181" s="13" t="s">
        <v>31</v>
      </c>
      <c r="AX181" s="13" t="s">
        <v>75</v>
      </c>
      <c r="AY181" s="179" t="s">
        <v>334</v>
      </c>
    </row>
    <row r="182" spans="2:65" s="12" customFormat="1">
      <c r="B182" s="171"/>
      <c r="D182" s="172" t="s">
        <v>342</v>
      </c>
      <c r="E182" s="173" t="s">
        <v>1</v>
      </c>
      <c r="F182" s="174" t="s">
        <v>369</v>
      </c>
      <c r="H182" s="173" t="s">
        <v>1</v>
      </c>
      <c r="I182" s="175"/>
      <c r="L182" s="171"/>
      <c r="M182" s="176"/>
      <c r="T182" s="177"/>
      <c r="AT182" s="173" t="s">
        <v>342</v>
      </c>
      <c r="AU182" s="173" t="s">
        <v>87</v>
      </c>
      <c r="AV182" s="12" t="s">
        <v>82</v>
      </c>
      <c r="AW182" s="12" t="s">
        <v>31</v>
      </c>
      <c r="AX182" s="12" t="s">
        <v>75</v>
      </c>
      <c r="AY182" s="173" t="s">
        <v>334</v>
      </c>
    </row>
    <row r="183" spans="2:65" s="13" customFormat="1">
      <c r="B183" s="178"/>
      <c r="D183" s="172" t="s">
        <v>342</v>
      </c>
      <c r="E183" s="179" t="s">
        <v>1</v>
      </c>
      <c r="F183" s="180" t="s">
        <v>370</v>
      </c>
      <c r="H183" s="181">
        <v>169.3</v>
      </c>
      <c r="I183" s="182"/>
      <c r="L183" s="178"/>
      <c r="M183" s="183"/>
      <c r="T183" s="184"/>
      <c r="AT183" s="179" t="s">
        <v>342</v>
      </c>
      <c r="AU183" s="179" t="s">
        <v>87</v>
      </c>
      <c r="AV183" s="13" t="s">
        <v>87</v>
      </c>
      <c r="AW183" s="13" t="s">
        <v>31</v>
      </c>
      <c r="AX183" s="13" t="s">
        <v>75</v>
      </c>
      <c r="AY183" s="179" t="s">
        <v>334</v>
      </c>
    </row>
    <row r="184" spans="2:65" s="14" customFormat="1">
      <c r="B184" s="185"/>
      <c r="D184" s="172" t="s">
        <v>342</v>
      </c>
      <c r="E184" s="186" t="s">
        <v>142</v>
      </c>
      <c r="F184" s="187" t="s">
        <v>346</v>
      </c>
      <c r="H184" s="188">
        <v>805.43499999999995</v>
      </c>
      <c r="I184" s="189"/>
      <c r="L184" s="185"/>
      <c r="M184" s="190"/>
      <c r="T184" s="191"/>
      <c r="AT184" s="186" t="s">
        <v>342</v>
      </c>
      <c r="AU184" s="186" t="s">
        <v>87</v>
      </c>
      <c r="AV184" s="14" t="s">
        <v>340</v>
      </c>
      <c r="AW184" s="14" t="s">
        <v>31</v>
      </c>
      <c r="AX184" s="14" t="s">
        <v>82</v>
      </c>
      <c r="AY184" s="186" t="s">
        <v>334</v>
      </c>
    </row>
    <row r="185" spans="2:65" s="1" customFormat="1" ht="24.15" customHeight="1">
      <c r="B185" s="128"/>
      <c r="C185" s="158" t="s">
        <v>340</v>
      </c>
      <c r="D185" s="158" t="s">
        <v>336</v>
      </c>
      <c r="E185" s="159" t="s">
        <v>371</v>
      </c>
      <c r="F185" s="160" t="s">
        <v>372</v>
      </c>
      <c r="G185" s="161" t="s">
        <v>349</v>
      </c>
      <c r="H185" s="162">
        <v>805.43499999999995</v>
      </c>
      <c r="I185" s="163"/>
      <c r="J185" s="164">
        <f>ROUND(I185*H185,2)</f>
        <v>0</v>
      </c>
      <c r="K185" s="165"/>
      <c r="L185" s="32"/>
      <c r="M185" s="166" t="s">
        <v>1</v>
      </c>
      <c r="N185" s="127" t="s">
        <v>41</v>
      </c>
      <c r="P185" s="167">
        <f>O185*H185</f>
        <v>0</v>
      </c>
      <c r="Q185" s="167">
        <v>0</v>
      </c>
      <c r="R185" s="167">
        <f>Q185*H185</f>
        <v>0</v>
      </c>
      <c r="S185" s="167">
        <v>0</v>
      </c>
      <c r="T185" s="168">
        <f>S185*H185</f>
        <v>0</v>
      </c>
      <c r="AR185" s="169" t="s">
        <v>340</v>
      </c>
      <c r="AT185" s="169" t="s">
        <v>336</v>
      </c>
      <c r="AU185" s="169" t="s">
        <v>87</v>
      </c>
      <c r="AY185" s="17" t="s">
        <v>334</v>
      </c>
      <c r="BE185" s="170">
        <f>IF(N185="základná",J185,0)</f>
        <v>0</v>
      </c>
      <c r="BF185" s="170">
        <f>IF(N185="znížená",J185,0)</f>
        <v>0</v>
      </c>
      <c r="BG185" s="170">
        <f>IF(N185="zákl. prenesená",J185,0)</f>
        <v>0</v>
      </c>
      <c r="BH185" s="170">
        <f>IF(N185="zníž. prenesená",J185,0)</f>
        <v>0</v>
      </c>
      <c r="BI185" s="170">
        <f>IF(N185="nulová",J185,0)</f>
        <v>0</v>
      </c>
      <c r="BJ185" s="17" t="s">
        <v>87</v>
      </c>
      <c r="BK185" s="170">
        <f>ROUND(I185*H185,2)</f>
        <v>0</v>
      </c>
      <c r="BL185" s="17" t="s">
        <v>340</v>
      </c>
      <c r="BM185" s="169" t="s">
        <v>373</v>
      </c>
    </row>
    <row r="186" spans="2:65" s="1" customFormat="1" ht="21.75" customHeight="1">
      <c r="B186" s="128"/>
      <c r="C186" s="158" t="s">
        <v>374</v>
      </c>
      <c r="D186" s="158" t="s">
        <v>336</v>
      </c>
      <c r="E186" s="159" t="s">
        <v>375</v>
      </c>
      <c r="F186" s="160" t="s">
        <v>376</v>
      </c>
      <c r="G186" s="161" t="s">
        <v>349</v>
      </c>
      <c r="H186" s="162">
        <v>10.95</v>
      </c>
      <c r="I186" s="163"/>
      <c r="J186" s="164">
        <f>ROUND(I186*H186,2)</f>
        <v>0</v>
      </c>
      <c r="K186" s="165"/>
      <c r="L186" s="32"/>
      <c r="M186" s="166" t="s">
        <v>1</v>
      </c>
      <c r="N186" s="127" t="s">
        <v>41</v>
      </c>
      <c r="P186" s="167">
        <f>O186*H186</f>
        <v>0</v>
      </c>
      <c r="Q186" s="167">
        <v>0</v>
      </c>
      <c r="R186" s="167">
        <f>Q186*H186</f>
        <v>0</v>
      </c>
      <c r="S186" s="167">
        <v>0</v>
      </c>
      <c r="T186" s="168">
        <f>S186*H186</f>
        <v>0</v>
      </c>
      <c r="AR186" s="169" t="s">
        <v>340</v>
      </c>
      <c r="AT186" s="169" t="s">
        <v>336</v>
      </c>
      <c r="AU186" s="169" t="s">
        <v>87</v>
      </c>
      <c r="AY186" s="17" t="s">
        <v>334</v>
      </c>
      <c r="BE186" s="170">
        <f>IF(N186="základná",J186,0)</f>
        <v>0</v>
      </c>
      <c r="BF186" s="170">
        <f>IF(N186="znížená",J186,0)</f>
        <v>0</v>
      </c>
      <c r="BG186" s="170">
        <f>IF(N186="zákl. prenesená",J186,0)</f>
        <v>0</v>
      </c>
      <c r="BH186" s="170">
        <f>IF(N186="zníž. prenesená",J186,0)</f>
        <v>0</v>
      </c>
      <c r="BI186" s="170">
        <f>IF(N186="nulová",J186,0)</f>
        <v>0</v>
      </c>
      <c r="BJ186" s="17" t="s">
        <v>87</v>
      </c>
      <c r="BK186" s="170">
        <f>ROUND(I186*H186,2)</f>
        <v>0</v>
      </c>
      <c r="BL186" s="17" t="s">
        <v>340</v>
      </c>
      <c r="BM186" s="169" t="s">
        <v>377</v>
      </c>
    </row>
    <row r="187" spans="2:65" s="12" customFormat="1">
      <c r="B187" s="171"/>
      <c r="D187" s="172" t="s">
        <v>342</v>
      </c>
      <c r="E187" s="173" t="s">
        <v>1</v>
      </c>
      <c r="F187" s="174" t="s">
        <v>378</v>
      </c>
      <c r="H187" s="173" t="s">
        <v>1</v>
      </c>
      <c r="I187" s="175"/>
      <c r="L187" s="171"/>
      <c r="M187" s="176"/>
      <c r="T187" s="177"/>
      <c r="AT187" s="173" t="s">
        <v>342</v>
      </c>
      <c r="AU187" s="173" t="s">
        <v>87</v>
      </c>
      <c r="AV187" s="12" t="s">
        <v>82</v>
      </c>
      <c r="AW187" s="12" t="s">
        <v>31</v>
      </c>
      <c r="AX187" s="12" t="s">
        <v>75</v>
      </c>
      <c r="AY187" s="173" t="s">
        <v>334</v>
      </c>
    </row>
    <row r="188" spans="2:65" s="13" customFormat="1">
      <c r="B188" s="178"/>
      <c r="D188" s="172" t="s">
        <v>342</v>
      </c>
      <c r="E188" s="179" t="s">
        <v>1</v>
      </c>
      <c r="F188" s="180" t="s">
        <v>379</v>
      </c>
      <c r="H188" s="181">
        <v>10.95</v>
      </c>
      <c r="I188" s="182"/>
      <c r="L188" s="178"/>
      <c r="M188" s="183"/>
      <c r="T188" s="184"/>
      <c r="AT188" s="179" t="s">
        <v>342</v>
      </c>
      <c r="AU188" s="179" t="s">
        <v>87</v>
      </c>
      <c r="AV188" s="13" t="s">
        <v>87</v>
      </c>
      <c r="AW188" s="13" t="s">
        <v>31</v>
      </c>
      <c r="AX188" s="13" t="s">
        <v>75</v>
      </c>
      <c r="AY188" s="179" t="s">
        <v>334</v>
      </c>
    </row>
    <row r="189" spans="2:65" s="14" customFormat="1">
      <c r="B189" s="185"/>
      <c r="D189" s="172" t="s">
        <v>342</v>
      </c>
      <c r="E189" s="186" t="s">
        <v>199</v>
      </c>
      <c r="F189" s="187" t="s">
        <v>346</v>
      </c>
      <c r="H189" s="188">
        <v>10.95</v>
      </c>
      <c r="I189" s="189"/>
      <c r="L189" s="185"/>
      <c r="M189" s="190"/>
      <c r="T189" s="191"/>
      <c r="AT189" s="186" t="s">
        <v>342</v>
      </c>
      <c r="AU189" s="186" t="s">
        <v>87</v>
      </c>
      <c r="AV189" s="14" t="s">
        <v>340</v>
      </c>
      <c r="AW189" s="14" t="s">
        <v>31</v>
      </c>
      <c r="AX189" s="14" t="s">
        <v>82</v>
      </c>
      <c r="AY189" s="186" t="s">
        <v>334</v>
      </c>
    </row>
    <row r="190" spans="2:65" s="1" customFormat="1" ht="37.799999999999997" customHeight="1">
      <c r="B190" s="128"/>
      <c r="C190" s="158" t="s">
        <v>380</v>
      </c>
      <c r="D190" s="158" t="s">
        <v>336</v>
      </c>
      <c r="E190" s="159" t="s">
        <v>381</v>
      </c>
      <c r="F190" s="160" t="s">
        <v>382</v>
      </c>
      <c r="G190" s="161" t="s">
        <v>349</v>
      </c>
      <c r="H190" s="162">
        <v>10.95</v>
      </c>
      <c r="I190" s="163"/>
      <c r="J190" s="164">
        <f>ROUND(I190*H190,2)</f>
        <v>0</v>
      </c>
      <c r="K190" s="165"/>
      <c r="L190" s="32"/>
      <c r="M190" s="166" t="s">
        <v>1</v>
      </c>
      <c r="N190" s="127" t="s">
        <v>41</v>
      </c>
      <c r="P190" s="167">
        <f>O190*H190</f>
        <v>0</v>
      </c>
      <c r="Q190" s="167">
        <v>0</v>
      </c>
      <c r="R190" s="167">
        <f>Q190*H190</f>
        <v>0</v>
      </c>
      <c r="S190" s="167">
        <v>0</v>
      </c>
      <c r="T190" s="168">
        <f>S190*H190</f>
        <v>0</v>
      </c>
      <c r="AR190" s="169" t="s">
        <v>340</v>
      </c>
      <c r="AT190" s="169" t="s">
        <v>336</v>
      </c>
      <c r="AU190" s="169" t="s">
        <v>87</v>
      </c>
      <c r="AY190" s="17" t="s">
        <v>334</v>
      </c>
      <c r="BE190" s="170">
        <f>IF(N190="základná",J190,0)</f>
        <v>0</v>
      </c>
      <c r="BF190" s="170">
        <f>IF(N190="znížená",J190,0)</f>
        <v>0</v>
      </c>
      <c r="BG190" s="170">
        <f>IF(N190="zákl. prenesená",J190,0)</f>
        <v>0</v>
      </c>
      <c r="BH190" s="170">
        <f>IF(N190="zníž. prenesená",J190,0)</f>
        <v>0</v>
      </c>
      <c r="BI190" s="170">
        <f>IF(N190="nulová",J190,0)</f>
        <v>0</v>
      </c>
      <c r="BJ190" s="17" t="s">
        <v>87</v>
      </c>
      <c r="BK190" s="170">
        <f>ROUND(I190*H190,2)</f>
        <v>0</v>
      </c>
      <c r="BL190" s="17" t="s">
        <v>340</v>
      </c>
      <c r="BM190" s="169" t="s">
        <v>383</v>
      </c>
    </row>
    <row r="191" spans="2:65" s="13" customFormat="1">
      <c r="B191" s="178"/>
      <c r="D191" s="172" t="s">
        <v>342</v>
      </c>
      <c r="E191" s="179" t="s">
        <v>1</v>
      </c>
      <c r="F191" s="180" t="s">
        <v>199</v>
      </c>
      <c r="H191" s="181">
        <v>10.95</v>
      </c>
      <c r="I191" s="182"/>
      <c r="L191" s="178"/>
      <c r="M191" s="183"/>
      <c r="T191" s="184"/>
      <c r="AT191" s="179" t="s">
        <v>342</v>
      </c>
      <c r="AU191" s="179" t="s">
        <v>87</v>
      </c>
      <c r="AV191" s="13" t="s">
        <v>87</v>
      </c>
      <c r="AW191" s="13" t="s">
        <v>31</v>
      </c>
      <c r="AX191" s="13" t="s">
        <v>75</v>
      </c>
      <c r="AY191" s="179" t="s">
        <v>334</v>
      </c>
    </row>
    <row r="192" spans="2:65" s="14" customFormat="1">
      <c r="B192" s="185"/>
      <c r="D192" s="172" t="s">
        <v>342</v>
      </c>
      <c r="E192" s="186" t="s">
        <v>1</v>
      </c>
      <c r="F192" s="187" t="s">
        <v>346</v>
      </c>
      <c r="H192" s="188">
        <v>10.95</v>
      </c>
      <c r="I192" s="189"/>
      <c r="L192" s="185"/>
      <c r="M192" s="190"/>
      <c r="T192" s="191"/>
      <c r="AT192" s="186" t="s">
        <v>342</v>
      </c>
      <c r="AU192" s="186" t="s">
        <v>87</v>
      </c>
      <c r="AV192" s="14" t="s">
        <v>340</v>
      </c>
      <c r="AW192" s="14" t="s">
        <v>31</v>
      </c>
      <c r="AX192" s="14" t="s">
        <v>82</v>
      </c>
      <c r="AY192" s="186" t="s">
        <v>334</v>
      </c>
    </row>
    <row r="193" spans="2:65" s="1" customFormat="1" ht="24.15" customHeight="1">
      <c r="B193" s="128"/>
      <c r="C193" s="158" t="s">
        <v>384</v>
      </c>
      <c r="D193" s="158" t="s">
        <v>336</v>
      </c>
      <c r="E193" s="159" t="s">
        <v>385</v>
      </c>
      <c r="F193" s="160" t="s">
        <v>386</v>
      </c>
      <c r="G193" s="161" t="s">
        <v>349</v>
      </c>
      <c r="H193" s="162">
        <v>1704.115</v>
      </c>
      <c r="I193" s="163"/>
      <c r="J193" s="164">
        <f>ROUND(I193*H193,2)</f>
        <v>0</v>
      </c>
      <c r="K193" s="165"/>
      <c r="L193" s="32"/>
      <c r="M193" s="166" t="s">
        <v>1</v>
      </c>
      <c r="N193" s="127" t="s">
        <v>41</v>
      </c>
      <c r="P193" s="167">
        <f>O193*H193</f>
        <v>0</v>
      </c>
      <c r="Q193" s="167">
        <v>0</v>
      </c>
      <c r="R193" s="167">
        <f>Q193*H193</f>
        <v>0</v>
      </c>
      <c r="S193" s="167">
        <v>0</v>
      </c>
      <c r="T193" s="168">
        <f>S193*H193</f>
        <v>0</v>
      </c>
      <c r="AR193" s="169" t="s">
        <v>340</v>
      </c>
      <c r="AT193" s="169" t="s">
        <v>336</v>
      </c>
      <c r="AU193" s="169" t="s">
        <v>87</v>
      </c>
      <c r="AY193" s="17" t="s">
        <v>334</v>
      </c>
      <c r="BE193" s="170">
        <f>IF(N193="základná",J193,0)</f>
        <v>0</v>
      </c>
      <c r="BF193" s="170">
        <f>IF(N193="znížená",J193,0)</f>
        <v>0</v>
      </c>
      <c r="BG193" s="170">
        <f>IF(N193="zákl. prenesená",J193,0)</f>
        <v>0</v>
      </c>
      <c r="BH193" s="170">
        <f>IF(N193="zníž. prenesená",J193,0)</f>
        <v>0</v>
      </c>
      <c r="BI193" s="170">
        <f>IF(N193="nulová",J193,0)</f>
        <v>0</v>
      </c>
      <c r="BJ193" s="17" t="s">
        <v>87</v>
      </c>
      <c r="BK193" s="170">
        <f>ROUND(I193*H193,2)</f>
        <v>0</v>
      </c>
      <c r="BL193" s="17" t="s">
        <v>340</v>
      </c>
      <c r="BM193" s="169" t="s">
        <v>387</v>
      </c>
    </row>
    <row r="194" spans="2:65" s="12" customFormat="1">
      <c r="B194" s="171"/>
      <c r="D194" s="172" t="s">
        <v>342</v>
      </c>
      <c r="E194" s="173" t="s">
        <v>1</v>
      </c>
      <c r="F194" s="174" t="s">
        <v>388</v>
      </c>
      <c r="H194" s="173" t="s">
        <v>1</v>
      </c>
      <c r="I194" s="175"/>
      <c r="L194" s="171"/>
      <c r="M194" s="176"/>
      <c r="T194" s="177"/>
      <c r="AT194" s="173" t="s">
        <v>342</v>
      </c>
      <c r="AU194" s="173" t="s">
        <v>87</v>
      </c>
      <c r="AV194" s="12" t="s">
        <v>82</v>
      </c>
      <c r="AW194" s="12" t="s">
        <v>31</v>
      </c>
      <c r="AX194" s="12" t="s">
        <v>75</v>
      </c>
      <c r="AY194" s="173" t="s">
        <v>334</v>
      </c>
    </row>
    <row r="195" spans="2:65" s="13" customFormat="1">
      <c r="B195" s="178"/>
      <c r="D195" s="172" t="s">
        <v>342</v>
      </c>
      <c r="E195" s="179" t="s">
        <v>1</v>
      </c>
      <c r="F195" s="180" t="s">
        <v>389</v>
      </c>
      <c r="H195" s="181">
        <v>816.38499999999999</v>
      </c>
      <c r="I195" s="182"/>
      <c r="L195" s="178"/>
      <c r="M195" s="183"/>
      <c r="T195" s="184"/>
      <c r="AT195" s="179" t="s">
        <v>342</v>
      </c>
      <c r="AU195" s="179" t="s">
        <v>87</v>
      </c>
      <c r="AV195" s="13" t="s">
        <v>87</v>
      </c>
      <c r="AW195" s="13" t="s">
        <v>31</v>
      </c>
      <c r="AX195" s="13" t="s">
        <v>75</v>
      </c>
      <c r="AY195" s="179" t="s">
        <v>334</v>
      </c>
    </row>
    <row r="196" spans="2:65" s="12" customFormat="1">
      <c r="B196" s="171"/>
      <c r="D196" s="172" t="s">
        <v>342</v>
      </c>
      <c r="E196" s="173" t="s">
        <v>1</v>
      </c>
      <c r="F196" s="174" t="s">
        <v>390</v>
      </c>
      <c r="H196" s="173" t="s">
        <v>1</v>
      </c>
      <c r="I196" s="175"/>
      <c r="L196" s="171"/>
      <c r="M196" s="176"/>
      <c r="T196" s="177"/>
      <c r="AT196" s="173" t="s">
        <v>342</v>
      </c>
      <c r="AU196" s="173" t="s">
        <v>87</v>
      </c>
      <c r="AV196" s="12" t="s">
        <v>82</v>
      </c>
      <c r="AW196" s="12" t="s">
        <v>31</v>
      </c>
      <c r="AX196" s="12" t="s">
        <v>75</v>
      </c>
      <c r="AY196" s="173" t="s">
        <v>334</v>
      </c>
    </row>
    <row r="197" spans="2:65" s="13" customFormat="1">
      <c r="B197" s="178"/>
      <c r="D197" s="172" t="s">
        <v>342</v>
      </c>
      <c r="E197" s="179" t="s">
        <v>1</v>
      </c>
      <c r="F197" s="180" t="s">
        <v>391</v>
      </c>
      <c r="H197" s="181">
        <v>887.73</v>
      </c>
      <c r="I197" s="182"/>
      <c r="L197" s="178"/>
      <c r="M197" s="183"/>
      <c r="T197" s="184"/>
      <c r="AT197" s="179" t="s">
        <v>342</v>
      </c>
      <c r="AU197" s="179" t="s">
        <v>87</v>
      </c>
      <c r="AV197" s="13" t="s">
        <v>87</v>
      </c>
      <c r="AW197" s="13" t="s">
        <v>31</v>
      </c>
      <c r="AX197" s="13" t="s">
        <v>75</v>
      </c>
      <c r="AY197" s="179" t="s">
        <v>334</v>
      </c>
    </row>
    <row r="198" spans="2:65" s="14" customFormat="1">
      <c r="B198" s="185"/>
      <c r="D198" s="172" t="s">
        <v>342</v>
      </c>
      <c r="E198" s="186" t="s">
        <v>1</v>
      </c>
      <c r="F198" s="187" t="s">
        <v>346</v>
      </c>
      <c r="H198" s="188">
        <v>1704.115</v>
      </c>
      <c r="I198" s="189"/>
      <c r="L198" s="185"/>
      <c r="M198" s="190"/>
      <c r="T198" s="191"/>
      <c r="AT198" s="186" t="s">
        <v>342</v>
      </c>
      <c r="AU198" s="186" t="s">
        <v>87</v>
      </c>
      <c r="AV198" s="14" t="s">
        <v>340</v>
      </c>
      <c r="AW198" s="14" t="s">
        <v>31</v>
      </c>
      <c r="AX198" s="14" t="s">
        <v>82</v>
      </c>
      <c r="AY198" s="186" t="s">
        <v>334</v>
      </c>
    </row>
    <row r="199" spans="2:65" s="1" customFormat="1" ht="24.15" customHeight="1">
      <c r="B199" s="128"/>
      <c r="C199" s="158" t="s">
        <v>392</v>
      </c>
      <c r="D199" s="158" t="s">
        <v>336</v>
      </c>
      <c r="E199" s="159" t="s">
        <v>393</v>
      </c>
      <c r="F199" s="160" t="s">
        <v>394</v>
      </c>
      <c r="G199" s="161" t="s">
        <v>349</v>
      </c>
      <c r="H199" s="162">
        <v>887.73</v>
      </c>
      <c r="I199" s="163"/>
      <c r="J199" s="164">
        <f>ROUND(I199*H199,2)</f>
        <v>0</v>
      </c>
      <c r="K199" s="165"/>
      <c r="L199" s="32"/>
      <c r="M199" s="166" t="s">
        <v>1</v>
      </c>
      <c r="N199" s="127" t="s">
        <v>41</v>
      </c>
      <c r="P199" s="167">
        <f>O199*H199</f>
        <v>0</v>
      </c>
      <c r="Q199" s="167">
        <v>0</v>
      </c>
      <c r="R199" s="167">
        <f>Q199*H199</f>
        <v>0</v>
      </c>
      <c r="S199" s="167">
        <v>0</v>
      </c>
      <c r="T199" s="168">
        <f>S199*H199</f>
        <v>0</v>
      </c>
      <c r="AR199" s="169" t="s">
        <v>340</v>
      </c>
      <c r="AT199" s="169" t="s">
        <v>336</v>
      </c>
      <c r="AU199" s="169" t="s">
        <v>87</v>
      </c>
      <c r="AY199" s="17" t="s">
        <v>334</v>
      </c>
      <c r="BE199" s="170">
        <f>IF(N199="základná",J199,0)</f>
        <v>0</v>
      </c>
      <c r="BF199" s="170">
        <f>IF(N199="znížená",J199,0)</f>
        <v>0</v>
      </c>
      <c r="BG199" s="170">
        <f>IF(N199="zákl. prenesená",J199,0)</f>
        <v>0</v>
      </c>
      <c r="BH199" s="170">
        <f>IF(N199="zníž. prenesená",J199,0)</f>
        <v>0</v>
      </c>
      <c r="BI199" s="170">
        <f>IF(N199="nulová",J199,0)</f>
        <v>0</v>
      </c>
      <c r="BJ199" s="17" t="s">
        <v>87</v>
      </c>
      <c r="BK199" s="170">
        <f>ROUND(I199*H199,2)</f>
        <v>0</v>
      </c>
      <c r="BL199" s="17" t="s">
        <v>340</v>
      </c>
      <c r="BM199" s="169" t="s">
        <v>395</v>
      </c>
    </row>
    <row r="200" spans="2:65" s="12" customFormat="1">
      <c r="B200" s="171"/>
      <c r="D200" s="172" t="s">
        <v>342</v>
      </c>
      <c r="E200" s="173" t="s">
        <v>1</v>
      </c>
      <c r="F200" s="174" t="s">
        <v>390</v>
      </c>
      <c r="H200" s="173" t="s">
        <v>1</v>
      </c>
      <c r="I200" s="175"/>
      <c r="L200" s="171"/>
      <c r="M200" s="176"/>
      <c r="T200" s="177"/>
      <c r="AT200" s="173" t="s">
        <v>342</v>
      </c>
      <c r="AU200" s="173" t="s">
        <v>87</v>
      </c>
      <c r="AV200" s="12" t="s">
        <v>82</v>
      </c>
      <c r="AW200" s="12" t="s">
        <v>31</v>
      </c>
      <c r="AX200" s="12" t="s">
        <v>75</v>
      </c>
      <c r="AY200" s="173" t="s">
        <v>334</v>
      </c>
    </row>
    <row r="201" spans="2:65" s="13" customFormat="1">
      <c r="B201" s="178"/>
      <c r="D201" s="172" t="s">
        <v>342</v>
      </c>
      <c r="E201" s="179" t="s">
        <v>1</v>
      </c>
      <c r="F201" s="180" t="s">
        <v>391</v>
      </c>
      <c r="H201" s="181">
        <v>887.73</v>
      </c>
      <c r="I201" s="182"/>
      <c r="L201" s="178"/>
      <c r="M201" s="183"/>
      <c r="T201" s="184"/>
      <c r="AT201" s="179" t="s">
        <v>342</v>
      </c>
      <c r="AU201" s="179" t="s">
        <v>87</v>
      </c>
      <c r="AV201" s="13" t="s">
        <v>87</v>
      </c>
      <c r="AW201" s="13" t="s">
        <v>31</v>
      </c>
      <c r="AX201" s="13" t="s">
        <v>75</v>
      </c>
      <c r="AY201" s="179" t="s">
        <v>334</v>
      </c>
    </row>
    <row r="202" spans="2:65" s="14" customFormat="1">
      <c r="B202" s="185"/>
      <c r="D202" s="172" t="s">
        <v>342</v>
      </c>
      <c r="E202" s="186" t="s">
        <v>1</v>
      </c>
      <c r="F202" s="187" t="s">
        <v>346</v>
      </c>
      <c r="H202" s="188">
        <v>887.73</v>
      </c>
      <c r="I202" s="189"/>
      <c r="L202" s="185"/>
      <c r="M202" s="190"/>
      <c r="T202" s="191"/>
      <c r="AT202" s="186" t="s">
        <v>342</v>
      </c>
      <c r="AU202" s="186" t="s">
        <v>87</v>
      </c>
      <c r="AV202" s="14" t="s">
        <v>340</v>
      </c>
      <c r="AW202" s="14" t="s">
        <v>31</v>
      </c>
      <c r="AX202" s="14" t="s">
        <v>82</v>
      </c>
      <c r="AY202" s="186" t="s">
        <v>334</v>
      </c>
    </row>
    <row r="203" spans="2:65" s="1" customFormat="1" ht="21.75" customHeight="1">
      <c r="B203" s="128"/>
      <c r="C203" s="158" t="s">
        <v>396</v>
      </c>
      <c r="D203" s="158" t="s">
        <v>336</v>
      </c>
      <c r="E203" s="159" t="s">
        <v>397</v>
      </c>
      <c r="F203" s="160" t="s">
        <v>398</v>
      </c>
      <c r="G203" s="161" t="s">
        <v>349</v>
      </c>
      <c r="H203" s="162">
        <v>816.38499999999999</v>
      </c>
      <c r="I203" s="163"/>
      <c r="J203" s="164">
        <f>ROUND(I203*H203,2)</f>
        <v>0</v>
      </c>
      <c r="K203" s="165"/>
      <c r="L203" s="32"/>
      <c r="M203" s="166" t="s">
        <v>1</v>
      </c>
      <c r="N203" s="127" t="s">
        <v>41</v>
      </c>
      <c r="P203" s="167">
        <f>O203*H203</f>
        <v>0</v>
      </c>
      <c r="Q203" s="167">
        <v>0</v>
      </c>
      <c r="R203" s="167">
        <f>Q203*H203</f>
        <v>0</v>
      </c>
      <c r="S203" s="167">
        <v>0</v>
      </c>
      <c r="T203" s="168">
        <f>S203*H203</f>
        <v>0</v>
      </c>
      <c r="AR203" s="169" t="s">
        <v>340</v>
      </c>
      <c r="AT203" s="169" t="s">
        <v>336</v>
      </c>
      <c r="AU203" s="169" t="s">
        <v>87</v>
      </c>
      <c r="AY203" s="17" t="s">
        <v>334</v>
      </c>
      <c r="BE203" s="170">
        <f>IF(N203="základná",J203,0)</f>
        <v>0</v>
      </c>
      <c r="BF203" s="170">
        <f>IF(N203="znížená",J203,0)</f>
        <v>0</v>
      </c>
      <c r="BG203" s="170">
        <f>IF(N203="zákl. prenesená",J203,0)</f>
        <v>0</v>
      </c>
      <c r="BH203" s="170">
        <f>IF(N203="zníž. prenesená",J203,0)</f>
        <v>0</v>
      </c>
      <c r="BI203" s="170">
        <f>IF(N203="nulová",J203,0)</f>
        <v>0</v>
      </c>
      <c r="BJ203" s="17" t="s">
        <v>87</v>
      </c>
      <c r="BK203" s="170">
        <f>ROUND(I203*H203,2)</f>
        <v>0</v>
      </c>
      <c r="BL203" s="17" t="s">
        <v>340</v>
      </c>
      <c r="BM203" s="169" t="s">
        <v>399</v>
      </c>
    </row>
    <row r="204" spans="2:65" s="12" customFormat="1">
      <c r="B204" s="171"/>
      <c r="D204" s="172" t="s">
        <v>342</v>
      </c>
      <c r="E204" s="173" t="s">
        <v>1</v>
      </c>
      <c r="F204" s="174" t="s">
        <v>388</v>
      </c>
      <c r="H204" s="173" t="s">
        <v>1</v>
      </c>
      <c r="I204" s="175"/>
      <c r="L204" s="171"/>
      <c r="M204" s="176"/>
      <c r="T204" s="177"/>
      <c r="AT204" s="173" t="s">
        <v>342</v>
      </c>
      <c r="AU204" s="173" t="s">
        <v>87</v>
      </c>
      <c r="AV204" s="12" t="s">
        <v>82</v>
      </c>
      <c r="AW204" s="12" t="s">
        <v>31</v>
      </c>
      <c r="AX204" s="12" t="s">
        <v>75</v>
      </c>
      <c r="AY204" s="173" t="s">
        <v>334</v>
      </c>
    </row>
    <row r="205" spans="2:65" s="13" customFormat="1">
      <c r="B205" s="178"/>
      <c r="D205" s="172" t="s">
        <v>342</v>
      </c>
      <c r="E205" s="179" t="s">
        <v>1</v>
      </c>
      <c r="F205" s="180" t="s">
        <v>389</v>
      </c>
      <c r="H205" s="181">
        <v>816.38499999999999</v>
      </c>
      <c r="I205" s="182"/>
      <c r="L205" s="178"/>
      <c r="M205" s="183"/>
      <c r="T205" s="184"/>
      <c r="AT205" s="179" t="s">
        <v>342</v>
      </c>
      <c r="AU205" s="179" t="s">
        <v>87</v>
      </c>
      <c r="AV205" s="13" t="s">
        <v>87</v>
      </c>
      <c r="AW205" s="13" t="s">
        <v>31</v>
      </c>
      <c r="AX205" s="13" t="s">
        <v>75</v>
      </c>
      <c r="AY205" s="179" t="s">
        <v>334</v>
      </c>
    </row>
    <row r="206" spans="2:65" s="14" customFormat="1">
      <c r="B206" s="185"/>
      <c r="D206" s="172" t="s">
        <v>342</v>
      </c>
      <c r="E206" s="186" t="s">
        <v>1</v>
      </c>
      <c r="F206" s="187" t="s">
        <v>346</v>
      </c>
      <c r="H206" s="188">
        <v>816.38499999999999</v>
      </c>
      <c r="I206" s="189"/>
      <c r="L206" s="185"/>
      <c r="M206" s="190"/>
      <c r="T206" s="191"/>
      <c r="AT206" s="186" t="s">
        <v>342</v>
      </c>
      <c r="AU206" s="186" t="s">
        <v>87</v>
      </c>
      <c r="AV206" s="14" t="s">
        <v>340</v>
      </c>
      <c r="AW206" s="14" t="s">
        <v>31</v>
      </c>
      <c r="AX206" s="14" t="s">
        <v>82</v>
      </c>
      <c r="AY206" s="186" t="s">
        <v>334</v>
      </c>
    </row>
    <row r="207" spans="2:65" s="1" customFormat="1" ht="33" customHeight="1">
      <c r="B207" s="128"/>
      <c r="C207" s="158" t="s">
        <v>400</v>
      </c>
      <c r="D207" s="158" t="s">
        <v>336</v>
      </c>
      <c r="E207" s="159" t="s">
        <v>401</v>
      </c>
      <c r="F207" s="160" t="s">
        <v>402</v>
      </c>
      <c r="G207" s="161" t="s">
        <v>349</v>
      </c>
      <c r="H207" s="162">
        <v>398.28300000000002</v>
      </c>
      <c r="I207" s="163"/>
      <c r="J207" s="164">
        <f>ROUND(I207*H207,2)</f>
        <v>0</v>
      </c>
      <c r="K207" s="165"/>
      <c r="L207" s="32"/>
      <c r="M207" s="166" t="s">
        <v>1</v>
      </c>
      <c r="N207" s="127" t="s">
        <v>41</v>
      </c>
      <c r="P207" s="167">
        <f>O207*H207</f>
        <v>0</v>
      </c>
      <c r="Q207" s="167">
        <v>0</v>
      </c>
      <c r="R207" s="167">
        <f>Q207*H207</f>
        <v>0</v>
      </c>
      <c r="S207" s="167">
        <v>0</v>
      </c>
      <c r="T207" s="168">
        <f>S207*H207</f>
        <v>0</v>
      </c>
      <c r="AR207" s="169" t="s">
        <v>340</v>
      </c>
      <c r="AT207" s="169" t="s">
        <v>336</v>
      </c>
      <c r="AU207" s="169" t="s">
        <v>87</v>
      </c>
      <c r="AY207" s="17" t="s">
        <v>334</v>
      </c>
      <c r="BE207" s="170">
        <f>IF(N207="základná",J207,0)</f>
        <v>0</v>
      </c>
      <c r="BF207" s="170">
        <f>IF(N207="znížená",J207,0)</f>
        <v>0</v>
      </c>
      <c r="BG207" s="170">
        <f>IF(N207="zákl. prenesená",J207,0)</f>
        <v>0</v>
      </c>
      <c r="BH207" s="170">
        <f>IF(N207="zníž. prenesená",J207,0)</f>
        <v>0</v>
      </c>
      <c r="BI207" s="170">
        <f>IF(N207="nulová",J207,0)</f>
        <v>0</v>
      </c>
      <c r="BJ207" s="17" t="s">
        <v>87</v>
      </c>
      <c r="BK207" s="170">
        <f>ROUND(I207*H207,2)</f>
        <v>0</v>
      </c>
      <c r="BL207" s="17" t="s">
        <v>340</v>
      </c>
      <c r="BM207" s="169" t="s">
        <v>403</v>
      </c>
    </row>
    <row r="208" spans="2:65" s="12" customFormat="1">
      <c r="B208" s="171"/>
      <c r="D208" s="172" t="s">
        <v>342</v>
      </c>
      <c r="E208" s="173" t="s">
        <v>1</v>
      </c>
      <c r="F208" s="174" t="s">
        <v>404</v>
      </c>
      <c r="H208" s="173" t="s">
        <v>1</v>
      </c>
      <c r="I208" s="175"/>
      <c r="L208" s="171"/>
      <c r="M208" s="176"/>
      <c r="T208" s="177"/>
      <c r="AT208" s="173" t="s">
        <v>342</v>
      </c>
      <c r="AU208" s="173" t="s">
        <v>87</v>
      </c>
      <c r="AV208" s="12" t="s">
        <v>82</v>
      </c>
      <c r="AW208" s="12" t="s">
        <v>31</v>
      </c>
      <c r="AX208" s="12" t="s">
        <v>75</v>
      </c>
      <c r="AY208" s="173" t="s">
        <v>334</v>
      </c>
    </row>
    <row r="209" spans="2:65" s="12" customFormat="1">
      <c r="B209" s="171"/>
      <c r="D209" s="172" t="s">
        <v>342</v>
      </c>
      <c r="E209" s="173" t="s">
        <v>1</v>
      </c>
      <c r="F209" s="174" t="s">
        <v>405</v>
      </c>
      <c r="H209" s="173" t="s">
        <v>1</v>
      </c>
      <c r="I209" s="175"/>
      <c r="L209" s="171"/>
      <c r="M209" s="176"/>
      <c r="T209" s="177"/>
      <c r="AT209" s="173" t="s">
        <v>342</v>
      </c>
      <c r="AU209" s="173" t="s">
        <v>87</v>
      </c>
      <c r="AV209" s="12" t="s">
        <v>82</v>
      </c>
      <c r="AW209" s="12" t="s">
        <v>31</v>
      </c>
      <c r="AX209" s="12" t="s">
        <v>75</v>
      </c>
      <c r="AY209" s="173" t="s">
        <v>334</v>
      </c>
    </row>
    <row r="210" spans="2:65" s="13" customFormat="1">
      <c r="B210" s="178"/>
      <c r="D210" s="172" t="s">
        <v>342</v>
      </c>
      <c r="E210" s="179" t="s">
        <v>1</v>
      </c>
      <c r="F210" s="180" t="s">
        <v>277</v>
      </c>
      <c r="H210" s="181">
        <v>9.1359999999999992</v>
      </c>
      <c r="I210" s="182"/>
      <c r="L210" s="178"/>
      <c r="M210" s="183"/>
      <c r="T210" s="184"/>
      <c r="AT210" s="179" t="s">
        <v>342</v>
      </c>
      <c r="AU210" s="179" t="s">
        <v>87</v>
      </c>
      <c r="AV210" s="13" t="s">
        <v>87</v>
      </c>
      <c r="AW210" s="13" t="s">
        <v>31</v>
      </c>
      <c r="AX210" s="13" t="s">
        <v>75</v>
      </c>
      <c r="AY210" s="179" t="s">
        <v>334</v>
      </c>
    </row>
    <row r="211" spans="2:65" s="15" customFormat="1">
      <c r="B211" s="192"/>
      <c r="D211" s="172" t="s">
        <v>342</v>
      </c>
      <c r="E211" s="193" t="s">
        <v>276</v>
      </c>
      <c r="F211" s="194" t="s">
        <v>406</v>
      </c>
      <c r="H211" s="195">
        <v>9.1359999999999992</v>
      </c>
      <c r="I211" s="196"/>
      <c r="L211" s="192"/>
      <c r="M211" s="197"/>
      <c r="T211" s="198"/>
      <c r="AT211" s="193" t="s">
        <v>342</v>
      </c>
      <c r="AU211" s="193" t="s">
        <v>87</v>
      </c>
      <c r="AV211" s="15" t="s">
        <v>352</v>
      </c>
      <c r="AW211" s="15" t="s">
        <v>31</v>
      </c>
      <c r="AX211" s="15" t="s">
        <v>75</v>
      </c>
      <c r="AY211" s="193" t="s">
        <v>334</v>
      </c>
    </row>
    <row r="212" spans="2:65" s="12" customFormat="1">
      <c r="B212" s="171"/>
      <c r="D212" s="172" t="s">
        <v>342</v>
      </c>
      <c r="E212" s="173" t="s">
        <v>1</v>
      </c>
      <c r="F212" s="174" t="s">
        <v>407</v>
      </c>
      <c r="H212" s="173" t="s">
        <v>1</v>
      </c>
      <c r="I212" s="175"/>
      <c r="L212" s="171"/>
      <c r="M212" s="176"/>
      <c r="T212" s="177"/>
      <c r="AT212" s="173" t="s">
        <v>342</v>
      </c>
      <c r="AU212" s="173" t="s">
        <v>87</v>
      </c>
      <c r="AV212" s="12" t="s">
        <v>82</v>
      </c>
      <c r="AW212" s="12" t="s">
        <v>31</v>
      </c>
      <c r="AX212" s="12" t="s">
        <v>75</v>
      </c>
      <c r="AY212" s="173" t="s">
        <v>334</v>
      </c>
    </row>
    <row r="213" spans="2:65" s="12" customFormat="1">
      <c r="B213" s="171"/>
      <c r="D213" s="172" t="s">
        <v>342</v>
      </c>
      <c r="E213" s="173" t="s">
        <v>1</v>
      </c>
      <c r="F213" s="174" t="s">
        <v>408</v>
      </c>
      <c r="H213" s="173" t="s">
        <v>1</v>
      </c>
      <c r="I213" s="175"/>
      <c r="L213" s="171"/>
      <c r="M213" s="176"/>
      <c r="T213" s="177"/>
      <c r="AT213" s="173" t="s">
        <v>342</v>
      </c>
      <c r="AU213" s="173" t="s">
        <v>87</v>
      </c>
      <c r="AV213" s="12" t="s">
        <v>82</v>
      </c>
      <c r="AW213" s="12" t="s">
        <v>31</v>
      </c>
      <c r="AX213" s="12" t="s">
        <v>75</v>
      </c>
      <c r="AY213" s="173" t="s">
        <v>334</v>
      </c>
    </row>
    <row r="214" spans="2:65" s="13" customFormat="1">
      <c r="B214" s="178"/>
      <c r="D214" s="172" t="s">
        <v>342</v>
      </c>
      <c r="E214" s="179" t="s">
        <v>1</v>
      </c>
      <c r="F214" s="180" t="s">
        <v>409</v>
      </c>
      <c r="H214" s="181">
        <v>175.78399999999999</v>
      </c>
      <c r="I214" s="182"/>
      <c r="L214" s="178"/>
      <c r="M214" s="183"/>
      <c r="T214" s="184"/>
      <c r="AT214" s="179" t="s">
        <v>342</v>
      </c>
      <c r="AU214" s="179" t="s">
        <v>87</v>
      </c>
      <c r="AV214" s="13" t="s">
        <v>87</v>
      </c>
      <c r="AW214" s="13" t="s">
        <v>31</v>
      </c>
      <c r="AX214" s="13" t="s">
        <v>75</v>
      </c>
      <c r="AY214" s="179" t="s">
        <v>334</v>
      </c>
    </row>
    <row r="215" spans="2:65" s="12" customFormat="1" ht="20.399999999999999">
      <c r="B215" s="171"/>
      <c r="D215" s="172" t="s">
        <v>342</v>
      </c>
      <c r="E215" s="173" t="s">
        <v>1</v>
      </c>
      <c r="F215" s="174" t="s">
        <v>410</v>
      </c>
      <c r="H215" s="173" t="s">
        <v>1</v>
      </c>
      <c r="I215" s="175"/>
      <c r="L215" s="171"/>
      <c r="M215" s="176"/>
      <c r="T215" s="177"/>
      <c r="AT215" s="173" t="s">
        <v>342</v>
      </c>
      <c r="AU215" s="173" t="s">
        <v>87</v>
      </c>
      <c r="AV215" s="12" t="s">
        <v>82</v>
      </c>
      <c r="AW215" s="12" t="s">
        <v>31</v>
      </c>
      <c r="AX215" s="12" t="s">
        <v>75</v>
      </c>
      <c r="AY215" s="173" t="s">
        <v>334</v>
      </c>
    </row>
    <row r="216" spans="2:65" s="13" customFormat="1">
      <c r="B216" s="178"/>
      <c r="D216" s="172" t="s">
        <v>342</v>
      </c>
      <c r="E216" s="179" t="s">
        <v>1</v>
      </c>
      <c r="F216" s="180" t="s">
        <v>411</v>
      </c>
      <c r="H216" s="181">
        <v>6.7530000000000001</v>
      </c>
      <c r="I216" s="182"/>
      <c r="L216" s="178"/>
      <c r="M216" s="183"/>
      <c r="T216" s="184"/>
      <c r="AT216" s="179" t="s">
        <v>342</v>
      </c>
      <c r="AU216" s="179" t="s">
        <v>87</v>
      </c>
      <c r="AV216" s="13" t="s">
        <v>87</v>
      </c>
      <c r="AW216" s="13" t="s">
        <v>31</v>
      </c>
      <c r="AX216" s="13" t="s">
        <v>75</v>
      </c>
      <c r="AY216" s="179" t="s">
        <v>334</v>
      </c>
    </row>
    <row r="217" spans="2:65" s="12" customFormat="1">
      <c r="B217" s="171"/>
      <c r="D217" s="172" t="s">
        <v>342</v>
      </c>
      <c r="E217" s="173" t="s">
        <v>1</v>
      </c>
      <c r="F217" s="174" t="s">
        <v>412</v>
      </c>
      <c r="H217" s="173" t="s">
        <v>1</v>
      </c>
      <c r="I217" s="175"/>
      <c r="L217" s="171"/>
      <c r="M217" s="176"/>
      <c r="T217" s="177"/>
      <c r="AT217" s="173" t="s">
        <v>342</v>
      </c>
      <c r="AU217" s="173" t="s">
        <v>87</v>
      </c>
      <c r="AV217" s="12" t="s">
        <v>82</v>
      </c>
      <c r="AW217" s="12" t="s">
        <v>31</v>
      </c>
      <c r="AX217" s="12" t="s">
        <v>75</v>
      </c>
      <c r="AY217" s="173" t="s">
        <v>334</v>
      </c>
    </row>
    <row r="218" spans="2:65" s="13" customFormat="1">
      <c r="B218" s="178"/>
      <c r="D218" s="172" t="s">
        <v>342</v>
      </c>
      <c r="E218" s="179" t="s">
        <v>1</v>
      </c>
      <c r="F218" s="180" t="s">
        <v>413</v>
      </c>
      <c r="H218" s="181">
        <v>63.81</v>
      </c>
      <c r="I218" s="182"/>
      <c r="L218" s="178"/>
      <c r="M218" s="183"/>
      <c r="T218" s="184"/>
      <c r="AT218" s="179" t="s">
        <v>342</v>
      </c>
      <c r="AU218" s="179" t="s">
        <v>87</v>
      </c>
      <c r="AV218" s="13" t="s">
        <v>87</v>
      </c>
      <c r="AW218" s="13" t="s">
        <v>31</v>
      </c>
      <c r="AX218" s="13" t="s">
        <v>75</v>
      </c>
      <c r="AY218" s="179" t="s">
        <v>334</v>
      </c>
    </row>
    <row r="219" spans="2:65" s="13" customFormat="1">
      <c r="B219" s="178"/>
      <c r="D219" s="172" t="s">
        <v>342</v>
      </c>
      <c r="E219" s="179" t="s">
        <v>1</v>
      </c>
      <c r="F219" s="180" t="s">
        <v>414</v>
      </c>
      <c r="H219" s="181">
        <v>142.80000000000001</v>
      </c>
      <c r="I219" s="182"/>
      <c r="L219" s="178"/>
      <c r="M219" s="183"/>
      <c r="T219" s="184"/>
      <c r="AT219" s="179" t="s">
        <v>342</v>
      </c>
      <c r="AU219" s="179" t="s">
        <v>87</v>
      </c>
      <c r="AV219" s="13" t="s">
        <v>87</v>
      </c>
      <c r="AW219" s="13" t="s">
        <v>31</v>
      </c>
      <c r="AX219" s="13" t="s">
        <v>75</v>
      </c>
      <c r="AY219" s="179" t="s">
        <v>334</v>
      </c>
    </row>
    <row r="220" spans="2:65" s="15" customFormat="1">
      <c r="B220" s="192"/>
      <c r="D220" s="172" t="s">
        <v>342</v>
      </c>
      <c r="E220" s="193" t="s">
        <v>1</v>
      </c>
      <c r="F220" s="194" t="s">
        <v>406</v>
      </c>
      <c r="H220" s="195">
        <v>389.14699999999999</v>
      </c>
      <c r="I220" s="196"/>
      <c r="L220" s="192"/>
      <c r="M220" s="197"/>
      <c r="T220" s="198"/>
      <c r="AT220" s="193" t="s">
        <v>342</v>
      </c>
      <c r="AU220" s="193" t="s">
        <v>87</v>
      </c>
      <c r="AV220" s="15" t="s">
        <v>352</v>
      </c>
      <c r="AW220" s="15" t="s">
        <v>31</v>
      </c>
      <c r="AX220" s="15" t="s">
        <v>75</v>
      </c>
      <c r="AY220" s="193" t="s">
        <v>334</v>
      </c>
    </row>
    <row r="221" spans="2:65" s="14" customFormat="1">
      <c r="B221" s="185"/>
      <c r="D221" s="172" t="s">
        <v>342</v>
      </c>
      <c r="E221" s="186" t="s">
        <v>274</v>
      </c>
      <c r="F221" s="187" t="s">
        <v>346</v>
      </c>
      <c r="H221" s="188">
        <v>398.28300000000002</v>
      </c>
      <c r="I221" s="189"/>
      <c r="L221" s="185"/>
      <c r="M221" s="190"/>
      <c r="T221" s="191"/>
      <c r="AT221" s="186" t="s">
        <v>342</v>
      </c>
      <c r="AU221" s="186" t="s">
        <v>87</v>
      </c>
      <c r="AV221" s="14" t="s">
        <v>340</v>
      </c>
      <c r="AW221" s="14" t="s">
        <v>31</v>
      </c>
      <c r="AX221" s="14" t="s">
        <v>82</v>
      </c>
      <c r="AY221" s="186" t="s">
        <v>334</v>
      </c>
    </row>
    <row r="222" spans="2:65" s="1" customFormat="1" ht="24.15" customHeight="1">
      <c r="B222" s="128"/>
      <c r="C222" s="158" t="s">
        <v>415</v>
      </c>
      <c r="D222" s="158" t="s">
        <v>336</v>
      </c>
      <c r="E222" s="159" t="s">
        <v>416</v>
      </c>
      <c r="F222" s="160" t="s">
        <v>417</v>
      </c>
      <c r="G222" s="161" t="s">
        <v>349</v>
      </c>
      <c r="H222" s="162">
        <v>498.58300000000003</v>
      </c>
      <c r="I222" s="163"/>
      <c r="J222" s="164">
        <f>ROUND(I222*H222,2)</f>
        <v>0</v>
      </c>
      <c r="K222" s="165"/>
      <c r="L222" s="32"/>
      <c r="M222" s="166" t="s">
        <v>1</v>
      </c>
      <c r="N222" s="127" t="s">
        <v>41</v>
      </c>
      <c r="P222" s="167">
        <f>O222*H222</f>
        <v>0</v>
      </c>
      <c r="Q222" s="167">
        <v>0</v>
      </c>
      <c r="R222" s="167">
        <f>Q222*H222</f>
        <v>0</v>
      </c>
      <c r="S222" s="167">
        <v>0</v>
      </c>
      <c r="T222" s="168">
        <f>S222*H222</f>
        <v>0</v>
      </c>
      <c r="AR222" s="169" t="s">
        <v>340</v>
      </c>
      <c r="AT222" s="169" t="s">
        <v>336</v>
      </c>
      <c r="AU222" s="169" t="s">
        <v>87</v>
      </c>
      <c r="AY222" s="17" t="s">
        <v>334</v>
      </c>
      <c r="BE222" s="170">
        <f>IF(N222="základná",J222,0)</f>
        <v>0</v>
      </c>
      <c r="BF222" s="170">
        <f>IF(N222="znížená",J222,0)</f>
        <v>0</v>
      </c>
      <c r="BG222" s="170">
        <f>IF(N222="zákl. prenesená",J222,0)</f>
        <v>0</v>
      </c>
      <c r="BH222" s="170">
        <f>IF(N222="zníž. prenesená",J222,0)</f>
        <v>0</v>
      </c>
      <c r="BI222" s="170">
        <f>IF(N222="nulová",J222,0)</f>
        <v>0</v>
      </c>
      <c r="BJ222" s="17" t="s">
        <v>87</v>
      </c>
      <c r="BK222" s="170">
        <f>ROUND(I222*H222,2)</f>
        <v>0</v>
      </c>
      <c r="BL222" s="17" t="s">
        <v>340</v>
      </c>
      <c r="BM222" s="169" t="s">
        <v>418</v>
      </c>
    </row>
    <row r="223" spans="2:65" s="12" customFormat="1">
      <c r="B223" s="171"/>
      <c r="D223" s="172" t="s">
        <v>342</v>
      </c>
      <c r="E223" s="173" t="s">
        <v>1</v>
      </c>
      <c r="F223" s="174" t="s">
        <v>419</v>
      </c>
      <c r="H223" s="173" t="s">
        <v>1</v>
      </c>
      <c r="I223" s="175"/>
      <c r="L223" s="171"/>
      <c r="M223" s="176"/>
      <c r="T223" s="177"/>
      <c r="AT223" s="173" t="s">
        <v>342</v>
      </c>
      <c r="AU223" s="173" t="s">
        <v>87</v>
      </c>
      <c r="AV223" s="12" t="s">
        <v>82</v>
      </c>
      <c r="AW223" s="12" t="s">
        <v>31</v>
      </c>
      <c r="AX223" s="12" t="s">
        <v>75</v>
      </c>
      <c r="AY223" s="173" t="s">
        <v>334</v>
      </c>
    </row>
    <row r="224" spans="2:65" s="13" customFormat="1">
      <c r="B224" s="178"/>
      <c r="D224" s="172" t="s">
        <v>342</v>
      </c>
      <c r="E224" s="179" t="s">
        <v>1</v>
      </c>
      <c r="F224" s="180" t="s">
        <v>420</v>
      </c>
      <c r="H224" s="181">
        <v>381.928</v>
      </c>
      <c r="I224" s="182"/>
      <c r="L224" s="178"/>
      <c r="M224" s="183"/>
      <c r="T224" s="184"/>
      <c r="AT224" s="179" t="s">
        <v>342</v>
      </c>
      <c r="AU224" s="179" t="s">
        <v>87</v>
      </c>
      <c r="AV224" s="13" t="s">
        <v>87</v>
      </c>
      <c r="AW224" s="13" t="s">
        <v>31</v>
      </c>
      <c r="AX224" s="13" t="s">
        <v>75</v>
      </c>
      <c r="AY224" s="179" t="s">
        <v>334</v>
      </c>
    </row>
    <row r="225" spans="2:65" s="12" customFormat="1">
      <c r="B225" s="171"/>
      <c r="D225" s="172" t="s">
        <v>342</v>
      </c>
      <c r="E225" s="173" t="s">
        <v>1</v>
      </c>
      <c r="F225" s="174" t="s">
        <v>421</v>
      </c>
      <c r="H225" s="173" t="s">
        <v>1</v>
      </c>
      <c r="I225" s="175"/>
      <c r="L225" s="171"/>
      <c r="M225" s="176"/>
      <c r="T225" s="177"/>
      <c r="AT225" s="173" t="s">
        <v>342</v>
      </c>
      <c r="AU225" s="173" t="s">
        <v>87</v>
      </c>
      <c r="AV225" s="12" t="s">
        <v>82</v>
      </c>
      <c r="AW225" s="12" t="s">
        <v>31</v>
      </c>
      <c r="AX225" s="12" t="s">
        <v>75</v>
      </c>
      <c r="AY225" s="173" t="s">
        <v>334</v>
      </c>
    </row>
    <row r="226" spans="2:65" s="13" customFormat="1">
      <c r="B226" s="178"/>
      <c r="D226" s="172" t="s">
        <v>342</v>
      </c>
      <c r="E226" s="179" t="s">
        <v>1</v>
      </c>
      <c r="F226" s="180" t="s">
        <v>422</v>
      </c>
      <c r="H226" s="181">
        <v>113.955</v>
      </c>
      <c r="I226" s="182"/>
      <c r="L226" s="178"/>
      <c r="M226" s="183"/>
      <c r="T226" s="184"/>
      <c r="AT226" s="179" t="s">
        <v>342</v>
      </c>
      <c r="AU226" s="179" t="s">
        <v>87</v>
      </c>
      <c r="AV226" s="13" t="s">
        <v>87</v>
      </c>
      <c r="AW226" s="13" t="s">
        <v>31</v>
      </c>
      <c r="AX226" s="13" t="s">
        <v>75</v>
      </c>
      <c r="AY226" s="179" t="s">
        <v>334</v>
      </c>
    </row>
    <row r="227" spans="2:65" s="13" customFormat="1">
      <c r="B227" s="178"/>
      <c r="D227" s="172" t="s">
        <v>342</v>
      </c>
      <c r="E227" s="179" t="s">
        <v>1</v>
      </c>
      <c r="F227" s="180" t="s">
        <v>423</v>
      </c>
      <c r="H227" s="181">
        <v>2.7</v>
      </c>
      <c r="I227" s="182"/>
      <c r="L227" s="178"/>
      <c r="M227" s="183"/>
      <c r="T227" s="184"/>
      <c r="AT227" s="179" t="s">
        <v>342</v>
      </c>
      <c r="AU227" s="179" t="s">
        <v>87</v>
      </c>
      <c r="AV227" s="13" t="s">
        <v>87</v>
      </c>
      <c r="AW227" s="13" t="s">
        <v>31</v>
      </c>
      <c r="AX227" s="13" t="s">
        <v>75</v>
      </c>
      <c r="AY227" s="179" t="s">
        <v>334</v>
      </c>
    </row>
    <row r="228" spans="2:65" s="14" customFormat="1">
      <c r="B228" s="185"/>
      <c r="D228" s="172" t="s">
        <v>342</v>
      </c>
      <c r="E228" s="186" t="s">
        <v>272</v>
      </c>
      <c r="F228" s="187" t="s">
        <v>346</v>
      </c>
      <c r="H228" s="188">
        <v>498.58300000000003</v>
      </c>
      <c r="I228" s="189"/>
      <c r="L228" s="185"/>
      <c r="M228" s="190"/>
      <c r="T228" s="191"/>
      <c r="AT228" s="186" t="s">
        <v>342</v>
      </c>
      <c r="AU228" s="186" t="s">
        <v>87</v>
      </c>
      <c r="AV228" s="14" t="s">
        <v>340</v>
      </c>
      <c r="AW228" s="14" t="s">
        <v>31</v>
      </c>
      <c r="AX228" s="14" t="s">
        <v>82</v>
      </c>
      <c r="AY228" s="186" t="s">
        <v>334</v>
      </c>
    </row>
    <row r="229" spans="2:65" s="1" customFormat="1" ht="24.15" customHeight="1">
      <c r="B229" s="128"/>
      <c r="C229" s="199" t="s">
        <v>424</v>
      </c>
      <c r="D229" s="199" t="s">
        <v>425</v>
      </c>
      <c r="E229" s="200" t="s">
        <v>426</v>
      </c>
      <c r="F229" s="201" t="s">
        <v>427</v>
      </c>
      <c r="G229" s="202" t="s">
        <v>428</v>
      </c>
      <c r="H229" s="203">
        <v>117.146</v>
      </c>
      <c r="I229" s="204"/>
      <c r="J229" s="205">
        <f>ROUND(I229*H229,2)</f>
        <v>0</v>
      </c>
      <c r="K229" s="206"/>
      <c r="L229" s="207"/>
      <c r="M229" s="208" t="s">
        <v>1</v>
      </c>
      <c r="N229" s="209" t="s">
        <v>41</v>
      </c>
      <c r="P229" s="167">
        <f>O229*H229</f>
        <v>0</v>
      </c>
      <c r="Q229" s="167">
        <v>1.6</v>
      </c>
      <c r="R229" s="167">
        <f>Q229*H229</f>
        <v>187.43360000000001</v>
      </c>
      <c r="S229" s="167">
        <v>0</v>
      </c>
      <c r="T229" s="168">
        <f>S229*H229</f>
        <v>0</v>
      </c>
      <c r="AR229" s="169" t="s">
        <v>392</v>
      </c>
      <c r="AT229" s="169" t="s">
        <v>425</v>
      </c>
      <c r="AU229" s="169" t="s">
        <v>87</v>
      </c>
      <c r="AY229" s="17" t="s">
        <v>334</v>
      </c>
      <c r="BE229" s="170">
        <f>IF(N229="základná",J229,0)</f>
        <v>0</v>
      </c>
      <c r="BF229" s="170">
        <f>IF(N229="znížená",J229,0)</f>
        <v>0</v>
      </c>
      <c r="BG229" s="170">
        <f>IF(N229="zákl. prenesená",J229,0)</f>
        <v>0</v>
      </c>
      <c r="BH229" s="170">
        <f>IF(N229="zníž. prenesená",J229,0)</f>
        <v>0</v>
      </c>
      <c r="BI229" s="170">
        <f>IF(N229="nulová",J229,0)</f>
        <v>0</v>
      </c>
      <c r="BJ229" s="17" t="s">
        <v>87</v>
      </c>
      <c r="BK229" s="170">
        <f>ROUND(I229*H229,2)</f>
        <v>0</v>
      </c>
      <c r="BL229" s="17" t="s">
        <v>340</v>
      </c>
      <c r="BM229" s="169" t="s">
        <v>429</v>
      </c>
    </row>
    <row r="230" spans="2:65" s="12" customFormat="1">
      <c r="B230" s="171"/>
      <c r="D230" s="172" t="s">
        <v>342</v>
      </c>
      <c r="E230" s="173" t="s">
        <v>1</v>
      </c>
      <c r="F230" s="174" t="s">
        <v>430</v>
      </c>
      <c r="H230" s="173" t="s">
        <v>1</v>
      </c>
      <c r="I230" s="175"/>
      <c r="L230" s="171"/>
      <c r="M230" s="176"/>
      <c r="T230" s="177"/>
      <c r="AT230" s="173" t="s">
        <v>342</v>
      </c>
      <c r="AU230" s="173" t="s">
        <v>87</v>
      </c>
      <c r="AV230" s="12" t="s">
        <v>82</v>
      </c>
      <c r="AW230" s="12" t="s">
        <v>31</v>
      </c>
      <c r="AX230" s="12" t="s">
        <v>75</v>
      </c>
      <c r="AY230" s="173" t="s">
        <v>334</v>
      </c>
    </row>
    <row r="231" spans="2:65" s="12" customFormat="1">
      <c r="B231" s="171"/>
      <c r="D231" s="172" t="s">
        <v>342</v>
      </c>
      <c r="E231" s="173" t="s">
        <v>1</v>
      </c>
      <c r="F231" s="174" t="s">
        <v>388</v>
      </c>
      <c r="H231" s="173" t="s">
        <v>1</v>
      </c>
      <c r="I231" s="175"/>
      <c r="L231" s="171"/>
      <c r="M231" s="176"/>
      <c r="T231" s="177"/>
      <c r="AT231" s="173" t="s">
        <v>342</v>
      </c>
      <c r="AU231" s="173" t="s">
        <v>87</v>
      </c>
      <c r="AV231" s="12" t="s">
        <v>82</v>
      </c>
      <c r="AW231" s="12" t="s">
        <v>31</v>
      </c>
      <c r="AX231" s="12" t="s">
        <v>75</v>
      </c>
      <c r="AY231" s="173" t="s">
        <v>334</v>
      </c>
    </row>
    <row r="232" spans="2:65" s="12" customFormat="1">
      <c r="B232" s="171"/>
      <c r="D232" s="172" t="s">
        <v>342</v>
      </c>
      <c r="E232" s="173" t="s">
        <v>1</v>
      </c>
      <c r="F232" s="174" t="s">
        <v>431</v>
      </c>
      <c r="H232" s="173" t="s">
        <v>1</v>
      </c>
      <c r="I232" s="175"/>
      <c r="L232" s="171"/>
      <c r="M232" s="176"/>
      <c r="T232" s="177"/>
      <c r="AT232" s="173" t="s">
        <v>342</v>
      </c>
      <c r="AU232" s="173" t="s">
        <v>87</v>
      </c>
      <c r="AV232" s="12" t="s">
        <v>82</v>
      </c>
      <c r="AW232" s="12" t="s">
        <v>31</v>
      </c>
      <c r="AX232" s="12" t="s">
        <v>75</v>
      </c>
      <c r="AY232" s="173" t="s">
        <v>334</v>
      </c>
    </row>
    <row r="233" spans="2:65" s="12" customFormat="1">
      <c r="B233" s="171"/>
      <c r="D233" s="172" t="s">
        <v>342</v>
      </c>
      <c r="E233" s="173" t="s">
        <v>1</v>
      </c>
      <c r="F233" s="174" t="s">
        <v>390</v>
      </c>
      <c r="H233" s="173" t="s">
        <v>1</v>
      </c>
      <c r="I233" s="175"/>
      <c r="L233" s="171"/>
      <c r="M233" s="176"/>
      <c r="T233" s="177"/>
      <c r="AT233" s="173" t="s">
        <v>342</v>
      </c>
      <c r="AU233" s="173" t="s">
        <v>87</v>
      </c>
      <c r="AV233" s="12" t="s">
        <v>82</v>
      </c>
      <c r="AW233" s="12" t="s">
        <v>31</v>
      </c>
      <c r="AX233" s="12" t="s">
        <v>75</v>
      </c>
      <c r="AY233" s="173" t="s">
        <v>334</v>
      </c>
    </row>
    <row r="234" spans="2:65" s="12" customFormat="1">
      <c r="B234" s="171"/>
      <c r="D234" s="172" t="s">
        <v>342</v>
      </c>
      <c r="E234" s="173" t="s">
        <v>1</v>
      </c>
      <c r="F234" s="174" t="s">
        <v>432</v>
      </c>
      <c r="H234" s="173" t="s">
        <v>1</v>
      </c>
      <c r="I234" s="175"/>
      <c r="L234" s="171"/>
      <c r="M234" s="176"/>
      <c r="T234" s="177"/>
      <c r="AT234" s="173" t="s">
        <v>342</v>
      </c>
      <c r="AU234" s="173" t="s">
        <v>87</v>
      </c>
      <c r="AV234" s="12" t="s">
        <v>82</v>
      </c>
      <c r="AW234" s="12" t="s">
        <v>31</v>
      </c>
      <c r="AX234" s="12" t="s">
        <v>75</v>
      </c>
      <c r="AY234" s="173" t="s">
        <v>334</v>
      </c>
    </row>
    <row r="235" spans="2:65" s="15" customFormat="1">
      <c r="B235" s="192"/>
      <c r="D235" s="172" t="s">
        <v>342</v>
      </c>
      <c r="E235" s="193" t="s">
        <v>1</v>
      </c>
      <c r="F235" s="194" t="s">
        <v>406</v>
      </c>
      <c r="H235" s="195">
        <v>0</v>
      </c>
      <c r="I235" s="196"/>
      <c r="L235" s="192"/>
      <c r="M235" s="197"/>
      <c r="T235" s="198"/>
      <c r="AT235" s="193" t="s">
        <v>342</v>
      </c>
      <c r="AU235" s="193" t="s">
        <v>87</v>
      </c>
      <c r="AV235" s="15" t="s">
        <v>352</v>
      </c>
      <c r="AW235" s="15" t="s">
        <v>31</v>
      </c>
      <c r="AX235" s="15" t="s">
        <v>75</v>
      </c>
      <c r="AY235" s="193" t="s">
        <v>334</v>
      </c>
    </row>
    <row r="236" spans="2:65" s="12" customFormat="1" ht="20.399999999999999">
      <c r="B236" s="171"/>
      <c r="D236" s="172" t="s">
        <v>342</v>
      </c>
      <c r="E236" s="173" t="s">
        <v>1</v>
      </c>
      <c r="F236" s="174" t="s">
        <v>433</v>
      </c>
      <c r="H236" s="173" t="s">
        <v>1</v>
      </c>
      <c r="I236" s="175"/>
      <c r="L236" s="171"/>
      <c r="M236" s="176"/>
      <c r="T236" s="177"/>
      <c r="AT236" s="173" t="s">
        <v>342</v>
      </c>
      <c r="AU236" s="173" t="s">
        <v>87</v>
      </c>
      <c r="AV236" s="12" t="s">
        <v>82</v>
      </c>
      <c r="AW236" s="12" t="s">
        <v>31</v>
      </c>
      <c r="AX236" s="12" t="s">
        <v>75</v>
      </c>
      <c r="AY236" s="173" t="s">
        <v>334</v>
      </c>
    </row>
    <row r="237" spans="2:65" s="12" customFormat="1" ht="20.399999999999999">
      <c r="B237" s="171"/>
      <c r="D237" s="172" t="s">
        <v>342</v>
      </c>
      <c r="E237" s="173" t="s">
        <v>1</v>
      </c>
      <c r="F237" s="174" t="s">
        <v>434</v>
      </c>
      <c r="H237" s="173" t="s">
        <v>1</v>
      </c>
      <c r="I237" s="175"/>
      <c r="L237" s="171"/>
      <c r="M237" s="176"/>
      <c r="T237" s="177"/>
      <c r="AT237" s="173" t="s">
        <v>342</v>
      </c>
      <c r="AU237" s="173" t="s">
        <v>87</v>
      </c>
      <c r="AV237" s="12" t="s">
        <v>82</v>
      </c>
      <c r="AW237" s="12" t="s">
        <v>31</v>
      </c>
      <c r="AX237" s="12" t="s">
        <v>75</v>
      </c>
      <c r="AY237" s="173" t="s">
        <v>334</v>
      </c>
    </row>
    <row r="238" spans="2:65" s="13" customFormat="1">
      <c r="B238" s="178"/>
      <c r="D238" s="172" t="s">
        <v>342</v>
      </c>
      <c r="E238" s="179" t="s">
        <v>1</v>
      </c>
      <c r="F238" s="180" t="s">
        <v>435</v>
      </c>
      <c r="H238" s="181">
        <v>6.7519999999999998</v>
      </c>
      <c r="I238" s="182"/>
      <c r="L238" s="178"/>
      <c r="M238" s="183"/>
      <c r="T238" s="184"/>
      <c r="AT238" s="179" t="s">
        <v>342</v>
      </c>
      <c r="AU238" s="179" t="s">
        <v>87</v>
      </c>
      <c r="AV238" s="13" t="s">
        <v>87</v>
      </c>
      <c r="AW238" s="13" t="s">
        <v>31</v>
      </c>
      <c r="AX238" s="13" t="s">
        <v>75</v>
      </c>
      <c r="AY238" s="179" t="s">
        <v>334</v>
      </c>
    </row>
    <row r="239" spans="2:65" s="12" customFormat="1" ht="20.399999999999999">
      <c r="B239" s="171"/>
      <c r="D239" s="172" t="s">
        <v>342</v>
      </c>
      <c r="E239" s="173" t="s">
        <v>1</v>
      </c>
      <c r="F239" s="174" t="s">
        <v>436</v>
      </c>
      <c r="H239" s="173" t="s">
        <v>1</v>
      </c>
      <c r="I239" s="175"/>
      <c r="L239" s="171"/>
      <c r="M239" s="176"/>
      <c r="T239" s="177"/>
      <c r="AT239" s="173" t="s">
        <v>342</v>
      </c>
      <c r="AU239" s="173" t="s">
        <v>87</v>
      </c>
      <c r="AV239" s="12" t="s">
        <v>82</v>
      </c>
      <c r="AW239" s="12" t="s">
        <v>31</v>
      </c>
      <c r="AX239" s="12" t="s">
        <v>75</v>
      </c>
      <c r="AY239" s="173" t="s">
        <v>334</v>
      </c>
    </row>
    <row r="240" spans="2:65" s="13" customFormat="1">
      <c r="B240" s="178"/>
      <c r="D240" s="172" t="s">
        <v>342</v>
      </c>
      <c r="E240" s="179" t="s">
        <v>1</v>
      </c>
      <c r="F240" s="180" t="s">
        <v>437</v>
      </c>
      <c r="H240" s="181">
        <v>71.344999999999999</v>
      </c>
      <c r="I240" s="182"/>
      <c r="L240" s="178"/>
      <c r="M240" s="183"/>
      <c r="T240" s="184"/>
      <c r="AT240" s="179" t="s">
        <v>342</v>
      </c>
      <c r="AU240" s="179" t="s">
        <v>87</v>
      </c>
      <c r="AV240" s="13" t="s">
        <v>87</v>
      </c>
      <c r="AW240" s="13" t="s">
        <v>31</v>
      </c>
      <c r="AX240" s="13" t="s">
        <v>75</v>
      </c>
      <c r="AY240" s="179" t="s">
        <v>334</v>
      </c>
    </row>
    <row r="241" spans="2:65" s="15" customFormat="1">
      <c r="B241" s="192"/>
      <c r="D241" s="172" t="s">
        <v>342</v>
      </c>
      <c r="E241" s="193" t="s">
        <v>1</v>
      </c>
      <c r="F241" s="194" t="s">
        <v>406</v>
      </c>
      <c r="H241" s="195">
        <v>78.096999999999994</v>
      </c>
      <c r="I241" s="196"/>
      <c r="L241" s="192"/>
      <c r="M241" s="197"/>
      <c r="T241" s="198"/>
      <c r="AT241" s="193" t="s">
        <v>342</v>
      </c>
      <c r="AU241" s="193" t="s">
        <v>87</v>
      </c>
      <c r="AV241" s="15" t="s">
        <v>352</v>
      </c>
      <c r="AW241" s="15" t="s">
        <v>31</v>
      </c>
      <c r="AX241" s="15" t="s">
        <v>75</v>
      </c>
      <c r="AY241" s="193" t="s">
        <v>334</v>
      </c>
    </row>
    <row r="242" spans="2:65" s="14" customFormat="1">
      <c r="B242" s="185"/>
      <c r="D242" s="172" t="s">
        <v>342</v>
      </c>
      <c r="E242" s="186" t="s">
        <v>1</v>
      </c>
      <c r="F242" s="187" t="s">
        <v>346</v>
      </c>
      <c r="H242" s="188">
        <v>78.096999999999994</v>
      </c>
      <c r="I242" s="189"/>
      <c r="L242" s="185"/>
      <c r="M242" s="190"/>
      <c r="T242" s="191"/>
      <c r="AT242" s="186" t="s">
        <v>342</v>
      </c>
      <c r="AU242" s="186" t="s">
        <v>87</v>
      </c>
      <c r="AV242" s="14" t="s">
        <v>340</v>
      </c>
      <c r="AW242" s="14" t="s">
        <v>31</v>
      </c>
      <c r="AX242" s="14" t="s">
        <v>82</v>
      </c>
      <c r="AY242" s="186" t="s">
        <v>334</v>
      </c>
    </row>
    <row r="243" spans="2:65" s="13" customFormat="1">
      <c r="B243" s="178"/>
      <c r="D243" s="172" t="s">
        <v>342</v>
      </c>
      <c r="F243" s="180" t="s">
        <v>438</v>
      </c>
      <c r="H243" s="181">
        <v>117.146</v>
      </c>
      <c r="I243" s="182"/>
      <c r="L243" s="178"/>
      <c r="M243" s="183"/>
      <c r="T243" s="184"/>
      <c r="AT243" s="179" t="s">
        <v>342</v>
      </c>
      <c r="AU243" s="179" t="s">
        <v>87</v>
      </c>
      <c r="AV243" s="13" t="s">
        <v>87</v>
      </c>
      <c r="AW243" s="13" t="s">
        <v>3</v>
      </c>
      <c r="AX243" s="13" t="s">
        <v>82</v>
      </c>
      <c r="AY243" s="179" t="s">
        <v>334</v>
      </c>
    </row>
    <row r="244" spans="2:65" s="1" customFormat="1" ht="24.15" customHeight="1">
      <c r="B244" s="128"/>
      <c r="C244" s="158" t="s">
        <v>439</v>
      </c>
      <c r="D244" s="158" t="s">
        <v>336</v>
      </c>
      <c r="E244" s="159" t="s">
        <v>440</v>
      </c>
      <c r="F244" s="160" t="s">
        <v>441</v>
      </c>
      <c r="G244" s="161" t="s">
        <v>339</v>
      </c>
      <c r="H244" s="162">
        <v>400</v>
      </c>
      <c r="I244" s="163"/>
      <c r="J244" s="164">
        <f>ROUND(I244*H244,2)</f>
        <v>0</v>
      </c>
      <c r="K244" s="165"/>
      <c r="L244" s="32"/>
      <c r="M244" s="166" t="s">
        <v>1</v>
      </c>
      <c r="N244" s="127" t="s">
        <v>41</v>
      </c>
      <c r="P244" s="167">
        <f>O244*H244</f>
        <v>0</v>
      </c>
      <c r="Q244" s="167">
        <v>0</v>
      </c>
      <c r="R244" s="167">
        <f>Q244*H244</f>
        <v>0</v>
      </c>
      <c r="S244" s="167">
        <v>0</v>
      </c>
      <c r="T244" s="168">
        <f>S244*H244</f>
        <v>0</v>
      </c>
      <c r="AR244" s="169" t="s">
        <v>340</v>
      </c>
      <c r="AT244" s="169" t="s">
        <v>336</v>
      </c>
      <c r="AU244" s="169" t="s">
        <v>87</v>
      </c>
      <c r="AY244" s="17" t="s">
        <v>334</v>
      </c>
      <c r="BE244" s="170">
        <f>IF(N244="základná",J244,0)</f>
        <v>0</v>
      </c>
      <c r="BF244" s="170">
        <f>IF(N244="znížená",J244,0)</f>
        <v>0</v>
      </c>
      <c r="BG244" s="170">
        <f>IF(N244="zákl. prenesená",J244,0)</f>
        <v>0</v>
      </c>
      <c r="BH244" s="170">
        <f>IF(N244="zníž. prenesená",J244,0)</f>
        <v>0</v>
      </c>
      <c r="BI244" s="170">
        <f>IF(N244="nulová",J244,0)</f>
        <v>0</v>
      </c>
      <c r="BJ244" s="17" t="s">
        <v>87</v>
      </c>
      <c r="BK244" s="170">
        <f>ROUND(I244*H244,2)</f>
        <v>0</v>
      </c>
      <c r="BL244" s="17" t="s">
        <v>340</v>
      </c>
      <c r="BM244" s="169" t="s">
        <v>442</v>
      </c>
    </row>
    <row r="245" spans="2:65" s="13" customFormat="1">
      <c r="B245" s="178"/>
      <c r="D245" s="172" t="s">
        <v>342</v>
      </c>
      <c r="E245" s="179" t="s">
        <v>1</v>
      </c>
      <c r="F245" s="180" t="s">
        <v>443</v>
      </c>
      <c r="H245" s="181">
        <v>400</v>
      </c>
      <c r="I245" s="182"/>
      <c r="L245" s="178"/>
      <c r="M245" s="183"/>
      <c r="T245" s="184"/>
      <c r="AT245" s="179" t="s">
        <v>342</v>
      </c>
      <c r="AU245" s="179" t="s">
        <v>87</v>
      </c>
      <c r="AV245" s="13" t="s">
        <v>87</v>
      </c>
      <c r="AW245" s="13" t="s">
        <v>31</v>
      </c>
      <c r="AX245" s="13" t="s">
        <v>75</v>
      </c>
      <c r="AY245" s="179" t="s">
        <v>334</v>
      </c>
    </row>
    <row r="246" spans="2:65" s="14" customFormat="1">
      <c r="B246" s="185"/>
      <c r="D246" s="172" t="s">
        <v>342</v>
      </c>
      <c r="E246" s="186" t="s">
        <v>1</v>
      </c>
      <c r="F246" s="187" t="s">
        <v>346</v>
      </c>
      <c r="H246" s="188">
        <v>400</v>
      </c>
      <c r="I246" s="189"/>
      <c r="L246" s="185"/>
      <c r="M246" s="190"/>
      <c r="T246" s="191"/>
      <c r="AT246" s="186" t="s">
        <v>342</v>
      </c>
      <c r="AU246" s="186" t="s">
        <v>87</v>
      </c>
      <c r="AV246" s="14" t="s">
        <v>340</v>
      </c>
      <c r="AW246" s="14" t="s">
        <v>31</v>
      </c>
      <c r="AX246" s="14" t="s">
        <v>82</v>
      </c>
      <c r="AY246" s="186" t="s">
        <v>334</v>
      </c>
    </row>
    <row r="247" spans="2:65" s="1" customFormat="1" ht="37.799999999999997" customHeight="1">
      <c r="B247" s="128"/>
      <c r="C247" s="158" t="s">
        <v>444</v>
      </c>
      <c r="D247" s="158" t="s">
        <v>336</v>
      </c>
      <c r="E247" s="159" t="s">
        <v>445</v>
      </c>
      <c r="F247" s="160" t="s">
        <v>446</v>
      </c>
      <c r="G247" s="161" t="s">
        <v>428</v>
      </c>
      <c r="H247" s="162">
        <v>280.06</v>
      </c>
      <c r="I247" s="163"/>
      <c r="J247" s="164">
        <f t="shared" ref="J247:J255" si="5">ROUND(I247*H247,2)</f>
        <v>0</v>
      </c>
      <c r="K247" s="165"/>
      <c r="L247" s="32"/>
      <c r="M247" s="166" t="s">
        <v>1</v>
      </c>
      <c r="N247" s="127" t="s">
        <v>41</v>
      </c>
      <c r="P247" s="167">
        <f t="shared" ref="P247:P255" si="6">O247*H247</f>
        <v>0</v>
      </c>
      <c r="Q247" s="167">
        <v>0</v>
      </c>
      <c r="R247" s="167">
        <f t="shared" ref="R247:R255" si="7">Q247*H247</f>
        <v>0</v>
      </c>
      <c r="S247" s="167">
        <v>0</v>
      </c>
      <c r="T247" s="168">
        <f t="shared" ref="T247:T255" si="8">S247*H247</f>
        <v>0</v>
      </c>
      <c r="AR247" s="169" t="s">
        <v>340</v>
      </c>
      <c r="AT247" s="169" t="s">
        <v>336</v>
      </c>
      <c r="AU247" s="169" t="s">
        <v>87</v>
      </c>
      <c r="AY247" s="17" t="s">
        <v>334</v>
      </c>
      <c r="BE247" s="170">
        <f t="shared" ref="BE247:BE255" si="9">IF(N247="základná",J247,0)</f>
        <v>0</v>
      </c>
      <c r="BF247" s="170">
        <f t="shared" ref="BF247:BF255" si="10">IF(N247="znížená",J247,0)</f>
        <v>0</v>
      </c>
      <c r="BG247" s="170">
        <f t="shared" ref="BG247:BG255" si="11">IF(N247="zákl. prenesená",J247,0)</f>
        <v>0</v>
      </c>
      <c r="BH247" s="170">
        <f t="shared" ref="BH247:BH255" si="12">IF(N247="zníž. prenesená",J247,0)</f>
        <v>0</v>
      </c>
      <c r="BI247" s="170">
        <f t="shared" ref="BI247:BI255" si="13">IF(N247="nulová",J247,0)</f>
        <v>0</v>
      </c>
      <c r="BJ247" s="17" t="s">
        <v>87</v>
      </c>
      <c r="BK247" s="170">
        <f t="shared" ref="BK247:BK255" si="14">ROUND(I247*H247,2)</f>
        <v>0</v>
      </c>
      <c r="BL247" s="17" t="s">
        <v>340</v>
      </c>
      <c r="BM247" s="169" t="s">
        <v>447</v>
      </c>
    </row>
    <row r="248" spans="2:65" s="1" customFormat="1" ht="66.75" customHeight="1">
      <c r="B248" s="128"/>
      <c r="C248" s="199" t="s">
        <v>448</v>
      </c>
      <c r="D248" s="199" t="s">
        <v>425</v>
      </c>
      <c r="E248" s="200" t="s">
        <v>449</v>
      </c>
      <c r="F248" s="201" t="s">
        <v>450</v>
      </c>
      <c r="G248" s="202" t="s">
        <v>349</v>
      </c>
      <c r="H248" s="203">
        <v>207.45</v>
      </c>
      <c r="I248" s="204"/>
      <c r="J248" s="205">
        <f t="shared" si="5"/>
        <v>0</v>
      </c>
      <c r="K248" s="206"/>
      <c r="L248" s="207"/>
      <c r="M248" s="208" t="s">
        <v>1</v>
      </c>
      <c r="N248" s="209" t="s">
        <v>41</v>
      </c>
      <c r="P248" s="167">
        <f t="shared" si="6"/>
        <v>0</v>
      </c>
      <c r="Q248" s="167">
        <v>1.35</v>
      </c>
      <c r="R248" s="167">
        <f t="shared" si="7"/>
        <v>280.0575</v>
      </c>
      <c r="S248" s="167">
        <v>0</v>
      </c>
      <c r="T248" s="168">
        <f t="shared" si="8"/>
        <v>0</v>
      </c>
      <c r="AR248" s="169" t="s">
        <v>392</v>
      </c>
      <c r="AT248" s="169" t="s">
        <v>425</v>
      </c>
      <c r="AU248" s="169" t="s">
        <v>87</v>
      </c>
      <c r="AY248" s="17" t="s">
        <v>334</v>
      </c>
      <c r="BE248" s="170">
        <f t="shared" si="9"/>
        <v>0</v>
      </c>
      <c r="BF248" s="170">
        <f t="shared" si="10"/>
        <v>0</v>
      </c>
      <c r="BG248" s="170">
        <f t="shared" si="11"/>
        <v>0</v>
      </c>
      <c r="BH248" s="170">
        <f t="shared" si="12"/>
        <v>0</v>
      </c>
      <c r="BI248" s="170">
        <f t="shared" si="13"/>
        <v>0</v>
      </c>
      <c r="BJ248" s="17" t="s">
        <v>87</v>
      </c>
      <c r="BK248" s="170">
        <f t="shared" si="14"/>
        <v>0</v>
      </c>
      <c r="BL248" s="17" t="s">
        <v>340</v>
      </c>
      <c r="BM248" s="169" t="s">
        <v>451</v>
      </c>
    </row>
    <row r="249" spans="2:65" s="1" customFormat="1" ht="24.15" customHeight="1">
      <c r="B249" s="128"/>
      <c r="C249" s="158" t="s">
        <v>452</v>
      </c>
      <c r="D249" s="158" t="s">
        <v>336</v>
      </c>
      <c r="E249" s="159" t="s">
        <v>453</v>
      </c>
      <c r="F249" s="160" t="s">
        <v>454</v>
      </c>
      <c r="G249" s="161" t="s">
        <v>339</v>
      </c>
      <c r="H249" s="162">
        <v>623.35</v>
      </c>
      <c r="I249" s="163"/>
      <c r="J249" s="164">
        <f t="shared" si="5"/>
        <v>0</v>
      </c>
      <c r="K249" s="165"/>
      <c r="L249" s="32"/>
      <c r="M249" s="166" t="s">
        <v>1</v>
      </c>
      <c r="N249" s="127" t="s">
        <v>41</v>
      </c>
      <c r="P249" s="167">
        <f t="shared" si="6"/>
        <v>0</v>
      </c>
      <c r="Q249" s="167">
        <v>0</v>
      </c>
      <c r="R249" s="167">
        <f t="shared" si="7"/>
        <v>0</v>
      </c>
      <c r="S249" s="167">
        <v>0</v>
      </c>
      <c r="T249" s="168">
        <f t="shared" si="8"/>
        <v>0</v>
      </c>
      <c r="AR249" s="169" t="s">
        <v>340</v>
      </c>
      <c r="AT249" s="169" t="s">
        <v>336</v>
      </c>
      <c r="AU249" s="169" t="s">
        <v>87</v>
      </c>
      <c r="AY249" s="17" t="s">
        <v>334</v>
      </c>
      <c r="BE249" s="170">
        <f t="shared" si="9"/>
        <v>0</v>
      </c>
      <c r="BF249" s="170">
        <f t="shared" si="10"/>
        <v>0</v>
      </c>
      <c r="BG249" s="170">
        <f t="shared" si="11"/>
        <v>0</v>
      </c>
      <c r="BH249" s="170">
        <f t="shared" si="12"/>
        <v>0</v>
      </c>
      <c r="BI249" s="170">
        <f t="shared" si="13"/>
        <v>0</v>
      </c>
      <c r="BJ249" s="17" t="s">
        <v>87</v>
      </c>
      <c r="BK249" s="170">
        <f t="shared" si="14"/>
        <v>0</v>
      </c>
      <c r="BL249" s="17" t="s">
        <v>340</v>
      </c>
      <c r="BM249" s="169" t="s">
        <v>455</v>
      </c>
    </row>
    <row r="250" spans="2:65" s="1" customFormat="1" ht="66.75" customHeight="1">
      <c r="B250" s="128"/>
      <c r="C250" s="199" t="s">
        <v>456</v>
      </c>
      <c r="D250" s="199" t="s">
        <v>425</v>
      </c>
      <c r="E250" s="200" t="s">
        <v>457</v>
      </c>
      <c r="F250" s="201" t="s">
        <v>458</v>
      </c>
      <c r="G250" s="202" t="s">
        <v>339</v>
      </c>
      <c r="H250" s="203">
        <v>623.35</v>
      </c>
      <c r="I250" s="204"/>
      <c r="J250" s="205">
        <f t="shared" si="5"/>
        <v>0</v>
      </c>
      <c r="K250" s="206"/>
      <c r="L250" s="207"/>
      <c r="M250" s="208" t="s">
        <v>1</v>
      </c>
      <c r="N250" s="209" t="s">
        <v>41</v>
      </c>
      <c r="P250" s="167">
        <f t="shared" si="6"/>
        <v>0</v>
      </c>
      <c r="Q250" s="167">
        <v>1E-3</v>
      </c>
      <c r="R250" s="167">
        <f t="shared" si="7"/>
        <v>0.62335000000000007</v>
      </c>
      <c r="S250" s="167">
        <v>0</v>
      </c>
      <c r="T250" s="168">
        <f t="shared" si="8"/>
        <v>0</v>
      </c>
      <c r="AR250" s="169" t="s">
        <v>392</v>
      </c>
      <c r="AT250" s="169" t="s">
        <v>425</v>
      </c>
      <c r="AU250" s="169" t="s">
        <v>87</v>
      </c>
      <c r="AY250" s="17" t="s">
        <v>334</v>
      </c>
      <c r="BE250" s="170">
        <f t="shared" si="9"/>
        <v>0</v>
      </c>
      <c r="BF250" s="170">
        <f t="shared" si="10"/>
        <v>0</v>
      </c>
      <c r="BG250" s="170">
        <f t="shared" si="11"/>
        <v>0</v>
      </c>
      <c r="BH250" s="170">
        <f t="shared" si="12"/>
        <v>0</v>
      </c>
      <c r="BI250" s="170">
        <f t="shared" si="13"/>
        <v>0</v>
      </c>
      <c r="BJ250" s="17" t="s">
        <v>87</v>
      </c>
      <c r="BK250" s="170">
        <f t="shared" si="14"/>
        <v>0</v>
      </c>
      <c r="BL250" s="17" t="s">
        <v>340</v>
      </c>
      <c r="BM250" s="169" t="s">
        <v>459</v>
      </c>
    </row>
    <row r="251" spans="2:65" s="1" customFormat="1" ht="16.5" customHeight="1">
      <c r="B251" s="128"/>
      <c r="C251" s="158" t="s">
        <v>460</v>
      </c>
      <c r="D251" s="158" t="s">
        <v>336</v>
      </c>
      <c r="E251" s="159" t="s">
        <v>461</v>
      </c>
      <c r="F251" s="160" t="s">
        <v>462</v>
      </c>
      <c r="G251" s="161" t="s">
        <v>339</v>
      </c>
      <c r="H251" s="162">
        <v>580.29</v>
      </c>
      <c r="I251" s="163"/>
      <c r="J251" s="164">
        <f t="shared" si="5"/>
        <v>0</v>
      </c>
      <c r="K251" s="165"/>
      <c r="L251" s="32"/>
      <c r="M251" s="166" t="s">
        <v>1</v>
      </c>
      <c r="N251" s="127" t="s">
        <v>41</v>
      </c>
      <c r="P251" s="167">
        <f t="shared" si="6"/>
        <v>0</v>
      </c>
      <c r="Q251" s="167">
        <v>0</v>
      </c>
      <c r="R251" s="167">
        <f t="shared" si="7"/>
        <v>0</v>
      </c>
      <c r="S251" s="167">
        <v>0</v>
      </c>
      <c r="T251" s="168">
        <f t="shared" si="8"/>
        <v>0</v>
      </c>
      <c r="AR251" s="169" t="s">
        <v>340</v>
      </c>
      <c r="AT251" s="169" t="s">
        <v>336</v>
      </c>
      <c r="AU251" s="169" t="s">
        <v>87</v>
      </c>
      <c r="AY251" s="17" t="s">
        <v>334</v>
      </c>
      <c r="BE251" s="170">
        <f t="shared" si="9"/>
        <v>0</v>
      </c>
      <c r="BF251" s="170">
        <f t="shared" si="10"/>
        <v>0</v>
      </c>
      <c r="BG251" s="170">
        <f t="shared" si="11"/>
        <v>0</v>
      </c>
      <c r="BH251" s="170">
        <f t="shared" si="12"/>
        <v>0</v>
      </c>
      <c r="BI251" s="170">
        <f t="shared" si="13"/>
        <v>0</v>
      </c>
      <c r="BJ251" s="17" t="s">
        <v>87</v>
      </c>
      <c r="BK251" s="170">
        <f t="shared" si="14"/>
        <v>0</v>
      </c>
      <c r="BL251" s="17" t="s">
        <v>340</v>
      </c>
      <c r="BM251" s="169" t="s">
        <v>463</v>
      </c>
    </row>
    <row r="252" spans="2:65" s="1" customFormat="1" ht="66.75" customHeight="1">
      <c r="B252" s="128"/>
      <c r="C252" s="199" t="s">
        <v>464</v>
      </c>
      <c r="D252" s="199" t="s">
        <v>425</v>
      </c>
      <c r="E252" s="200" t="s">
        <v>465</v>
      </c>
      <c r="F252" s="201" t="s">
        <v>466</v>
      </c>
      <c r="G252" s="202" t="s">
        <v>339</v>
      </c>
      <c r="H252" s="203">
        <v>580.29</v>
      </c>
      <c r="I252" s="204"/>
      <c r="J252" s="205">
        <f t="shared" si="5"/>
        <v>0</v>
      </c>
      <c r="K252" s="206"/>
      <c r="L252" s="207"/>
      <c r="M252" s="208" t="s">
        <v>1</v>
      </c>
      <c r="N252" s="209" t="s">
        <v>41</v>
      </c>
      <c r="P252" s="167">
        <f t="shared" si="6"/>
        <v>0</v>
      </c>
      <c r="Q252" s="167">
        <v>4.0000000000000001E-3</v>
      </c>
      <c r="R252" s="167">
        <f t="shared" si="7"/>
        <v>2.3211599999999999</v>
      </c>
      <c r="S252" s="167">
        <v>0</v>
      </c>
      <c r="T252" s="168">
        <f t="shared" si="8"/>
        <v>0</v>
      </c>
      <c r="AR252" s="169" t="s">
        <v>392</v>
      </c>
      <c r="AT252" s="169" t="s">
        <v>425</v>
      </c>
      <c r="AU252" s="169" t="s">
        <v>87</v>
      </c>
      <c r="AY252" s="17" t="s">
        <v>334</v>
      </c>
      <c r="BE252" s="170">
        <f t="shared" si="9"/>
        <v>0</v>
      </c>
      <c r="BF252" s="170">
        <f t="shared" si="10"/>
        <v>0</v>
      </c>
      <c r="BG252" s="170">
        <f t="shared" si="11"/>
        <v>0</v>
      </c>
      <c r="BH252" s="170">
        <f t="shared" si="12"/>
        <v>0</v>
      </c>
      <c r="BI252" s="170">
        <f t="shared" si="13"/>
        <v>0</v>
      </c>
      <c r="BJ252" s="17" t="s">
        <v>87</v>
      </c>
      <c r="BK252" s="170">
        <f t="shared" si="14"/>
        <v>0</v>
      </c>
      <c r="BL252" s="17" t="s">
        <v>340</v>
      </c>
      <c r="BM252" s="169" t="s">
        <v>467</v>
      </c>
    </row>
    <row r="253" spans="2:65" s="1" customFormat="1" ht="16.5" customHeight="1">
      <c r="B253" s="128"/>
      <c r="C253" s="158" t="s">
        <v>7</v>
      </c>
      <c r="D253" s="158" t="s">
        <v>336</v>
      </c>
      <c r="E253" s="159" t="s">
        <v>468</v>
      </c>
      <c r="F253" s="160" t="s">
        <v>469</v>
      </c>
      <c r="G253" s="161" t="s">
        <v>470</v>
      </c>
      <c r="H253" s="162">
        <v>30.3</v>
      </c>
      <c r="I253" s="163"/>
      <c r="J253" s="164">
        <f t="shared" si="5"/>
        <v>0</v>
      </c>
      <c r="K253" s="165"/>
      <c r="L253" s="32"/>
      <c r="M253" s="166" t="s">
        <v>1</v>
      </c>
      <c r="N253" s="127" t="s">
        <v>41</v>
      </c>
      <c r="P253" s="167">
        <f t="shared" si="6"/>
        <v>0</v>
      </c>
      <c r="Q253" s="167">
        <v>0</v>
      </c>
      <c r="R253" s="167">
        <f t="shared" si="7"/>
        <v>0</v>
      </c>
      <c r="S253" s="167">
        <v>0</v>
      </c>
      <c r="T253" s="168">
        <f t="shared" si="8"/>
        <v>0</v>
      </c>
      <c r="AR253" s="169" t="s">
        <v>340</v>
      </c>
      <c r="AT253" s="169" t="s">
        <v>336</v>
      </c>
      <c r="AU253" s="169" t="s">
        <v>87</v>
      </c>
      <c r="AY253" s="17" t="s">
        <v>334</v>
      </c>
      <c r="BE253" s="170">
        <f t="shared" si="9"/>
        <v>0</v>
      </c>
      <c r="BF253" s="170">
        <f t="shared" si="10"/>
        <v>0</v>
      </c>
      <c r="BG253" s="170">
        <f t="shared" si="11"/>
        <v>0</v>
      </c>
      <c r="BH253" s="170">
        <f t="shared" si="12"/>
        <v>0</v>
      </c>
      <c r="BI253" s="170">
        <f t="shared" si="13"/>
        <v>0</v>
      </c>
      <c r="BJ253" s="17" t="s">
        <v>87</v>
      </c>
      <c r="BK253" s="170">
        <f t="shared" si="14"/>
        <v>0</v>
      </c>
      <c r="BL253" s="17" t="s">
        <v>340</v>
      </c>
      <c r="BM253" s="169" t="s">
        <v>471</v>
      </c>
    </row>
    <row r="254" spans="2:65" s="1" customFormat="1" ht="44.25" customHeight="1">
      <c r="B254" s="128"/>
      <c r="C254" s="199" t="s">
        <v>472</v>
      </c>
      <c r="D254" s="199" t="s">
        <v>425</v>
      </c>
      <c r="E254" s="200" t="s">
        <v>473</v>
      </c>
      <c r="F254" s="201" t="s">
        <v>474</v>
      </c>
      <c r="G254" s="202" t="s">
        <v>470</v>
      </c>
      <c r="H254" s="203">
        <v>24</v>
      </c>
      <c r="I254" s="204"/>
      <c r="J254" s="205">
        <f t="shared" si="5"/>
        <v>0</v>
      </c>
      <c r="K254" s="206"/>
      <c r="L254" s="207"/>
      <c r="M254" s="208" t="s">
        <v>1</v>
      </c>
      <c r="N254" s="209" t="s">
        <v>41</v>
      </c>
      <c r="P254" s="167">
        <f t="shared" si="6"/>
        <v>0</v>
      </c>
      <c r="Q254" s="167">
        <v>1E-3</v>
      </c>
      <c r="R254" s="167">
        <f t="shared" si="7"/>
        <v>2.4E-2</v>
      </c>
      <c r="S254" s="167">
        <v>0</v>
      </c>
      <c r="T254" s="168">
        <f t="shared" si="8"/>
        <v>0</v>
      </c>
      <c r="AR254" s="169" t="s">
        <v>392</v>
      </c>
      <c r="AT254" s="169" t="s">
        <v>425</v>
      </c>
      <c r="AU254" s="169" t="s">
        <v>87</v>
      </c>
      <c r="AY254" s="17" t="s">
        <v>334</v>
      </c>
      <c r="BE254" s="170">
        <f t="shared" si="9"/>
        <v>0</v>
      </c>
      <c r="BF254" s="170">
        <f t="shared" si="10"/>
        <v>0</v>
      </c>
      <c r="BG254" s="170">
        <f t="shared" si="11"/>
        <v>0</v>
      </c>
      <c r="BH254" s="170">
        <f t="shared" si="12"/>
        <v>0</v>
      </c>
      <c r="BI254" s="170">
        <f t="shared" si="13"/>
        <v>0</v>
      </c>
      <c r="BJ254" s="17" t="s">
        <v>87</v>
      </c>
      <c r="BK254" s="170">
        <f t="shared" si="14"/>
        <v>0</v>
      </c>
      <c r="BL254" s="17" t="s">
        <v>340</v>
      </c>
      <c r="BM254" s="169" t="s">
        <v>475</v>
      </c>
    </row>
    <row r="255" spans="2:65" s="1" customFormat="1" ht="44.25" customHeight="1">
      <c r="B255" s="128"/>
      <c r="C255" s="199" t="s">
        <v>476</v>
      </c>
      <c r="D255" s="199" t="s">
        <v>425</v>
      </c>
      <c r="E255" s="200" t="s">
        <v>477</v>
      </c>
      <c r="F255" s="201" t="s">
        <v>478</v>
      </c>
      <c r="G255" s="202" t="s">
        <v>470</v>
      </c>
      <c r="H255" s="203">
        <v>6.3</v>
      </c>
      <c r="I255" s="204"/>
      <c r="J255" s="205">
        <f t="shared" si="5"/>
        <v>0</v>
      </c>
      <c r="K255" s="206"/>
      <c r="L255" s="207"/>
      <c r="M255" s="208" t="s">
        <v>1</v>
      </c>
      <c r="N255" s="209" t="s">
        <v>41</v>
      </c>
      <c r="P255" s="167">
        <f t="shared" si="6"/>
        <v>0</v>
      </c>
      <c r="Q255" s="167">
        <v>1E-3</v>
      </c>
      <c r="R255" s="167">
        <f t="shared" si="7"/>
        <v>6.3E-3</v>
      </c>
      <c r="S255" s="167">
        <v>0</v>
      </c>
      <c r="T255" s="168">
        <f t="shared" si="8"/>
        <v>0</v>
      </c>
      <c r="AR255" s="169" t="s">
        <v>392</v>
      </c>
      <c r="AT255" s="169" t="s">
        <v>425</v>
      </c>
      <c r="AU255" s="169" t="s">
        <v>87</v>
      </c>
      <c r="AY255" s="17" t="s">
        <v>334</v>
      </c>
      <c r="BE255" s="170">
        <f t="shared" si="9"/>
        <v>0</v>
      </c>
      <c r="BF255" s="170">
        <f t="shared" si="10"/>
        <v>0</v>
      </c>
      <c r="BG255" s="170">
        <f t="shared" si="11"/>
        <v>0</v>
      </c>
      <c r="BH255" s="170">
        <f t="shared" si="12"/>
        <v>0</v>
      </c>
      <c r="BI255" s="170">
        <f t="shared" si="13"/>
        <v>0</v>
      </c>
      <c r="BJ255" s="17" t="s">
        <v>87</v>
      </c>
      <c r="BK255" s="170">
        <f t="shared" si="14"/>
        <v>0</v>
      </c>
      <c r="BL255" s="17" t="s">
        <v>340</v>
      </c>
      <c r="BM255" s="169" t="s">
        <v>479</v>
      </c>
    </row>
    <row r="256" spans="2:65" s="11" customFormat="1" ht="22.8" customHeight="1">
      <c r="B256" s="146"/>
      <c r="D256" s="147" t="s">
        <v>74</v>
      </c>
      <c r="E256" s="156" t="s">
        <v>480</v>
      </c>
      <c r="F256" s="156" t="s">
        <v>481</v>
      </c>
      <c r="I256" s="149"/>
      <c r="J256" s="157">
        <f>BK256</f>
        <v>0</v>
      </c>
      <c r="L256" s="146"/>
      <c r="M256" s="151"/>
      <c r="P256" s="152">
        <f>SUM(P257:P262)</f>
        <v>0</v>
      </c>
      <c r="R256" s="152">
        <f>SUM(R257:R262)</f>
        <v>15.957974999999999</v>
      </c>
      <c r="T256" s="153">
        <f>SUM(T257:T262)</f>
        <v>0</v>
      </c>
      <c r="AR256" s="147" t="s">
        <v>82</v>
      </c>
      <c r="AT256" s="154" t="s">
        <v>74</v>
      </c>
      <c r="AU256" s="154" t="s">
        <v>82</v>
      </c>
      <c r="AY256" s="147" t="s">
        <v>334</v>
      </c>
      <c r="BK256" s="155">
        <f>SUM(BK257:BK262)</f>
        <v>0</v>
      </c>
    </row>
    <row r="257" spans="2:65" s="1" customFormat="1" ht="24.15" customHeight="1">
      <c r="B257" s="128"/>
      <c r="C257" s="158" t="s">
        <v>482</v>
      </c>
      <c r="D257" s="158" t="s">
        <v>336</v>
      </c>
      <c r="E257" s="159" t="s">
        <v>483</v>
      </c>
      <c r="F257" s="160" t="s">
        <v>484</v>
      </c>
      <c r="G257" s="161" t="s">
        <v>339</v>
      </c>
      <c r="H257" s="162">
        <v>580.29</v>
      </c>
      <c r="I257" s="163"/>
      <c r="J257" s="164">
        <f t="shared" ref="J257:J262" si="15">ROUND(I257*H257,2)</f>
        <v>0</v>
      </c>
      <c r="K257" s="165"/>
      <c r="L257" s="32"/>
      <c r="M257" s="166" t="s">
        <v>1</v>
      </c>
      <c r="N257" s="127" t="s">
        <v>41</v>
      </c>
      <c r="P257" s="167">
        <f t="shared" ref="P257:P262" si="16">O257*H257</f>
        <v>0</v>
      </c>
      <c r="Q257" s="167">
        <v>0</v>
      </c>
      <c r="R257" s="167">
        <f t="shared" ref="R257:R262" si="17">Q257*H257</f>
        <v>0</v>
      </c>
      <c r="S257" s="167">
        <v>0</v>
      </c>
      <c r="T257" s="168">
        <f t="shared" ref="T257:T262" si="18">S257*H257</f>
        <v>0</v>
      </c>
      <c r="AR257" s="169" t="s">
        <v>340</v>
      </c>
      <c r="AT257" s="169" t="s">
        <v>336</v>
      </c>
      <c r="AU257" s="169" t="s">
        <v>87</v>
      </c>
      <c r="AY257" s="17" t="s">
        <v>334</v>
      </c>
      <c r="BE257" s="170">
        <f t="shared" ref="BE257:BE262" si="19">IF(N257="základná",J257,0)</f>
        <v>0</v>
      </c>
      <c r="BF257" s="170">
        <f t="shared" ref="BF257:BF262" si="20">IF(N257="znížená",J257,0)</f>
        <v>0</v>
      </c>
      <c r="BG257" s="170">
        <f t="shared" ref="BG257:BG262" si="21">IF(N257="zákl. prenesená",J257,0)</f>
        <v>0</v>
      </c>
      <c r="BH257" s="170">
        <f t="shared" ref="BH257:BH262" si="22">IF(N257="zníž. prenesená",J257,0)</f>
        <v>0</v>
      </c>
      <c r="BI257" s="170">
        <f t="shared" ref="BI257:BI262" si="23">IF(N257="nulová",J257,0)</f>
        <v>0</v>
      </c>
      <c r="BJ257" s="17" t="s">
        <v>87</v>
      </c>
      <c r="BK257" s="170">
        <f t="shared" ref="BK257:BK262" si="24">ROUND(I257*H257,2)</f>
        <v>0</v>
      </c>
      <c r="BL257" s="17" t="s">
        <v>340</v>
      </c>
      <c r="BM257" s="169" t="s">
        <v>485</v>
      </c>
    </row>
    <row r="258" spans="2:65" s="1" customFormat="1" ht="24.15" customHeight="1">
      <c r="B258" s="128"/>
      <c r="C258" s="158" t="s">
        <v>486</v>
      </c>
      <c r="D258" s="158" t="s">
        <v>336</v>
      </c>
      <c r="E258" s="159" t="s">
        <v>487</v>
      </c>
      <c r="F258" s="160" t="s">
        <v>488</v>
      </c>
      <c r="G258" s="161" t="s">
        <v>339</v>
      </c>
      <c r="H258" s="162">
        <v>580.29</v>
      </c>
      <c r="I258" s="163"/>
      <c r="J258" s="164">
        <f t="shared" si="15"/>
        <v>0</v>
      </c>
      <c r="K258" s="165"/>
      <c r="L258" s="32"/>
      <c r="M258" s="166" t="s">
        <v>1</v>
      </c>
      <c r="N258" s="127" t="s">
        <v>41</v>
      </c>
      <c r="P258" s="167">
        <f t="shared" si="16"/>
        <v>0</v>
      </c>
      <c r="Q258" s="167">
        <v>0</v>
      </c>
      <c r="R258" s="167">
        <f t="shared" si="17"/>
        <v>0</v>
      </c>
      <c r="S258" s="167">
        <v>0</v>
      </c>
      <c r="T258" s="168">
        <f t="shared" si="18"/>
        <v>0</v>
      </c>
      <c r="AR258" s="169" t="s">
        <v>340</v>
      </c>
      <c r="AT258" s="169" t="s">
        <v>336</v>
      </c>
      <c r="AU258" s="169" t="s">
        <v>87</v>
      </c>
      <c r="AY258" s="17" t="s">
        <v>334</v>
      </c>
      <c r="BE258" s="170">
        <f t="shared" si="19"/>
        <v>0</v>
      </c>
      <c r="BF258" s="170">
        <f t="shared" si="20"/>
        <v>0</v>
      </c>
      <c r="BG258" s="170">
        <f t="shared" si="21"/>
        <v>0</v>
      </c>
      <c r="BH258" s="170">
        <f t="shared" si="22"/>
        <v>0</v>
      </c>
      <c r="BI258" s="170">
        <f t="shared" si="23"/>
        <v>0</v>
      </c>
      <c r="BJ258" s="17" t="s">
        <v>87</v>
      </c>
      <c r="BK258" s="170">
        <f t="shared" si="24"/>
        <v>0</v>
      </c>
      <c r="BL258" s="17" t="s">
        <v>340</v>
      </c>
      <c r="BM258" s="169" t="s">
        <v>489</v>
      </c>
    </row>
    <row r="259" spans="2:65" s="1" customFormat="1" ht="16.5" customHeight="1">
      <c r="B259" s="128"/>
      <c r="C259" s="158" t="s">
        <v>490</v>
      </c>
      <c r="D259" s="158" t="s">
        <v>336</v>
      </c>
      <c r="E259" s="159" t="s">
        <v>491</v>
      </c>
      <c r="F259" s="160" t="s">
        <v>492</v>
      </c>
      <c r="G259" s="161" t="s">
        <v>339</v>
      </c>
      <c r="H259" s="162">
        <v>580.29</v>
      </c>
      <c r="I259" s="163"/>
      <c r="J259" s="164">
        <f t="shared" si="15"/>
        <v>0</v>
      </c>
      <c r="K259" s="165"/>
      <c r="L259" s="32"/>
      <c r="M259" s="166" t="s">
        <v>1</v>
      </c>
      <c r="N259" s="127" t="s">
        <v>41</v>
      </c>
      <c r="P259" s="167">
        <f t="shared" si="16"/>
        <v>0</v>
      </c>
      <c r="Q259" s="167">
        <v>0</v>
      </c>
      <c r="R259" s="167">
        <f t="shared" si="17"/>
        <v>0</v>
      </c>
      <c r="S259" s="167">
        <v>0</v>
      </c>
      <c r="T259" s="168">
        <f t="shared" si="18"/>
        <v>0</v>
      </c>
      <c r="AR259" s="169" t="s">
        <v>340</v>
      </c>
      <c r="AT259" s="169" t="s">
        <v>336</v>
      </c>
      <c r="AU259" s="169" t="s">
        <v>87</v>
      </c>
      <c r="AY259" s="17" t="s">
        <v>334</v>
      </c>
      <c r="BE259" s="170">
        <f t="shared" si="19"/>
        <v>0</v>
      </c>
      <c r="BF259" s="170">
        <f t="shared" si="20"/>
        <v>0</v>
      </c>
      <c r="BG259" s="170">
        <f t="shared" si="21"/>
        <v>0</v>
      </c>
      <c r="BH259" s="170">
        <f t="shared" si="22"/>
        <v>0</v>
      </c>
      <c r="BI259" s="170">
        <f t="shared" si="23"/>
        <v>0</v>
      </c>
      <c r="BJ259" s="17" t="s">
        <v>87</v>
      </c>
      <c r="BK259" s="170">
        <f t="shared" si="24"/>
        <v>0</v>
      </c>
      <c r="BL259" s="17" t="s">
        <v>340</v>
      </c>
      <c r="BM259" s="169" t="s">
        <v>493</v>
      </c>
    </row>
    <row r="260" spans="2:65" s="1" customFormat="1" ht="16.5" customHeight="1">
      <c r="B260" s="128"/>
      <c r="C260" s="199" t="s">
        <v>494</v>
      </c>
      <c r="D260" s="199" t="s">
        <v>425</v>
      </c>
      <c r="E260" s="200" t="s">
        <v>495</v>
      </c>
      <c r="F260" s="201" t="s">
        <v>496</v>
      </c>
      <c r="G260" s="202" t="s">
        <v>339</v>
      </c>
      <c r="H260" s="203">
        <v>638.31899999999996</v>
      </c>
      <c r="I260" s="204"/>
      <c r="J260" s="205">
        <f t="shared" si="15"/>
        <v>0</v>
      </c>
      <c r="K260" s="206"/>
      <c r="L260" s="207"/>
      <c r="M260" s="208" t="s">
        <v>1</v>
      </c>
      <c r="N260" s="209" t="s">
        <v>41</v>
      </c>
      <c r="P260" s="167">
        <f t="shared" si="16"/>
        <v>0</v>
      </c>
      <c r="Q260" s="167">
        <v>2.5000000000000001E-2</v>
      </c>
      <c r="R260" s="167">
        <f t="shared" si="17"/>
        <v>15.957974999999999</v>
      </c>
      <c r="S260" s="167">
        <v>0</v>
      </c>
      <c r="T260" s="168">
        <f t="shared" si="18"/>
        <v>0</v>
      </c>
      <c r="AR260" s="169" t="s">
        <v>392</v>
      </c>
      <c r="AT260" s="169" t="s">
        <v>425</v>
      </c>
      <c r="AU260" s="169" t="s">
        <v>87</v>
      </c>
      <c r="AY260" s="17" t="s">
        <v>334</v>
      </c>
      <c r="BE260" s="170">
        <f t="shared" si="19"/>
        <v>0</v>
      </c>
      <c r="BF260" s="170">
        <f t="shared" si="20"/>
        <v>0</v>
      </c>
      <c r="BG260" s="170">
        <f t="shared" si="21"/>
        <v>0</v>
      </c>
      <c r="BH260" s="170">
        <f t="shared" si="22"/>
        <v>0</v>
      </c>
      <c r="BI260" s="170">
        <f t="shared" si="23"/>
        <v>0</v>
      </c>
      <c r="BJ260" s="17" t="s">
        <v>87</v>
      </c>
      <c r="BK260" s="170">
        <f t="shared" si="24"/>
        <v>0</v>
      </c>
      <c r="BL260" s="17" t="s">
        <v>340</v>
      </c>
      <c r="BM260" s="169" t="s">
        <v>497</v>
      </c>
    </row>
    <row r="261" spans="2:65" s="1" customFormat="1" ht="21.75" customHeight="1">
      <c r="B261" s="128"/>
      <c r="C261" s="199" t="s">
        <v>498</v>
      </c>
      <c r="D261" s="199" t="s">
        <v>425</v>
      </c>
      <c r="E261" s="200" t="s">
        <v>499</v>
      </c>
      <c r="F261" s="201" t="s">
        <v>500</v>
      </c>
      <c r="G261" s="202" t="s">
        <v>501</v>
      </c>
      <c r="H261" s="203">
        <v>580</v>
      </c>
      <c r="I261" s="204"/>
      <c r="J261" s="205">
        <f t="shared" si="15"/>
        <v>0</v>
      </c>
      <c r="K261" s="206"/>
      <c r="L261" s="207"/>
      <c r="M261" s="208" t="s">
        <v>1</v>
      </c>
      <c r="N261" s="209" t="s">
        <v>41</v>
      </c>
      <c r="P261" s="167">
        <f t="shared" si="16"/>
        <v>0</v>
      </c>
      <c r="Q261" s="167">
        <v>0</v>
      </c>
      <c r="R261" s="167">
        <f t="shared" si="17"/>
        <v>0</v>
      </c>
      <c r="S261" s="167">
        <v>0</v>
      </c>
      <c r="T261" s="168">
        <f t="shared" si="18"/>
        <v>0</v>
      </c>
      <c r="AR261" s="169" t="s">
        <v>392</v>
      </c>
      <c r="AT261" s="169" t="s">
        <v>425</v>
      </c>
      <c r="AU261" s="169" t="s">
        <v>87</v>
      </c>
      <c r="AY261" s="17" t="s">
        <v>334</v>
      </c>
      <c r="BE261" s="170">
        <f t="shared" si="19"/>
        <v>0</v>
      </c>
      <c r="BF261" s="170">
        <f t="shared" si="20"/>
        <v>0</v>
      </c>
      <c r="BG261" s="170">
        <f t="shared" si="21"/>
        <v>0</v>
      </c>
      <c r="BH261" s="170">
        <f t="shared" si="22"/>
        <v>0</v>
      </c>
      <c r="BI261" s="170">
        <f t="shared" si="23"/>
        <v>0</v>
      </c>
      <c r="BJ261" s="17" t="s">
        <v>87</v>
      </c>
      <c r="BK261" s="170">
        <f t="shared" si="24"/>
        <v>0</v>
      </c>
      <c r="BL261" s="17" t="s">
        <v>340</v>
      </c>
      <c r="BM261" s="169" t="s">
        <v>502</v>
      </c>
    </row>
    <row r="262" spans="2:65" s="1" customFormat="1" ht="21.75" customHeight="1">
      <c r="B262" s="128"/>
      <c r="C262" s="158" t="s">
        <v>503</v>
      </c>
      <c r="D262" s="158" t="s">
        <v>336</v>
      </c>
      <c r="E262" s="159" t="s">
        <v>504</v>
      </c>
      <c r="F262" s="160" t="s">
        <v>505</v>
      </c>
      <c r="G262" s="161" t="s">
        <v>349</v>
      </c>
      <c r="H262" s="162">
        <v>8.7200000000000006</v>
      </c>
      <c r="I262" s="163"/>
      <c r="J262" s="164">
        <f t="shared" si="15"/>
        <v>0</v>
      </c>
      <c r="K262" s="165"/>
      <c r="L262" s="32"/>
      <c r="M262" s="166" t="s">
        <v>1</v>
      </c>
      <c r="N262" s="127" t="s">
        <v>41</v>
      </c>
      <c r="P262" s="167">
        <f t="shared" si="16"/>
        <v>0</v>
      </c>
      <c r="Q262" s="167">
        <v>0</v>
      </c>
      <c r="R262" s="167">
        <f t="shared" si="17"/>
        <v>0</v>
      </c>
      <c r="S262" s="167">
        <v>0</v>
      </c>
      <c r="T262" s="168">
        <f t="shared" si="18"/>
        <v>0</v>
      </c>
      <c r="AR262" s="169" t="s">
        <v>340</v>
      </c>
      <c r="AT262" s="169" t="s">
        <v>336</v>
      </c>
      <c r="AU262" s="169" t="s">
        <v>87</v>
      </c>
      <c r="AY262" s="17" t="s">
        <v>334</v>
      </c>
      <c r="BE262" s="170">
        <f t="shared" si="19"/>
        <v>0</v>
      </c>
      <c r="BF262" s="170">
        <f t="shared" si="20"/>
        <v>0</v>
      </c>
      <c r="BG262" s="170">
        <f t="shared" si="21"/>
        <v>0</v>
      </c>
      <c r="BH262" s="170">
        <f t="shared" si="22"/>
        <v>0</v>
      </c>
      <c r="BI262" s="170">
        <f t="shared" si="23"/>
        <v>0</v>
      </c>
      <c r="BJ262" s="17" t="s">
        <v>87</v>
      </c>
      <c r="BK262" s="170">
        <f t="shared" si="24"/>
        <v>0</v>
      </c>
      <c r="BL262" s="17" t="s">
        <v>340</v>
      </c>
      <c r="BM262" s="169" t="s">
        <v>506</v>
      </c>
    </row>
    <row r="263" spans="2:65" s="11" customFormat="1" ht="22.8" customHeight="1">
      <c r="B263" s="146"/>
      <c r="D263" s="147" t="s">
        <v>74</v>
      </c>
      <c r="E263" s="156" t="s">
        <v>87</v>
      </c>
      <c r="F263" s="156" t="s">
        <v>507</v>
      </c>
      <c r="I263" s="149"/>
      <c r="J263" s="157">
        <f>BK263</f>
        <v>0</v>
      </c>
      <c r="L263" s="146"/>
      <c r="M263" s="151"/>
      <c r="P263" s="152">
        <f>SUM(P264:P320)</f>
        <v>0</v>
      </c>
      <c r="R263" s="152">
        <f>SUM(R264:R320)</f>
        <v>852.52083028000004</v>
      </c>
      <c r="T263" s="153">
        <f>SUM(T264:T320)</f>
        <v>0</v>
      </c>
      <c r="AR263" s="147" t="s">
        <v>82</v>
      </c>
      <c r="AT263" s="154" t="s">
        <v>74</v>
      </c>
      <c r="AU263" s="154" t="s">
        <v>82</v>
      </c>
      <c r="AY263" s="147" t="s">
        <v>334</v>
      </c>
      <c r="BK263" s="155">
        <f>SUM(BK264:BK320)</f>
        <v>0</v>
      </c>
    </row>
    <row r="264" spans="2:65" s="1" customFormat="1" ht="16.5" customHeight="1">
      <c r="B264" s="128"/>
      <c r="C264" s="158" t="s">
        <v>508</v>
      </c>
      <c r="D264" s="158" t="s">
        <v>336</v>
      </c>
      <c r="E264" s="159" t="s">
        <v>509</v>
      </c>
      <c r="F264" s="160" t="s">
        <v>510</v>
      </c>
      <c r="G264" s="161" t="s">
        <v>511</v>
      </c>
      <c r="H264" s="162">
        <v>43</v>
      </c>
      <c r="I264" s="163"/>
      <c r="J264" s="164">
        <f>ROUND(I264*H264,2)</f>
        <v>0</v>
      </c>
      <c r="K264" s="165"/>
      <c r="L264" s="32"/>
      <c r="M264" s="166" t="s">
        <v>1</v>
      </c>
      <c r="N264" s="127" t="s">
        <v>41</v>
      </c>
      <c r="P264" s="167">
        <f>O264*H264</f>
        <v>0</v>
      </c>
      <c r="Q264" s="167">
        <v>0.24682999999999999</v>
      </c>
      <c r="R264" s="167">
        <f>Q264*H264</f>
        <v>10.61369</v>
      </c>
      <c r="S264" s="167">
        <v>0</v>
      </c>
      <c r="T264" s="168">
        <f>S264*H264</f>
        <v>0</v>
      </c>
      <c r="AR264" s="169" t="s">
        <v>340</v>
      </c>
      <c r="AT264" s="169" t="s">
        <v>336</v>
      </c>
      <c r="AU264" s="169" t="s">
        <v>87</v>
      </c>
      <c r="AY264" s="17" t="s">
        <v>334</v>
      </c>
      <c r="BE264" s="170">
        <f>IF(N264="základná",J264,0)</f>
        <v>0</v>
      </c>
      <c r="BF264" s="170">
        <f>IF(N264="znížená",J264,0)</f>
        <v>0</v>
      </c>
      <c r="BG264" s="170">
        <f>IF(N264="zákl. prenesená",J264,0)</f>
        <v>0</v>
      </c>
      <c r="BH264" s="170">
        <f>IF(N264="zníž. prenesená",J264,0)</f>
        <v>0</v>
      </c>
      <c r="BI264" s="170">
        <f>IF(N264="nulová",J264,0)</f>
        <v>0</v>
      </c>
      <c r="BJ264" s="17" t="s">
        <v>87</v>
      </c>
      <c r="BK264" s="170">
        <f>ROUND(I264*H264,2)</f>
        <v>0</v>
      </c>
      <c r="BL264" s="17" t="s">
        <v>340</v>
      </c>
      <c r="BM264" s="169" t="s">
        <v>512</v>
      </c>
    </row>
    <row r="265" spans="2:65" s="13" customFormat="1">
      <c r="B265" s="178"/>
      <c r="D265" s="172" t="s">
        <v>342</v>
      </c>
      <c r="E265" s="179" t="s">
        <v>1</v>
      </c>
      <c r="F265" s="180" t="s">
        <v>513</v>
      </c>
      <c r="H265" s="181">
        <v>43</v>
      </c>
      <c r="I265" s="182"/>
      <c r="L265" s="178"/>
      <c r="M265" s="183"/>
      <c r="T265" s="184"/>
      <c r="AT265" s="179" t="s">
        <v>342</v>
      </c>
      <c r="AU265" s="179" t="s">
        <v>87</v>
      </c>
      <c r="AV265" s="13" t="s">
        <v>87</v>
      </c>
      <c r="AW265" s="13" t="s">
        <v>31</v>
      </c>
      <c r="AX265" s="13" t="s">
        <v>75</v>
      </c>
      <c r="AY265" s="179" t="s">
        <v>334</v>
      </c>
    </row>
    <row r="266" spans="2:65" s="14" customFormat="1">
      <c r="B266" s="185"/>
      <c r="D266" s="172" t="s">
        <v>342</v>
      </c>
      <c r="E266" s="186" t="s">
        <v>1</v>
      </c>
      <c r="F266" s="187" t="s">
        <v>346</v>
      </c>
      <c r="H266" s="188">
        <v>43</v>
      </c>
      <c r="I266" s="189"/>
      <c r="L266" s="185"/>
      <c r="M266" s="190"/>
      <c r="T266" s="191"/>
      <c r="AT266" s="186" t="s">
        <v>342</v>
      </c>
      <c r="AU266" s="186" t="s">
        <v>87</v>
      </c>
      <c r="AV266" s="14" t="s">
        <v>340</v>
      </c>
      <c r="AW266" s="14" t="s">
        <v>31</v>
      </c>
      <c r="AX266" s="14" t="s">
        <v>82</v>
      </c>
      <c r="AY266" s="186" t="s">
        <v>334</v>
      </c>
    </row>
    <row r="267" spans="2:65" s="1" customFormat="1" ht="24.15" customHeight="1">
      <c r="B267" s="128"/>
      <c r="C267" s="158" t="s">
        <v>514</v>
      </c>
      <c r="D267" s="158" t="s">
        <v>336</v>
      </c>
      <c r="E267" s="159" t="s">
        <v>515</v>
      </c>
      <c r="F267" s="160" t="s">
        <v>516</v>
      </c>
      <c r="G267" s="161" t="s">
        <v>501</v>
      </c>
      <c r="H267" s="162">
        <v>1</v>
      </c>
      <c r="I267" s="163"/>
      <c r="J267" s="164">
        <f>ROUND(I267*H267,2)</f>
        <v>0</v>
      </c>
      <c r="K267" s="165"/>
      <c r="L267" s="32"/>
      <c r="M267" s="166" t="s">
        <v>1</v>
      </c>
      <c r="N267" s="127" t="s">
        <v>41</v>
      </c>
      <c r="P267" s="167">
        <f>O267*H267</f>
        <v>0</v>
      </c>
      <c r="Q267" s="167">
        <v>0</v>
      </c>
      <c r="R267" s="167">
        <f>Q267*H267</f>
        <v>0</v>
      </c>
      <c r="S267" s="167">
        <v>0</v>
      </c>
      <c r="T267" s="168">
        <f>S267*H267</f>
        <v>0</v>
      </c>
      <c r="AR267" s="169" t="s">
        <v>340</v>
      </c>
      <c r="AT267" s="169" t="s">
        <v>336</v>
      </c>
      <c r="AU267" s="169" t="s">
        <v>87</v>
      </c>
      <c r="AY267" s="17" t="s">
        <v>334</v>
      </c>
      <c r="BE267" s="170">
        <f>IF(N267="základná",J267,0)</f>
        <v>0</v>
      </c>
      <c r="BF267" s="170">
        <f>IF(N267="znížená",J267,0)</f>
        <v>0</v>
      </c>
      <c r="BG267" s="170">
        <f>IF(N267="zákl. prenesená",J267,0)</f>
        <v>0</v>
      </c>
      <c r="BH267" s="170">
        <f>IF(N267="zníž. prenesená",J267,0)</f>
        <v>0</v>
      </c>
      <c r="BI267" s="170">
        <f>IF(N267="nulová",J267,0)</f>
        <v>0</v>
      </c>
      <c r="BJ267" s="17" t="s">
        <v>87</v>
      </c>
      <c r="BK267" s="170">
        <f>ROUND(I267*H267,2)</f>
        <v>0</v>
      </c>
      <c r="BL267" s="17" t="s">
        <v>340</v>
      </c>
      <c r="BM267" s="169" t="s">
        <v>517</v>
      </c>
    </row>
    <row r="268" spans="2:65" s="13" customFormat="1">
      <c r="B268" s="178"/>
      <c r="D268" s="172" t="s">
        <v>342</v>
      </c>
      <c r="E268" s="179" t="s">
        <v>1</v>
      </c>
      <c r="F268" s="180" t="s">
        <v>518</v>
      </c>
      <c r="H268" s="181">
        <v>1</v>
      </c>
      <c r="I268" s="182"/>
      <c r="L268" s="178"/>
      <c r="M268" s="183"/>
      <c r="T268" s="184"/>
      <c r="AT268" s="179" t="s">
        <v>342</v>
      </c>
      <c r="AU268" s="179" t="s">
        <v>87</v>
      </c>
      <c r="AV268" s="13" t="s">
        <v>87</v>
      </c>
      <c r="AW268" s="13" t="s">
        <v>31</v>
      </c>
      <c r="AX268" s="13" t="s">
        <v>75</v>
      </c>
      <c r="AY268" s="179" t="s">
        <v>334</v>
      </c>
    </row>
    <row r="269" spans="2:65" s="14" customFormat="1">
      <c r="B269" s="185"/>
      <c r="D269" s="172" t="s">
        <v>342</v>
      </c>
      <c r="E269" s="186" t="s">
        <v>1</v>
      </c>
      <c r="F269" s="187" t="s">
        <v>346</v>
      </c>
      <c r="H269" s="188">
        <v>1</v>
      </c>
      <c r="I269" s="189"/>
      <c r="L269" s="185"/>
      <c r="M269" s="190"/>
      <c r="T269" s="191"/>
      <c r="AT269" s="186" t="s">
        <v>342</v>
      </c>
      <c r="AU269" s="186" t="s">
        <v>87</v>
      </c>
      <c r="AV269" s="14" t="s">
        <v>340</v>
      </c>
      <c r="AW269" s="14" t="s">
        <v>31</v>
      </c>
      <c r="AX269" s="14" t="s">
        <v>82</v>
      </c>
      <c r="AY269" s="186" t="s">
        <v>334</v>
      </c>
    </row>
    <row r="270" spans="2:65" s="1" customFormat="1" ht="24.15" customHeight="1">
      <c r="B270" s="128"/>
      <c r="C270" s="158" t="s">
        <v>519</v>
      </c>
      <c r="D270" s="158" t="s">
        <v>336</v>
      </c>
      <c r="E270" s="159" t="s">
        <v>520</v>
      </c>
      <c r="F270" s="160" t="s">
        <v>521</v>
      </c>
      <c r="G270" s="161" t="s">
        <v>501</v>
      </c>
      <c r="H270" s="162">
        <v>2</v>
      </c>
      <c r="I270" s="163"/>
      <c r="J270" s="164">
        <f>ROUND(I270*H270,2)</f>
        <v>0</v>
      </c>
      <c r="K270" s="165"/>
      <c r="L270" s="32"/>
      <c r="M270" s="166" t="s">
        <v>1</v>
      </c>
      <c r="N270" s="127" t="s">
        <v>41</v>
      </c>
      <c r="P270" s="167">
        <f>O270*H270</f>
        <v>0</v>
      </c>
      <c r="Q270" s="167">
        <v>0</v>
      </c>
      <c r="R270" s="167">
        <f>Q270*H270</f>
        <v>0</v>
      </c>
      <c r="S270" s="167">
        <v>0</v>
      </c>
      <c r="T270" s="168">
        <f>S270*H270</f>
        <v>0</v>
      </c>
      <c r="AR270" s="169" t="s">
        <v>340</v>
      </c>
      <c r="AT270" s="169" t="s">
        <v>336</v>
      </c>
      <c r="AU270" s="169" t="s">
        <v>87</v>
      </c>
      <c r="AY270" s="17" t="s">
        <v>334</v>
      </c>
      <c r="BE270" s="170">
        <f>IF(N270="základná",J270,0)</f>
        <v>0</v>
      </c>
      <c r="BF270" s="170">
        <f>IF(N270="znížená",J270,0)</f>
        <v>0</v>
      </c>
      <c r="BG270" s="170">
        <f>IF(N270="zákl. prenesená",J270,0)</f>
        <v>0</v>
      </c>
      <c r="BH270" s="170">
        <f>IF(N270="zníž. prenesená",J270,0)</f>
        <v>0</v>
      </c>
      <c r="BI270" s="170">
        <f>IF(N270="nulová",J270,0)</f>
        <v>0</v>
      </c>
      <c r="BJ270" s="17" t="s">
        <v>87</v>
      </c>
      <c r="BK270" s="170">
        <f>ROUND(I270*H270,2)</f>
        <v>0</v>
      </c>
      <c r="BL270" s="17" t="s">
        <v>340</v>
      </c>
      <c r="BM270" s="169" t="s">
        <v>522</v>
      </c>
    </row>
    <row r="271" spans="2:65" s="13" customFormat="1">
      <c r="B271" s="178"/>
      <c r="D271" s="172" t="s">
        <v>342</v>
      </c>
      <c r="E271" s="179" t="s">
        <v>1</v>
      </c>
      <c r="F271" s="180" t="s">
        <v>523</v>
      </c>
      <c r="H271" s="181">
        <v>2</v>
      </c>
      <c r="I271" s="182"/>
      <c r="L271" s="178"/>
      <c r="M271" s="183"/>
      <c r="T271" s="184"/>
      <c r="AT271" s="179" t="s">
        <v>342</v>
      </c>
      <c r="AU271" s="179" t="s">
        <v>87</v>
      </c>
      <c r="AV271" s="13" t="s">
        <v>87</v>
      </c>
      <c r="AW271" s="13" t="s">
        <v>31</v>
      </c>
      <c r="AX271" s="13" t="s">
        <v>75</v>
      </c>
      <c r="AY271" s="179" t="s">
        <v>334</v>
      </c>
    </row>
    <row r="272" spans="2:65" s="14" customFormat="1">
      <c r="B272" s="185"/>
      <c r="D272" s="172" t="s">
        <v>342</v>
      </c>
      <c r="E272" s="186" t="s">
        <v>1</v>
      </c>
      <c r="F272" s="187" t="s">
        <v>346</v>
      </c>
      <c r="H272" s="188">
        <v>2</v>
      </c>
      <c r="I272" s="189"/>
      <c r="L272" s="185"/>
      <c r="M272" s="190"/>
      <c r="T272" s="191"/>
      <c r="AT272" s="186" t="s">
        <v>342</v>
      </c>
      <c r="AU272" s="186" t="s">
        <v>87</v>
      </c>
      <c r="AV272" s="14" t="s">
        <v>340</v>
      </c>
      <c r="AW272" s="14" t="s">
        <v>31</v>
      </c>
      <c r="AX272" s="14" t="s">
        <v>82</v>
      </c>
      <c r="AY272" s="186" t="s">
        <v>334</v>
      </c>
    </row>
    <row r="273" spans="2:65" s="1" customFormat="1" ht="24.15" customHeight="1">
      <c r="B273" s="128"/>
      <c r="C273" s="158" t="s">
        <v>524</v>
      </c>
      <c r="D273" s="158" t="s">
        <v>336</v>
      </c>
      <c r="E273" s="159" t="s">
        <v>525</v>
      </c>
      <c r="F273" s="160" t="s">
        <v>526</v>
      </c>
      <c r="G273" s="161" t="s">
        <v>349</v>
      </c>
      <c r="H273" s="162">
        <v>58.758000000000003</v>
      </c>
      <c r="I273" s="163"/>
      <c r="J273" s="164">
        <f>ROUND(I273*H273,2)</f>
        <v>0</v>
      </c>
      <c r="K273" s="165"/>
      <c r="L273" s="32"/>
      <c r="M273" s="166" t="s">
        <v>1</v>
      </c>
      <c r="N273" s="127" t="s">
        <v>41</v>
      </c>
      <c r="P273" s="167">
        <f>O273*H273</f>
        <v>0</v>
      </c>
      <c r="Q273" s="167">
        <v>2.0699999999999998</v>
      </c>
      <c r="R273" s="167">
        <f>Q273*H273</f>
        <v>121.62906</v>
      </c>
      <c r="S273" s="167">
        <v>0</v>
      </c>
      <c r="T273" s="168">
        <f>S273*H273</f>
        <v>0</v>
      </c>
      <c r="AR273" s="169" t="s">
        <v>340</v>
      </c>
      <c r="AT273" s="169" t="s">
        <v>336</v>
      </c>
      <c r="AU273" s="169" t="s">
        <v>87</v>
      </c>
      <c r="AY273" s="17" t="s">
        <v>334</v>
      </c>
      <c r="BE273" s="170">
        <f>IF(N273="základná",J273,0)</f>
        <v>0</v>
      </c>
      <c r="BF273" s="170">
        <f>IF(N273="znížená",J273,0)</f>
        <v>0</v>
      </c>
      <c r="BG273" s="170">
        <f>IF(N273="zákl. prenesená",J273,0)</f>
        <v>0</v>
      </c>
      <c r="BH273" s="170">
        <f>IF(N273="zníž. prenesená",J273,0)</f>
        <v>0</v>
      </c>
      <c r="BI273" s="170">
        <f>IF(N273="nulová",J273,0)</f>
        <v>0</v>
      </c>
      <c r="BJ273" s="17" t="s">
        <v>87</v>
      </c>
      <c r="BK273" s="170">
        <f>ROUND(I273*H273,2)</f>
        <v>0</v>
      </c>
      <c r="BL273" s="17" t="s">
        <v>340</v>
      </c>
      <c r="BM273" s="169" t="s">
        <v>527</v>
      </c>
    </row>
    <row r="274" spans="2:65" s="12" customFormat="1">
      <c r="B274" s="171"/>
      <c r="D274" s="172" t="s">
        <v>342</v>
      </c>
      <c r="E274" s="173" t="s">
        <v>1</v>
      </c>
      <c r="F274" s="174" t="s">
        <v>528</v>
      </c>
      <c r="H274" s="173" t="s">
        <v>1</v>
      </c>
      <c r="I274" s="175"/>
      <c r="L274" s="171"/>
      <c r="M274" s="176"/>
      <c r="T274" s="177"/>
      <c r="AT274" s="173" t="s">
        <v>342</v>
      </c>
      <c r="AU274" s="173" t="s">
        <v>87</v>
      </c>
      <c r="AV274" s="12" t="s">
        <v>82</v>
      </c>
      <c r="AW274" s="12" t="s">
        <v>31</v>
      </c>
      <c r="AX274" s="12" t="s">
        <v>75</v>
      </c>
      <c r="AY274" s="173" t="s">
        <v>334</v>
      </c>
    </row>
    <row r="275" spans="2:65" s="13" customFormat="1">
      <c r="B275" s="178"/>
      <c r="D275" s="172" t="s">
        <v>342</v>
      </c>
      <c r="E275" s="179" t="s">
        <v>1</v>
      </c>
      <c r="F275" s="180" t="s">
        <v>529</v>
      </c>
      <c r="H275" s="181">
        <v>58.758000000000003</v>
      </c>
      <c r="I275" s="182"/>
      <c r="L275" s="178"/>
      <c r="M275" s="183"/>
      <c r="T275" s="184"/>
      <c r="AT275" s="179" t="s">
        <v>342</v>
      </c>
      <c r="AU275" s="179" t="s">
        <v>87</v>
      </c>
      <c r="AV275" s="13" t="s">
        <v>87</v>
      </c>
      <c r="AW275" s="13" t="s">
        <v>31</v>
      </c>
      <c r="AX275" s="13" t="s">
        <v>75</v>
      </c>
      <c r="AY275" s="179" t="s">
        <v>334</v>
      </c>
    </row>
    <row r="276" spans="2:65" s="14" customFormat="1">
      <c r="B276" s="185"/>
      <c r="D276" s="172" t="s">
        <v>342</v>
      </c>
      <c r="E276" s="186" t="s">
        <v>1</v>
      </c>
      <c r="F276" s="187" t="s">
        <v>346</v>
      </c>
      <c r="H276" s="188">
        <v>58.758000000000003</v>
      </c>
      <c r="I276" s="189"/>
      <c r="L276" s="185"/>
      <c r="M276" s="190"/>
      <c r="T276" s="191"/>
      <c r="AT276" s="186" t="s">
        <v>342</v>
      </c>
      <c r="AU276" s="186" t="s">
        <v>87</v>
      </c>
      <c r="AV276" s="14" t="s">
        <v>340</v>
      </c>
      <c r="AW276" s="14" t="s">
        <v>31</v>
      </c>
      <c r="AX276" s="14" t="s">
        <v>82</v>
      </c>
      <c r="AY276" s="186" t="s">
        <v>334</v>
      </c>
    </row>
    <row r="277" spans="2:65" s="1" customFormat="1" ht="16.5" customHeight="1">
      <c r="B277" s="128"/>
      <c r="C277" s="158" t="s">
        <v>530</v>
      </c>
      <c r="D277" s="158" t="s">
        <v>336</v>
      </c>
      <c r="E277" s="159" t="s">
        <v>531</v>
      </c>
      <c r="F277" s="160" t="s">
        <v>532</v>
      </c>
      <c r="G277" s="161" t="s">
        <v>349</v>
      </c>
      <c r="H277" s="162">
        <v>63.091999999999999</v>
      </c>
      <c r="I277" s="163"/>
      <c r="J277" s="164">
        <f>ROUND(I277*H277,2)</f>
        <v>0</v>
      </c>
      <c r="K277" s="165"/>
      <c r="L277" s="32"/>
      <c r="M277" s="166" t="s">
        <v>1</v>
      </c>
      <c r="N277" s="127" t="s">
        <v>41</v>
      </c>
      <c r="P277" s="167">
        <f>O277*H277</f>
        <v>0</v>
      </c>
      <c r="Q277" s="167">
        <v>2.19407</v>
      </c>
      <c r="R277" s="167">
        <f>Q277*H277</f>
        <v>138.42826443999999</v>
      </c>
      <c r="S277" s="167">
        <v>0</v>
      </c>
      <c r="T277" s="168">
        <f>S277*H277</f>
        <v>0</v>
      </c>
      <c r="AR277" s="169" t="s">
        <v>340</v>
      </c>
      <c r="AT277" s="169" t="s">
        <v>336</v>
      </c>
      <c r="AU277" s="169" t="s">
        <v>87</v>
      </c>
      <c r="AY277" s="17" t="s">
        <v>334</v>
      </c>
      <c r="BE277" s="170">
        <f>IF(N277="základná",J277,0)</f>
        <v>0</v>
      </c>
      <c r="BF277" s="170">
        <f>IF(N277="znížená",J277,0)</f>
        <v>0</v>
      </c>
      <c r="BG277" s="170">
        <f>IF(N277="zákl. prenesená",J277,0)</f>
        <v>0</v>
      </c>
      <c r="BH277" s="170">
        <f>IF(N277="zníž. prenesená",J277,0)</f>
        <v>0</v>
      </c>
      <c r="BI277" s="170">
        <f>IF(N277="nulová",J277,0)</f>
        <v>0</v>
      </c>
      <c r="BJ277" s="17" t="s">
        <v>87</v>
      </c>
      <c r="BK277" s="170">
        <f>ROUND(I277*H277,2)</f>
        <v>0</v>
      </c>
      <c r="BL277" s="17" t="s">
        <v>340</v>
      </c>
      <c r="BM277" s="169" t="s">
        <v>533</v>
      </c>
    </row>
    <row r="278" spans="2:65" s="12" customFormat="1">
      <c r="B278" s="171"/>
      <c r="D278" s="172" t="s">
        <v>342</v>
      </c>
      <c r="E278" s="173" t="s">
        <v>1</v>
      </c>
      <c r="F278" s="174" t="s">
        <v>534</v>
      </c>
      <c r="H278" s="173" t="s">
        <v>1</v>
      </c>
      <c r="I278" s="175"/>
      <c r="L278" s="171"/>
      <c r="M278" s="176"/>
      <c r="T278" s="177"/>
      <c r="AT278" s="173" t="s">
        <v>342</v>
      </c>
      <c r="AU278" s="173" t="s">
        <v>87</v>
      </c>
      <c r="AV278" s="12" t="s">
        <v>82</v>
      </c>
      <c r="AW278" s="12" t="s">
        <v>31</v>
      </c>
      <c r="AX278" s="12" t="s">
        <v>75</v>
      </c>
      <c r="AY278" s="173" t="s">
        <v>334</v>
      </c>
    </row>
    <row r="279" spans="2:65" s="13" customFormat="1">
      <c r="B279" s="178"/>
      <c r="D279" s="172" t="s">
        <v>342</v>
      </c>
      <c r="E279" s="179" t="s">
        <v>1</v>
      </c>
      <c r="F279" s="180" t="s">
        <v>535</v>
      </c>
      <c r="H279" s="181">
        <v>63.091999999999999</v>
      </c>
      <c r="I279" s="182"/>
      <c r="L279" s="178"/>
      <c r="M279" s="183"/>
      <c r="T279" s="184"/>
      <c r="AT279" s="179" t="s">
        <v>342</v>
      </c>
      <c r="AU279" s="179" t="s">
        <v>87</v>
      </c>
      <c r="AV279" s="13" t="s">
        <v>87</v>
      </c>
      <c r="AW279" s="13" t="s">
        <v>31</v>
      </c>
      <c r="AX279" s="13" t="s">
        <v>75</v>
      </c>
      <c r="AY279" s="179" t="s">
        <v>334</v>
      </c>
    </row>
    <row r="280" spans="2:65" s="14" customFormat="1">
      <c r="B280" s="185"/>
      <c r="D280" s="172" t="s">
        <v>342</v>
      </c>
      <c r="E280" s="186" t="s">
        <v>1</v>
      </c>
      <c r="F280" s="187" t="s">
        <v>346</v>
      </c>
      <c r="H280" s="188">
        <v>63.091999999999999</v>
      </c>
      <c r="I280" s="189"/>
      <c r="L280" s="185"/>
      <c r="M280" s="190"/>
      <c r="T280" s="191"/>
      <c r="AT280" s="186" t="s">
        <v>342</v>
      </c>
      <c r="AU280" s="186" t="s">
        <v>87</v>
      </c>
      <c r="AV280" s="14" t="s">
        <v>340</v>
      </c>
      <c r="AW280" s="14" t="s">
        <v>31</v>
      </c>
      <c r="AX280" s="14" t="s">
        <v>82</v>
      </c>
      <c r="AY280" s="186" t="s">
        <v>334</v>
      </c>
    </row>
    <row r="281" spans="2:65" s="1" customFormat="1" ht="24.15" customHeight="1">
      <c r="B281" s="128"/>
      <c r="C281" s="158" t="s">
        <v>536</v>
      </c>
      <c r="D281" s="158" t="s">
        <v>336</v>
      </c>
      <c r="E281" s="159" t="s">
        <v>537</v>
      </c>
      <c r="F281" s="160" t="s">
        <v>538</v>
      </c>
      <c r="G281" s="161" t="s">
        <v>349</v>
      </c>
      <c r="H281" s="162">
        <v>192.95099999999999</v>
      </c>
      <c r="I281" s="163"/>
      <c r="J281" s="164">
        <f>ROUND(I281*H281,2)</f>
        <v>0</v>
      </c>
      <c r="K281" s="165"/>
      <c r="L281" s="32"/>
      <c r="M281" s="166" t="s">
        <v>1</v>
      </c>
      <c r="N281" s="127" t="s">
        <v>41</v>
      </c>
      <c r="P281" s="167">
        <f>O281*H281</f>
        <v>0</v>
      </c>
      <c r="Q281" s="167">
        <v>2.4157199999999999</v>
      </c>
      <c r="R281" s="167">
        <f>Q281*H281</f>
        <v>466.11558971999995</v>
      </c>
      <c r="S281" s="167">
        <v>0</v>
      </c>
      <c r="T281" s="168">
        <f>S281*H281</f>
        <v>0</v>
      </c>
      <c r="AR281" s="169" t="s">
        <v>340</v>
      </c>
      <c r="AT281" s="169" t="s">
        <v>336</v>
      </c>
      <c r="AU281" s="169" t="s">
        <v>87</v>
      </c>
      <c r="AY281" s="17" t="s">
        <v>334</v>
      </c>
      <c r="BE281" s="170">
        <f>IF(N281="základná",J281,0)</f>
        <v>0</v>
      </c>
      <c r="BF281" s="170">
        <f>IF(N281="znížená",J281,0)</f>
        <v>0</v>
      </c>
      <c r="BG281" s="170">
        <f>IF(N281="zákl. prenesená",J281,0)</f>
        <v>0</v>
      </c>
      <c r="BH281" s="170">
        <f>IF(N281="zníž. prenesená",J281,0)</f>
        <v>0</v>
      </c>
      <c r="BI281" s="170">
        <f>IF(N281="nulová",J281,0)</f>
        <v>0</v>
      </c>
      <c r="BJ281" s="17" t="s">
        <v>87</v>
      </c>
      <c r="BK281" s="170">
        <f>ROUND(I281*H281,2)</f>
        <v>0</v>
      </c>
      <c r="BL281" s="17" t="s">
        <v>340</v>
      </c>
      <c r="BM281" s="169" t="s">
        <v>539</v>
      </c>
    </row>
    <row r="282" spans="2:65" s="12" customFormat="1">
      <c r="B282" s="171"/>
      <c r="D282" s="172" t="s">
        <v>342</v>
      </c>
      <c r="E282" s="173" t="s">
        <v>1</v>
      </c>
      <c r="F282" s="174" t="s">
        <v>528</v>
      </c>
      <c r="H282" s="173" t="s">
        <v>1</v>
      </c>
      <c r="I282" s="175"/>
      <c r="L282" s="171"/>
      <c r="M282" s="176"/>
      <c r="T282" s="177"/>
      <c r="AT282" s="173" t="s">
        <v>342</v>
      </c>
      <c r="AU282" s="173" t="s">
        <v>87</v>
      </c>
      <c r="AV282" s="12" t="s">
        <v>82</v>
      </c>
      <c r="AW282" s="12" t="s">
        <v>31</v>
      </c>
      <c r="AX282" s="12" t="s">
        <v>75</v>
      </c>
      <c r="AY282" s="173" t="s">
        <v>334</v>
      </c>
    </row>
    <row r="283" spans="2:65" s="13" customFormat="1">
      <c r="B283" s="178"/>
      <c r="D283" s="172" t="s">
        <v>342</v>
      </c>
      <c r="E283" s="179" t="s">
        <v>1</v>
      </c>
      <c r="F283" s="180" t="s">
        <v>540</v>
      </c>
      <c r="H283" s="181">
        <v>189.27600000000001</v>
      </c>
      <c r="I283" s="182"/>
      <c r="L283" s="178"/>
      <c r="M283" s="183"/>
      <c r="T283" s="184"/>
      <c r="AT283" s="179" t="s">
        <v>342</v>
      </c>
      <c r="AU283" s="179" t="s">
        <v>87</v>
      </c>
      <c r="AV283" s="13" t="s">
        <v>87</v>
      </c>
      <c r="AW283" s="13" t="s">
        <v>31</v>
      </c>
      <c r="AX283" s="13" t="s">
        <v>75</v>
      </c>
      <c r="AY283" s="179" t="s">
        <v>334</v>
      </c>
    </row>
    <row r="284" spans="2:65" s="13" customFormat="1">
      <c r="B284" s="178"/>
      <c r="D284" s="172" t="s">
        <v>342</v>
      </c>
      <c r="E284" s="179" t="s">
        <v>1</v>
      </c>
      <c r="F284" s="180" t="s">
        <v>541</v>
      </c>
      <c r="H284" s="181">
        <v>3.6749999999999998</v>
      </c>
      <c r="I284" s="182"/>
      <c r="L284" s="178"/>
      <c r="M284" s="183"/>
      <c r="T284" s="184"/>
      <c r="AT284" s="179" t="s">
        <v>342</v>
      </c>
      <c r="AU284" s="179" t="s">
        <v>87</v>
      </c>
      <c r="AV284" s="13" t="s">
        <v>87</v>
      </c>
      <c r="AW284" s="13" t="s">
        <v>31</v>
      </c>
      <c r="AX284" s="13" t="s">
        <v>75</v>
      </c>
      <c r="AY284" s="179" t="s">
        <v>334</v>
      </c>
    </row>
    <row r="285" spans="2:65" s="14" customFormat="1">
      <c r="B285" s="185"/>
      <c r="D285" s="172" t="s">
        <v>342</v>
      </c>
      <c r="E285" s="186" t="s">
        <v>1</v>
      </c>
      <c r="F285" s="187" t="s">
        <v>346</v>
      </c>
      <c r="H285" s="188">
        <v>192.95099999999999</v>
      </c>
      <c r="I285" s="189"/>
      <c r="L285" s="185"/>
      <c r="M285" s="190"/>
      <c r="T285" s="191"/>
      <c r="AT285" s="186" t="s">
        <v>342</v>
      </c>
      <c r="AU285" s="186" t="s">
        <v>87</v>
      </c>
      <c r="AV285" s="14" t="s">
        <v>340</v>
      </c>
      <c r="AW285" s="14" t="s">
        <v>31</v>
      </c>
      <c r="AX285" s="14" t="s">
        <v>82</v>
      </c>
      <c r="AY285" s="186" t="s">
        <v>334</v>
      </c>
    </row>
    <row r="286" spans="2:65" s="1" customFormat="1" ht="21.75" customHeight="1">
      <c r="B286" s="128"/>
      <c r="C286" s="158" t="s">
        <v>542</v>
      </c>
      <c r="D286" s="158" t="s">
        <v>336</v>
      </c>
      <c r="E286" s="159" t="s">
        <v>543</v>
      </c>
      <c r="F286" s="160" t="s">
        <v>544</v>
      </c>
      <c r="G286" s="161" t="s">
        <v>339</v>
      </c>
      <c r="H286" s="162">
        <v>104.105</v>
      </c>
      <c r="I286" s="163"/>
      <c r="J286" s="164">
        <f>ROUND(I286*H286,2)</f>
        <v>0</v>
      </c>
      <c r="K286" s="165"/>
      <c r="L286" s="32"/>
      <c r="M286" s="166" t="s">
        <v>1</v>
      </c>
      <c r="N286" s="127" t="s">
        <v>41</v>
      </c>
      <c r="P286" s="167">
        <f>O286*H286</f>
        <v>0</v>
      </c>
      <c r="Q286" s="167">
        <v>6.7000000000000002E-4</v>
      </c>
      <c r="R286" s="167">
        <f>Q286*H286</f>
        <v>6.9750350000000003E-2</v>
      </c>
      <c r="S286" s="167">
        <v>0</v>
      </c>
      <c r="T286" s="168">
        <f>S286*H286</f>
        <v>0</v>
      </c>
      <c r="AR286" s="169" t="s">
        <v>340</v>
      </c>
      <c r="AT286" s="169" t="s">
        <v>336</v>
      </c>
      <c r="AU286" s="169" t="s">
        <v>87</v>
      </c>
      <c r="AY286" s="17" t="s">
        <v>334</v>
      </c>
      <c r="BE286" s="170">
        <f>IF(N286="základná",J286,0)</f>
        <v>0</v>
      </c>
      <c r="BF286" s="170">
        <f>IF(N286="znížená",J286,0)</f>
        <v>0</v>
      </c>
      <c r="BG286" s="170">
        <f>IF(N286="zákl. prenesená",J286,0)</f>
        <v>0</v>
      </c>
      <c r="BH286" s="170">
        <f>IF(N286="zníž. prenesená",J286,0)</f>
        <v>0</v>
      </c>
      <c r="BI286" s="170">
        <f>IF(N286="nulová",J286,0)</f>
        <v>0</v>
      </c>
      <c r="BJ286" s="17" t="s">
        <v>87</v>
      </c>
      <c r="BK286" s="170">
        <f>ROUND(I286*H286,2)</f>
        <v>0</v>
      </c>
      <c r="BL286" s="17" t="s">
        <v>340</v>
      </c>
      <c r="BM286" s="169" t="s">
        <v>545</v>
      </c>
    </row>
    <row r="287" spans="2:65" s="12" customFormat="1">
      <c r="B287" s="171"/>
      <c r="D287" s="172" t="s">
        <v>342</v>
      </c>
      <c r="E287" s="173" t="s">
        <v>1</v>
      </c>
      <c r="F287" s="174" t="s">
        <v>528</v>
      </c>
      <c r="H287" s="173" t="s">
        <v>1</v>
      </c>
      <c r="I287" s="175"/>
      <c r="L287" s="171"/>
      <c r="M287" s="176"/>
      <c r="T287" s="177"/>
      <c r="AT287" s="173" t="s">
        <v>342</v>
      </c>
      <c r="AU287" s="173" t="s">
        <v>87</v>
      </c>
      <c r="AV287" s="12" t="s">
        <v>82</v>
      </c>
      <c r="AW287" s="12" t="s">
        <v>31</v>
      </c>
      <c r="AX287" s="12" t="s">
        <v>75</v>
      </c>
      <c r="AY287" s="173" t="s">
        <v>334</v>
      </c>
    </row>
    <row r="288" spans="2:65" s="13" customFormat="1">
      <c r="B288" s="178"/>
      <c r="D288" s="172" t="s">
        <v>342</v>
      </c>
      <c r="E288" s="179" t="s">
        <v>1</v>
      </c>
      <c r="F288" s="180" t="s">
        <v>546</v>
      </c>
      <c r="H288" s="181">
        <v>43.8</v>
      </c>
      <c r="I288" s="182"/>
      <c r="L288" s="178"/>
      <c r="M288" s="183"/>
      <c r="T288" s="184"/>
      <c r="AT288" s="179" t="s">
        <v>342</v>
      </c>
      <c r="AU288" s="179" t="s">
        <v>87</v>
      </c>
      <c r="AV288" s="13" t="s">
        <v>87</v>
      </c>
      <c r="AW288" s="13" t="s">
        <v>31</v>
      </c>
      <c r="AX288" s="13" t="s">
        <v>75</v>
      </c>
      <c r="AY288" s="179" t="s">
        <v>334</v>
      </c>
    </row>
    <row r="289" spans="2:65" s="13" customFormat="1" ht="20.399999999999999">
      <c r="B289" s="178"/>
      <c r="D289" s="172" t="s">
        <v>342</v>
      </c>
      <c r="E289" s="179" t="s">
        <v>1</v>
      </c>
      <c r="F289" s="180" t="s">
        <v>547</v>
      </c>
      <c r="H289" s="181">
        <v>45.704999999999998</v>
      </c>
      <c r="I289" s="182"/>
      <c r="L289" s="178"/>
      <c r="M289" s="183"/>
      <c r="T289" s="184"/>
      <c r="AT289" s="179" t="s">
        <v>342</v>
      </c>
      <c r="AU289" s="179" t="s">
        <v>87</v>
      </c>
      <c r="AV289" s="13" t="s">
        <v>87</v>
      </c>
      <c r="AW289" s="13" t="s">
        <v>31</v>
      </c>
      <c r="AX289" s="13" t="s">
        <v>75</v>
      </c>
      <c r="AY289" s="179" t="s">
        <v>334</v>
      </c>
    </row>
    <row r="290" spans="2:65" s="12" customFormat="1">
      <c r="B290" s="171"/>
      <c r="D290" s="172" t="s">
        <v>342</v>
      </c>
      <c r="E290" s="173" t="s">
        <v>1</v>
      </c>
      <c r="F290" s="174" t="s">
        <v>548</v>
      </c>
      <c r="H290" s="173" t="s">
        <v>1</v>
      </c>
      <c r="I290" s="175"/>
      <c r="L290" s="171"/>
      <c r="M290" s="176"/>
      <c r="T290" s="177"/>
      <c r="AT290" s="173" t="s">
        <v>342</v>
      </c>
      <c r="AU290" s="173" t="s">
        <v>87</v>
      </c>
      <c r="AV290" s="12" t="s">
        <v>82</v>
      </c>
      <c r="AW290" s="12" t="s">
        <v>31</v>
      </c>
      <c r="AX290" s="12" t="s">
        <v>75</v>
      </c>
      <c r="AY290" s="173" t="s">
        <v>334</v>
      </c>
    </row>
    <row r="291" spans="2:65" s="13" customFormat="1">
      <c r="B291" s="178"/>
      <c r="D291" s="172" t="s">
        <v>342</v>
      </c>
      <c r="E291" s="179" t="s">
        <v>1</v>
      </c>
      <c r="F291" s="180" t="s">
        <v>549</v>
      </c>
      <c r="H291" s="181">
        <v>14.6</v>
      </c>
      <c r="I291" s="182"/>
      <c r="L291" s="178"/>
      <c r="M291" s="183"/>
      <c r="T291" s="184"/>
      <c r="AT291" s="179" t="s">
        <v>342</v>
      </c>
      <c r="AU291" s="179" t="s">
        <v>87</v>
      </c>
      <c r="AV291" s="13" t="s">
        <v>87</v>
      </c>
      <c r="AW291" s="13" t="s">
        <v>31</v>
      </c>
      <c r="AX291" s="13" t="s">
        <v>75</v>
      </c>
      <c r="AY291" s="179" t="s">
        <v>334</v>
      </c>
    </row>
    <row r="292" spans="2:65" s="15" customFormat="1">
      <c r="B292" s="192"/>
      <c r="D292" s="172" t="s">
        <v>342</v>
      </c>
      <c r="E292" s="193" t="s">
        <v>1</v>
      </c>
      <c r="F292" s="194" t="s">
        <v>406</v>
      </c>
      <c r="H292" s="195">
        <v>104.105</v>
      </c>
      <c r="I292" s="196"/>
      <c r="L292" s="192"/>
      <c r="M292" s="197"/>
      <c r="T292" s="198"/>
      <c r="AT292" s="193" t="s">
        <v>342</v>
      </c>
      <c r="AU292" s="193" t="s">
        <v>87</v>
      </c>
      <c r="AV292" s="15" t="s">
        <v>352</v>
      </c>
      <c r="AW292" s="15" t="s">
        <v>31</v>
      </c>
      <c r="AX292" s="15" t="s">
        <v>75</v>
      </c>
      <c r="AY292" s="193" t="s">
        <v>334</v>
      </c>
    </row>
    <row r="293" spans="2:65" s="14" customFormat="1">
      <c r="B293" s="185"/>
      <c r="D293" s="172" t="s">
        <v>342</v>
      </c>
      <c r="E293" s="186" t="s">
        <v>1</v>
      </c>
      <c r="F293" s="187" t="s">
        <v>346</v>
      </c>
      <c r="H293" s="188">
        <v>104.105</v>
      </c>
      <c r="I293" s="189"/>
      <c r="L293" s="185"/>
      <c r="M293" s="190"/>
      <c r="T293" s="191"/>
      <c r="AT293" s="186" t="s">
        <v>342</v>
      </c>
      <c r="AU293" s="186" t="s">
        <v>87</v>
      </c>
      <c r="AV293" s="14" t="s">
        <v>340</v>
      </c>
      <c r="AW293" s="14" t="s">
        <v>31</v>
      </c>
      <c r="AX293" s="14" t="s">
        <v>82</v>
      </c>
      <c r="AY293" s="186" t="s">
        <v>334</v>
      </c>
    </row>
    <row r="294" spans="2:65" s="1" customFormat="1" ht="21.75" customHeight="1">
      <c r="B294" s="128"/>
      <c r="C294" s="158" t="s">
        <v>550</v>
      </c>
      <c r="D294" s="158" t="s">
        <v>336</v>
      </c>
      <c r="E294" s="159" t="s">
        <v>551</v>
      </c>
      <c r="F294" s="160" t="s">
        <v>552</v>
      </c>
      <c r="G294" s="161" t="s">
        <v>339</v>
      </c>
      <c r="H294" s="162">
        <v>104.105</v>
      </c>
      <c r="I294" s="163"/>
      <c r="J294" s="164">
        <f>ROUND(I294*H294,2)</f>
        <v>0</v>
      </c>
      <c r="K294" s="165"/>
      <c r="L294" s="32"/>
      <c r="M294" s="166" t="s">
        <v>1</v>
      </c>
      <c r="N294" s="127" t="s">
        <v>41</v>
      </c>
      <c r="P294" s="167">
        <f>O294*H294</f>
        <v>0</v>
      </c>
      <c r="Q294" s="167">
        <v>0</v>
      </c>
      <c r="R294" s="167">
        <f>Q294*H294</f>
        <v>0</v>
      </c>
      <c r="S294" s="167">
        <v>0</v>
      </c>
      <c r="T294" s="168">
        <f>S294*H294</f>
        <v>0</v>
      </c>
      <c r="AR294" s="169" t="s">
        <v>340</v>
      </c>
      <c r="AT294" s="169" t="s">
        <v>336</v>
      </c>
      <c r="AU294" s="169" t="s">
        <v>87</v>
      </c>
      <c r="AY294" s="17" t="s">
        <v>334</v>
      </c>
      <c r="BE294" s="170">
        <f>IF(N294="základná",J294,0)</f>
        <v>0</v>
      </c>
      <c r="BF294" s="170">
        <f>IF(N294="znížená",J294,0)</f>
        <v>0</v>
      </c>
      <c r="BG294" s="170">
        <f>IF(N294="zákl. prenesená",J294,0)</f>
        <v>0</v>
      </c>
      <c r="BH294" s="170">
        <f>IF(N294="zníž. prenesená",J294,0)</f>
        <v>0</v>
      </c>
      <c r="BI294" s="170">
        <f>IF(N294="nulová",J294,0)</f>
        <v>0</v>
      </c>
      <c r="BJ294" s="17" t="s">
        <v>87</v>
      </c>
      <c r="BK294" s="170">
        <f>ROUND(I294*H294,2)</f>
        <v>0</v>
      </c>
      <c r="BL294" s="17" t="s">
        <v>340</v>
      </c>
      <c r="BM294" s="169" t="s">
        <v>553</v>
      </c>
    </row>
    <row r="295" spans="2:65" s="1" customFormat="1" ht="21.75" customHeight="1">
      <c r="B295" s="128"/>
      <c r="C295" s="158" t="s">
        <v>554</v>
      </c>
      <c r="D295" s="158" t="s">
        <v>336</v>
      </c>
      <c r="E295" s="159" t="s">
        <v>555</v>
      </c>
      <c r="F295" s="160" t="s">
        <v>556</v>
      </c>
      <c r="G295" s="161" t="s">
        <v>428</v>
      </c>
      <c r="H295" s="162">
        <v>2.4060000000000001</v>
      </c>
      <c r="I295" s="163"/>
      <c r="J295" s="164">
        <f>ROUND(I295*H295,2)</f>
        <v>0</v>
      </c>
      <c r="K295" s="165"/>
      <c r="L295" s="32"/>
      <c r="M295" s="166" t="s">
        <v>1</v>
      </c>
      <c r="N295" s="127" t="s">
        <v>41</v>
      </c>
      <c r="P295" s="167">
        <f>O295*H295</f>
        <v>0</v>
      </c>
      <c r="Q295" s="167">
        <v>1.01895</v>
      </c>
      <c r="R295" s="167">
        <f>Q295*H295</f>
        <v>2.4515937000000001</v>
      </c>
      <c r="S295" s="167">
        <v>0</v>
      </c>
      <c r="T295" s="168">
        <f>S295*H295</f>
        <v>0</v>
      </c>
      <c r="AR295" s="169" t="s">
        <v>340</v>
      </c>
      <c r="AT295" s="169" t="s">
        <v>336</v>
      </c>
      <c r="AU295" s="169" t="s">
        <v>87</v>
      </c>
      <c r="AY295" s="17" t="s">
        <v>334</v>
      </c>
      <c r="BE295" s="170">
        <f>IF(N295="základná",J295,0)</f>
        <v>0</v>
      </c>
      <c r="BF295" s="170">
        <f>IF(N295="znížená",J295,0)</f>
        <v>0</v>
      </c>
      <c r="BG295" s="170">
        <f>IF(N295="zákl. prenesená",J295,0)</f>
        <v>0</v>
      </c>
      <c r="BH295" s="170">
        <f>IF(N295="zníž. prenesená",J295,0)</f>
        <v>0</v>
      </c>
      <c r="BI295" s="170">
        <f>IF(N295="nulová",J295,0)</f>
        <v>0</v>
      </c>
      <c r="BJ295" s="17" t="s">
        <v>87</v>
      </c>
      <c r="BK295" s="170">
        <f>ROUND(I295*H295,2)</f>
        <v>0</v>
      </c>
      <c r="BL295" s="17" t="s">
        <v>340</v>
      </c>
      <c r="BM295" s="169" t="s">
        <v>557</v>
      </c>
    </row>
    <row r="296" spans="2:65" s="12" customFormat="1">
      <c r="B296" s="171"/>
      <c r="D296" s="172" t="s">
        <v>342</v>
      </c>
      <c r="E296" s="173" t="s">
        <v>1</v>
      </c>
      <c r="F296" s="174" t="s">
        <v>558</v>
      </c>
      <c r="H296" s="173" t="s">
        <v>1</v>
      </c>
      <c r="I296" s="175"/>
      <c r="L296" s="171"/>
      <c r="M296" s="176"/>
      <c r="T296" s="177"/>
      <c r="AT296" s="173" t="s">
        <v>342</v>
      </c>
      <c r="AU296" s="173" t="s">
        <v>87</v>
      </c>
      <c r="AV296" s="12" t="s">
        <v>82</v>
      </c>
      <c r="AW296" s="12" t="s">
        <v>31</v>
      </c>
      <c r="AX296" s="12" t="s">
        <v>75</v>
      </c>
      <c r="AY296" s="173" t="s">
        <v>334</v>
      </c>
    </row>
    <row r="297" spans="2:65" s="13" customFormat="1">
      <c r="B297" s="178"/>
      <c r="D297" s="172" t="s">
        <v>342</v>
      </c>
      <c r="E297" s="179" t="s">
        <v>1</v>
      </c>
      <c r="F297" s="180" t="s">
        <v>559</v>
      </c>
      <c r="H297" s="181">
        <v>2.4060000000000001</v>
      </c>
      <c r="I297" s="182"/>
      <c r="L297" s="178"/>
      <c r="M297" s="183"/>
      <c r="T297" s="184"/>
      <c r="AT297" s="179" t="s">
        <v>342</v>
      </c>
      <c r="AU297" s="179" t="s">
        <v>87</v>
      </c>
      <c r="AV297" s="13" t="s">
        <v>87</v>
      </c>
      <c r="AW297" s="13" t="s">
        <v>31</v>
      </c>
      <c r="AX297" s="13" t="s">
        <v>75</v>
      </c>
      <c r="AY297" s="179" t="s">
        <v>334</v>
      </c>
    </row>
    <row r="298" spans="2:65" s="14" customFormat="1">
      <c r="B298" s="185"/>
      <c r="D298" s="172" t="s">
        <v>342</v>
      </c>
      <c r="E298" s="186" t="s">
        <v>1</v>
      </c>
      <c r="F298" s="187" t="s">
        <v>346</v>
      </c>
      <c r="H298" s="188">
        <v>2.4060000000000001</v>
      </c>
      <c r="I298" s="189"/>
      <c r="L298" s="185"/>
      <c r="M298" s="190"/>
      <c r="T298" s="191"/>
      <c r="AT298" s="186" t="s">
        <v>342</v>
      </c>
      <c r="AU298" s="186" t="s">
        <v>87</v>
      </c>
      <c r="AV298" s="14" t="s">
        <v>340</v>
      </c>
      <c r="AW298" s="14" t="s">
        <v>31</v>
      </c>
      <c r="AX298" s="14" t="s">
        <v>82</v>
      </c>
      <c r="AY298" s="186" t="s">
        <v>334</v>
      </c>
    </row>
    <row r="299" spans="2:65" s="1" customFormat="1" ht="16.5" customHeight="1">
      <c r="B299" s="128"/>
      <c r="C299" s="158" t="s">
        <v>560</v>
      </c>
      <c r="D299" s="158" t="s">
        <v>336</v>
      </c>
      <c r="E299" s="159" t="s">
        <v>561</v>
      </c>
      <c r="F299" s="160" t="s">
        <v>562</v>
      </c>
      <c r="G299" s="161" t="s">
        <v>428</v>
      </c>
      <c r="H299" s="162">
        <v>15.589</v>
      </c>
      <c r="I299" s="163"/>
      <c r="J299" s="164">
        <f>ROUND(I299*H299,2)</f>
        <v>0</v>
      </c>
      <c r="K299" s="165"/>
      <c r="L299" s="32"/>
      <c r="M299" s="166" t="s">
        <v>1</v>
      </c>
      <c r="N299" s="127" t="s">
        <v>41</v>
      </c>
      <c r="P299" s="167">
        <f>O299*H299</f>
        <v>0</v>
      </c>
      <c r="Q299" s="167">
        <v>1.20296</v>
      </c>
      <c r="R299" s="167">
        <f>Q299*H299</f>
        <v>18.752943439999999</v>
      </c>
      <c r="S299" s="167">
        <v>0</v>
      </c>
      <c r="T299" s="168">
        <f>S299*H299</f>
        <v>0</v>
      </c>
      <c r="AR299" s="169" t="s">
        <v>340</v>
      </c>
      <c r="AT299" s="169" t="s">
        <v>336</v>
      </c>
      <c r="AU299" s="169" t="s">
        <v>87</v>
      </c>
      <c r="AY299" s="17" t="s">
        <v>334</v>
      </c>
      <c r="BE299" s="170">
        <f>IF(N299="základná",J299,0)</f>
        <v>0</v>
      </c>
      <c r="BF299" s="170">
        <f>IF(N299="znížená",J299,0)</f>
        <v>0</v>
      </c>
      <c r="BG299" s="170">
        <f>IF(N299="zákl. prenesená",J299,0)</f>
        <v>0</v>
      </c>
      <c r="BH299" s="170">
        <f>IF(N299="zníž. prenesená",J299,0)</f>
        <v>0</v>
      </c>
      <c r="BI299" s="170">
        <f>IF(N299="nulová",J299,0)</f>
        <v>0</v>
      </c>
      <c r="BJ299" s="17" t="s">
        <v>87</v>
      </c>
      <c r="BK299" s="170">
        <f>ROUND(I299*H299,2)</f>
        <v>0</v>
      </c>
      <c r="BL299" s="17" t="s">
        <v>340</v>
      </c>
      <c r="BM299" s="169" t="s">
        <v>563</v>
      </c>
    </row>
    <row r="300" spans="2:65" s="12" customFormat="1">
      <c r="B300" s="171"/>
      <c r="D300" s="172" t="s">
        <v>342</v>
      </c>
      <c r="E300" s="173" t="s">
        <v>1</v>
      </c>
      <c r="F300" s="174" t="s">
        <v>564</v>
      </c>
      <c r="H300" s="173" t="s">
        <v>1</v>
      </c>
      <c r="I300" s="175"/>
      <c r="L300" s="171"/>
      <c r="M300" s="176"/>
      <c r="T300" s="177"/>
      <c r="AT300" s="173" t="s">
        <v>342</v>
      </c>
      <c r="AU300" s="173" t="s">
        <v>87</v>
      </c>
      <c r="AV300" s="12" t="s">
        <v>82</v>
      </c>
      <c r="AW300" s="12" t="s">
        <v>31</v>
      </c>
      <c r="AX300" s="12" t="s">
        <v>75</v>
      </c>
      <c r="AY300" s="173" t="s">
        <v>334</v>
      </c>
    </row>
    <row r="301" spans="2:65" s="12" customFormat="1">
      <c r="B301" s="171"/>
      <c r="D301" s="172" t="s">
        <v>342</v>
      </c>
      <c r="E301" s="173" t="s">
        <v>1</v>
      </c>
      <c r="F301" s="174" t="s">
        <v>565</v>
      </c>
      <c r="H301" s="173" t="s">
        <v>1</v>
      </c>
      <c r="I301" s="175"/>
      <c r="L301" s="171"/>
      <c r="M301" s="176"/>
      <c r="T301" s="177"/>
      <c r="AT301" s="173" t="s">
        <v>342</v>
      </c>
      <c r="AU301" s="173" t="s">
        <v>87</v>
      </c>
      <c r="AV301" s="12" t="s">
        <v>82</v>
      </c>
      <c r="AW301" s="12" t="s">
        <v>31</v>
      </c>
      <c r="AX301" s="12" t="s">
        <v>75</v>
      </c>
      <c r="AY301" s="173" t="s">
        <v>334</v>
      </c>
    </row>
    <row r="302" spans="2:65" s="13" customFormat="1">
      <c r="B302" s="178"/>
      <c r="D302" s="172" t="s">
        <v>342</v>
      </c>
      <c r="E302" s="179" t="s">
        <v>1</v>
      </c>
      <c r="F302" s="180" t="s">
        <v>566</v>
      </c>
      <c r="H302" s="181">
        <v>8.6509999999999998</v>
      </c>
      <c r="I302" s="182"/>
      <c r="L302" s="178"/>
      <c r="M302" s="183"/>
      <c r="T302" s="184"/>
      <c r="AT302" s="179" t="s">
        <v>342</v>
      </c>
      <c r="AU302" s="179" t="s">
        <v>87</v>
      </c>
      <c r="AV302" s="13" t="s">
        <v>87</v>
      </c>
      <c r="AW302" s="13" t="s">
        <v>31</v>
      </c>
      <c r="AX302" s="13" t="s">
        <v>75</v>
      </c>
      <c r="AY302" s="179" t="s">
        <v>334</v>
      </c>
    </row>
    <row r="303" spans="2:65" s="12" customFormat="1">
      <c r="B303" s="171"/>
      <c r="D303" s="172" t="s">
        <v>342</v>
      </c>
      <c r="E303" s="173" t="s">
        <v>1</v>
      </c>
      <c r="F303" s="174" t="s">
        <v>528</v>
      </c>
      <c r="H303" s="173" t="s">
        <v>1</v>
      </c>
      <c r="I303" s="175"/>
      <c r="L303" s="171"/>
      <c r="M303" s="176"/>
      <c r="T303" s="177"/>
      <c r="AT303" s="173" t="s">
        <v>342</v>
      </c>
      <c r="AU303" s="173" t="s">
        <v>87</v>
      </c>
      <c r="AV303" s="12" t="s">
        <v>82</v>
      </c>
      <c r="AW303" s="12" t="s">
        <v>31</v>
      </c>
      <c r="AX303" s="12" t="s">
        <v>75</v>
      </c>
      <c r="AY303" s="173" t="s">
        <v>334</v>
      </c>
    </row>
    <row r="304" spans="2:65" s="12" customFormat="1">
      <c r="B304" s="171"/>
      <c r="D304" s="172" t="s">
        <v>342</v>
      </c>
      <c r="E304" s="173" t="s">
        <v>1</v>
      </c>
      <c r="F304" s="174" t="s">
        <v>567</v>
      </c>
      <c r="H304" s="173" t="s">
        <v>1</v>
      </c>
      <c r="I304" s="175"/>
      <c r="L304" s="171"/>
      <c r="M304" s="176"/>
      <c r="T304" s="177"/>
      <c r="AT304" s="173" t="s">
        <v>342</v>
      </c>
      <c r="AU304" s="173" t="s">
        <v>87</v>
      </c>
      <c r="AV304" s="12" t="s">
        <v>82</v>
      </c>
      <c r="AW304" s="12" t="s">
        <v>31</v>
      </c>
      <c r="AX304" s="12" t="s">
        <v>75</v>
      </c>
      <c r="AY304" s="173" t="s">
        <v>334</v>
      </c>
    </row>
    <row r="305" spans="2:65" s="13" customFormat="1">
      <c r="B305" s="178"/>
      <c r="D305" s="172" t="s">
        <v>342</v>
      </c>
      <c r="E305" s="179" t="s">
        <v>1</v>
      </c>
      <c r="F305" s="180" t="s">
        <v>568</v>
      </c>
      <c r="H305" s="181">
        <v>6.9379999999999997</v>
      </c>
      <c r="I305" s="182"/>
      <c r="L305" s="178"/>
      <c r="M305" s="183"/>
      <c r="T305" s="184"/>
      <c r="AT305" s="179" t="s">
        <v>342</v>
      </c>
      <c r="AU305" s="179" t="s">
        <v>87</v>
      </c>
      <c r="AV305" s="13" t="s">
        <v>87</v>
      </c>
      <c r="AW305" s="13" t="s">
        <v>31</v>
      </c>
      <c r="AX305" s="13" t="s">
        <v>75</v>
      </c>
      <c r="AY305" s="179" t="s">
        <v>334</v>
      </c>
    </row>
    <row r="306" spans="2:65" s="14" customFormat="1">
      <c r="B306" s="185"/>
      <c r="D306" s="172" t="s">
        <v>342</v>
      </c>
      <c r="E306" s="186" t="s">
        <v>1</v>
      </c>
      <c r="F306" s="187" t="s">
        <v>346</v>
      </c>
      <c r="H306" s="188">
        <v>15.589</v>
      </c>
      <c r="I306" s="189"/>
      <c r="L306" s="185"/>
      <c r="M306" s="190"/>
      <c r="T306" s="191"/>
      <c r="AT306" s="186" t="s">
        <v>342</v>
      </c>
      <c r="AU306" s="186" t="s">
        <v>87</v>
      </c>
      <c r="AV306" s="14" t="s">
        <v>340</v>
      </c>
      <c r="AW306" s="14" t="s">
        <v>31</v>
      </c>
      <c r="AX306" s="14" t="s">
        <v>82</v>
      </c>
      <c r="AY306" s="186" t="s">
        <v>334</v>
      </c>
    </row>
    <row r="307" spans="2:65" s="1" customFormat="1" ht="37.799999999999997" customHeight="1">
      <c r="B307" s="128"/>
      <c r="C307" s="158" t="s">
        <v>569</v>
      </c>
      <c r="D307" s="158" t="s">
        <v>336</v>
      </c>
      <c r="E307" s="159" t="s">
        <v>570</v>
      </c>
      <c r="F307" s="160" t="s">
        <v>571</v>
      </c>
      <c r="G307" s="161" t="s">
        <v>349</v>
      </c>
      <c r="H307" s="162">
        <v>32.85</v>
      </c>
      <c r="I307" s="163"/>
      <c r="J307" s="164">
        <f>ROUND(I307*H307,2)</f>
        <v>0</v>
      </c>
      <c r="K307" s="165"/>
      <c r="L307" s="32"/>
      <c r="M307" s="166" t="s">
        <v>1</v>
      </c>
      <c r="N307" s="127" t="s">
        <v>41</v>
      </c>
      <c r="P307" s="167">
        <f>O307*H307</f>
        <v>0</v>
      </c>
      <c r="Q307" s="167">
        <v>2.1170900000000001</v>
      </c>
      <c r="R307" s="167">
        <f>Q307*H307</f>
        <v>69.546406500000003</v>
      </c>
      <c r="S307" s="167">
        <v>0</v>
      </c>
      <c r="T307" s="168">
        <f>S307*H307</f>
        <v>0</v>
      </c>
      <c r="AR307" s="169" t="s">
        <v>340</v>
      </c>
      <c r="AT307" s="169" t="s">
        <v>336</v>
      </c>
      <c r="AU307" s="169" t="s">
        <v>87</v>
      </c>
      <c r="AY307" s="17" t="s">
        <v>334</v>
      </c>
      <c r="BE307" s="170">
        <f>IF(N307="základná",J307,0)</f>
        <v>0</v>
      </c>
      <c r="BF307" s="170">
        <f>IF(N307="znížená",J307,0)</f>
        <v>0</v>
      </c>
      <c r="BG307" s="170">
        <f>IF(N307="zákl. prenesená",J307,0)</f>
        <v>0</v>
      </c>
      <c r="BH307" s="170">
        <f>IF(N307="zníž. prenesená",J307,0)</f>
        <v>0</v>
      </c>
      <c r="BI307" s="170">
        <f>IF(N307="nulová",J307,0)</f>
        <v>0</v>
      </c>
      <c r="BJ307" s="17" t="s">
        <v>87</v>
      </c>
      <c r="BK307" s="170">
        <f>ROUND(I307*H307,2)</f>
        <v>0</v>
      </c>
      <c r="BL307" s="17" t="s">
        <v>340</v>
      </c>
      <c r="BM307" s="169" t="s">
        <v>572</v>
      </c>
    </row>
    <row r="308" spans="2:65" s="12" customFormat="1">
      <c r="B308" s="171"/>
      <c r="D308" s="172" t="s">
        <v>342</v>
      </c>
      <c r="E308" s="173" t="s">
        <v>1</v>
      </c>
      <c r="F308" s="174" t="s">
        <v>573</v>
      </c>
      <c r="H308" s="173" t="s">
        <v>1</v>
      </c>
      <c r="I308" s="175"/>
      <c r="L308" s="171"/>
      <c r="M308" s="176"/>
      <c r="T308" s="177"/>
      <c r="AT308" s="173" t="s">
        <v>342</v>
      </c>
      <c r="AU308" s="173" t="s">
        <v>87</v>
      </c>
      <c r="AV308" s="12" t="s">
        <v>82</v>
      </c>
      <c r="AW308" s="12" t="s">
        <v>31</v>
      </c>
      <c r="AX308" s="12" t="s">
        <v>75</v>
      </c>
      <c r="AY308" s="173" t="s">
        <v>334</v>
      </c>
    </row>
    <row r="309" spans="2:65" s="13" customFormat="1">
      <c r="B309" s="178"/>
      <c r="D309" s="172" t="s">
        <v>342</v>
      </c>
      <c r="E309" s="179" t="s">
        <v>1</v>
      </c>
      <c r="F309" s="180" t="s">
        <v>574</v>
      </c>
      <c r="H309" s="181">
        <v>32.85</v>
      </c>
      <c r="I309" s="182"/>
      <c r="L309" s="178"/>
      <c r="M309" s="183"/>
      <c r="T309" s="184"/>
      <c r="AT309" s="179" t="s">
        <v>342</v>
      </c>
      <c r="AU309" s="179" t="s">
        <v>87</v>
      </c>
      <c r="AV309" s="13" t="s">
        <v>87</v>
      </c>
      <c r="AW309" s="13" t="s">
        <v>31</v>
      </c>
      <c r="AX309" s="13" t="s">
        <v>75</v>
      </c>
      <c r="AY309" s="179" t="s">
        <v>334</v>
      </c>
    </row>
    <row r="310" spans="2:65" s="14" customFormat="1">
      <c r="B310" s="185"/>
      <c r="D310" s="172" t="s">
        <v>342</v>
      </c>
      <c r="E310" s="186" t="s">
        <v>1</v>
      </c>
      <c r="F310" s="187" t="s">
        <v>346</v>
      </c>
      <c r="H310" s="188">
        <v>32.85</v>
      </c>
      <c r="I310" s="189"/>
      <c r="L310" s="185"/>
      <c r="M310" s="190"/>
      <c r="T310" s="191"/>
      <c r="AT310" s="186" t="s">
        <v>342</v>
      </c>
      <c r="AU310" s="186" t="s">
        <v>87</v>
      </c>
      <c r="AV310" s="14" t="s">
        <v>340</v>
      </c>
      <c r="AW310" s="14" t="s">
        <v>31</v>
      </c>
      <c r="AX310" s="14" t="s">
        <v>82</v>
      </c>
      <c r="AY310" s="186" t="s">
        <v>334</v>
      </c>
    </row>
    <row r="311" spans="2:65" s="1" customFormat="1" ht="16.5" customHeight="1">
      <c r="B311" s="128"/>
      <c r="C311" s="158" t="s">
        <v>575</v>
      </c>
      <c r="D311" s="158" t="s">
        <v>336</v>
      </c>
      <c r="E311" s="159" t="s">
        <v>576</v>
      </c>
      <c r="F311" s="160" t="s">
        <v>577</v>
      </c>
      <c r="G311" s="161" t="s">
        <v>349</v>
      </c>
      <c r="H311" s="162">
        <v>11.333</v>
      </c>
      <c r="I311" s="163"/>
      <c r="J311" s="164">
        <f>ROUND(I311*H311,2)</f>
        <v>0</v>
      </c>
      <c r="K311" s="165"/>
      <c r="L311" s="32"/>
      <c r="M311" s="166" t="s">
        <v>1</v>
      </c>
      <c r="N311" s="127" t="s">
        <v>41</v>
      </c>
      <c r="P311" s="167">
        <f>O311*H311</f>
        <v>0</v>
      </c>
      <c r="Q311" s="167">
        <v>2.19407</v>
      </c>
      <c r="R311" s="167">
        <f>Q311*H311</f>
        <v>24.86539531</v>
      </c>
      <c r="S311" s="167">
        <v>0</v>
      </c>
      <c r="T311" s="168">
        <f>S311*H311</f>
        <v>0</v>
      </c>
      <c r="AR311" s="169" t="s">
        <v>340</v>
      </c>
      <c r="AT311" s="169" t="s">
        <v>336</v>
      </c>
      <c r="AU311" s="169" t="s">
        <v>87</v>
      </c>
      <c r="AY311" s="17" t="s">
        <v>334</v>
      </c>
      <c r="BE311" s="170">
        <f>IF(N311="základná",J311,0)</f>
        <v>0</v>
      </c>
      <c r="BF311" s="170">
        <f>IF(N311="znížená",J311,0)</f>
        <v>0</v>
      </c>
      <c r="BG311" s="170">
        <f>IF(N311="zákl. prenesená",J311,0)</f>
        <v>0</v>
      </c>
      <c r="BH311" s="170">
        <f>IF(N311="zníž. prenesená",J311,0)</f>
        <v>0</v>
      </c>
      <c r="BI311" s="170">
        <f>IF(N311="nulová",J311,0)</f>
        <v>0</v>
      </c>
      <c r="BJ311" s="17" t="s">
        <v>87</v>
      </c>
      <c r="BK311" s="170">
        <f>ROUND(I311*H311,2)</f>
        <v>0</v>
      </c>
      <c r="BL311" s="17" t="s">
        <v>340</v>
      </c>
      <c r="BM311" s="169" t="s">
        <v>578</v>
      </c>
    </row>
    <row r="312" spans="2:65" s="12" customFormat="1">
      <c r="B312" s="171"/>
      <c r="D312" s="172" t="s">
        <v>342</v>
      </c>
      <c r="E312" s="173" t="s">
        <v>1</v>
      </c>
      <c r="F312" s="174" t="s">
        <v>579</v>
      </c>
      <c r="H312" s="173" t="s">
        <v>1</v>
      </c>
      <c r="I312" s="175"/>
      <c r="L312" s="171"/>
      <c r="M312" s="176"/>
      <c r="T312" s="177"/>
      <c r="AT312" s="173" t="s">
        <v>342</v>
      </c>
      <c r="AU312" s="173" t="s">
        <v>87</v>
      </c>
      <c r="AV312" s="12" t="s">
        <v>82</v>
      </c>
      <c r="AW312" s="12" t="s">
        <v>31</v>
      </c>
      <c r="AX312" s="12" t="s">
        <v>75</v>
      </c>
      <c r="AY312" s="173" t="s">
        <v>334</v>
      </c>
    </row>
    <row r="313" spans="2:65" s="13" customFormat="1">
      <c r="B313" s="178"/>
      <c r="D313" s="172" t="s">
        <v>342</v>
      </c>
      <c r="E313" s="179" t="s">
        <v>1</v>
      </c>
      <c r="F313" s="180" t="s">
        <v>580</v>
      </c>
      <c r="H313" s="181">
        <v>11.333</v>
      </c>
      <c r="I313" s="182"/>
      <c r="L313" s="178"/>
      <c r="M313" s="183"/>
      <c r="T313" s="184"/>
      <c r="AT313" s="179" t="s">
        <v>342</v>
      </c>
      <c r="AU313" s="179" t="s">
        <v>87</v>
      </c>
      <c r="AV313" s="13" t="s">
        <v>87</v>
      </c>
      <c r="AW313" s="13" t="s">
        <v>31</v>
      </c>
      <c r="AX313" s="13" t="s">
        <v>75</v>
      </c>
      <c r="AY313" s="179" t="s">
        <v>334</v>
      </c>
    </row>
    <row r="314" spans="2:65" s="14" customFormat="1">
      <c r="B314" s="185"/>
      <c r="D314" s="172" t="s">
        <v>342</v>
      </c>
      <c r="E314" s="186" t="s">
        <v>1</v>
      </c>
      <c r="F314" s="187" t="s">
        <v>346</v>
      </c>
      <c r="H314" s="188">
        <v>11.333</v>
      </c>
      <c r="I314" s="189"/>
      <c r="L314" s="185"/>
      <c r="M314" s="190"/>
      <c r="T314" s="191"/>
      <c r="AT314" s="186" t="s">
        <v>342</v>
      </c>
      <c r="AU314" s="186" t="s">
        <v>87</v>
      </c>
      <c r="AV314" s="14" t="s">
        <v>340</v>
      </c>
      <c r="AW314" s="14" t="s">
        <v>31</v>
      </c>
      <c r="AX314" s="14" t="s">
        <v>82</v>
      </c>
      <c r="AY314" s="186" t="s">
        <v>334</v>
      </c>
    </row>
    <row r="315" spans="2:65" s="12" customFormat="1" ht="20.399999999999999">
      <c r="B315" s="171"/>
      <c r="D315" s="172" t="s">
        <v>342</v>
      </c>
      <c r="E315" s="173" t="s">
        <v>1</v>
      </c>
      <c r="F315" s="174" t="s">
        <v>581</v>
      </c>
      <c r="H315" s="173" t="s">
        <v>1</v>
      </c>
      <c r="I315" s="175"/>
      <c r="L315" s="171"/>
      <c r="M315" s="176"/>
      <c r="T315" s="177"/>
      <c r="AT315" s="173" t="s">
        <v>342</v>
      </c>
      <c r="AU315" s="173" t="s">
        <v>87</v>
      </c>
      <c r="AV315" s="12" t="s">
        <v>82</v>
      </c>
      <c r="AW315" s="12" t="s">
        <v>31</v>
      </c>
      <c r="AX315" s="12" t="s">
        <v>75</v>
      </c>
      <c r="AY315" s="173" t="s">
        <v>334</v>
      </c>
    </row>
    <row r="316" spans="2:65" s="1" customFormat="1" ht="21.75" customHeight="1">
      <c r="B316" s="128"/>
      <c r="C316" s="158" t="s">
        <v>582</v>
      </c>
      <c r="D316" s="158" t="s">
        <v>336</v>
      </c>
      <c r="E316" s="159" t="s">
        <v>583</v>
      </c>
      <c r="F316" s="160" t="s">
        <v>584</v>
      </c>
      <c r="G316" s="161" t="s">
        <v>339</v>
      </c>
      <c r="H316" s="162">
        <v>71.846000000000004</v>
      </c>
      <c r="I316" s="163"/>
      <c r="J316" s="164">
        <f>ROUND(I316*H316,2)</f>
        <v>0</v>
      </c>
      <c r="K316" s="165"/>
      <c r="L316" s="32"/>
      <c r="M316" s="166" t="s">
        <v>1</v>
      </c>
      <c r="N316" s="127" t="s">
        <v>41</v>
      </c>
      <c r="P316" s="167">
        <f>O316*H316</f>
        <v>0</v>
      </c>
      <c r="Q316" s="167">
        <v>6.7000000000000002E-4</v>
      </c>
      <c r="R316" s="167">
        <f>Q316*H316</f>
        <v>4.8136820000000004E-2</v>
      </c>
      <c r="S316" s="167">
        <v>0</v>
      </c>
      <c r="T316" s="168">
        <f>S316*H316</f>
        <v>0</v>
      </c>
      <c r="AR316" s="169" t="s">
        <v>340</v>
      </c>
      <c r="AT316" s="169" t="s">
        <v>336</v>
      </c>
      <c r="AU316" s="169" t="s">
        <v>87</v>
      </c>
      <c r="AY316" s="17" t="s">
        <v>334</v>
      </c>
      <c r="BE316" s="170">
        <f>IF(N316="základná",J316,0)</f>
        <v>0</v>
      </c>
      <c r="BF316" s="170">
        <f>IF(N316="znížená",J316,0)</f>
        <v>0</v>
      </c>
      <c r="BG316" s="170">
        <f>IF(N316="zákl. prenesená",J316,0)</f>
        <v>0</v>
      </c>
      <c r="BH316" s="170">
        <f>IF(N316="zníž. prenesená",J316,0)</f>
        <v>0</v>
      </c>
      <c r="BI316" s="170">
        <f>IF(N316="nulová",J316,0)</f>
        <v>0</v>
      </c>
      <c r="BJ316" s="17" t="s">
        <v>87</v>
      </c>
      <c r="BK316" s="170">
        <f>ROUND(I316*H316,2)</f>
        <v>0</v>
      </c>
      <c r="BL316" s="17" t="s">
        <v>340</v>
      </c>
      <c r="BM316" s="169" t="s">
        <v>585</v>
      </c>
    </row>
    <row r="317" spans="2:65" s="12" customFormat="1">
      <c r="B317" s="171"/>
      <c r="D317" s="172" t="s">
        <v>342</v>
      </c>
      <c r="E317" s="173" t="s">
        <v>1</v>
      </c>
      <c r="F317" s="174" t="s">
        <v>579</v>
      </c>
      <c r="H317" s="173" t="s">
        <v>1</v>
      </c>
      <c r="I317" s="175"/>
      <c r="L317" s="171"/>
      <c r="M317" s="176"/>
      <c r="T317" s="177"/>
      <c r="AT317" s="173" t="s">
        <v>342</v>
      </c>
      <c r="AU317" s="173" t="s">
        <v>87</v>
      </c>
      <c r="AV317" s="12" t="s">
        <v>82</v>
      </c>
      <c r="AW317" s="12" t="s">
        <v>31</v>
      </c>
      <c r="AX317" s="12" t="s">
        <v>75</v>
      </c>
      <c r="AY317" s="173" t="s">
        <v>334</v>
      </c>
    </row>
    <row r="318" spans="2:65" s="13" customFormat="1">
      <c r="B318" s="178"/>
      <c r="D318" s="172" t="s">
        <v>342</v>
      </c>
      <c r="E318" s="179" t="s">
        <v>1</v>
      </c>
      <c r="F318" s="180" t="s">
        <v>586</v>
      </c>
      <c r="H318" s="181">
        <v>71.846000000000004</v>
      </c>
      <c r="I318" s="182"/>
      <c r="L318" s="178"/>
      <c r="M318" s="183"/>
      <c r="T318" s="184"/>
      <c r="AT318" s="179" t="s">
        <v>342</v>
      </c>
      <c r="AU318" s="179" t="s">
        <v>87</v>
      </c>
      <c r="AV318" s="13" t="s">
        <v>87</v>
      </c>
      <c r="AW318" s="13" t="s">
        <v>31</v>
      </c>
      <c r="AX318" s="13" t="s">
        <v>75</v>
      </c>
      <c r="AY318" s="179" t="s">
        <v>334</v>
      </c>
    </row>
    <row r="319" spans="2:65" s="14" customFormat="1">
      <c r="B319" s="185"/>
      <c r="D319" s="172" t="s">
        <v>342</v>
      </c>
      <c r="E319" s="186" t="s">
        <v>1</v>
      </c>
      <c r="F319" s="187" t="s">
        <v>346</v>
      </c>
      <c r="H319" s="188">
        <v>71.846000000000004</v>
      </c>
      <c r="I319" s="189"/>
      <c r="L319" s="185"/>
      <c r="M319" s="190"/>
      <c r="T319" s="191"/>
      <c r="AT319" s="186" t="s">
        <v>342</v>
      </c>
      <c r="AU319" s="186" t="s">
        <v>87</v>
      </c>
      <c r="AV319" s="14" t="s">
        <v>340</v>
      </c>
      <c r="AW319" s="14" t="s">
        <v>31</v>
      </c>
      <c r="AX319" s="14" t="s">
        <v>82</v>
      </c>
      <c r="AY319" s="186" t="s">
        <v>334</v>
      </c>
    </row>
    <row r="320" spans="2:65" s="1" customFormat="1" ht="21.75" customHeight="1">
      <c r="B320" s="128"/>
      <c r="C320" s="158" t="s">
        <v>587</v>
      </c>
      <c r="D320" s="158" t="s">
        <v>336</v>
      </c>
      <c r="E320" s="159" t="s">
        <v>588</v>
      </c>
      <c r="F320" s="160" t="s">
        <v>589</v>
      </c>
      <c r="G320" s="161" t="s">
        <v>339</v>
      </c>
      <c r="H320" s="162">
        <v>71.846000000000004</v>
      </c>
      <c r="I320" s="163"/>
      <c r="J320" s="164">
        <f>ROUND(I320*H320,2)</f>
        <v>0</v>
      </c>
      <c r="K320" s="165"/>
      <c r="L320" s="32"/>
      <c r="M320" s="166" t="s">
        <v>1</v>
      </c>
      <c r="N320" s="127" t="s">
        <v>41</v>
      </c>
      <c r="P320" s="167">
        <f>O320*H320</f>
        <v>0</v>
      </c>
      <c r="Q320" s="167">
        <v>0</v>
      </c>
      <c r="R320" s="167">
        <f>Q320*H320</f>
        <v>0</v>
      </c>
      <c r="S320" s="167">
        <v>0</v>
      </c>
      <c r="T320" s="168">
        <f>S320*H320</f>
        <v>0</v>
      </c>
      <c r="AR320" s="169" t="s">
        <v>340</v>
      </c>
      <c r="AT320" s="169" t="s">
        <v>336</v>
      </c>
      <c r="AU320" s="169" t="s">
        <v>87</v>
      </c>
      <c r="AY320" s="17" t="s">
        <v>334</v>
      </c>
      <c r="BE320" s="170">
        <f>IF(N320="základná",J320,0)</f>
        <v>0</v>
      </c>
      <c r="BF320" s="170">
        <f>IF(N320="znížená",J320,0)</f>
        <v>0</v>
      </c>
      <c r="BG320" s="170">
        <f>IF(N320="zákl. prenesená",J320,0)</f>
        <v>0</v>
      </c>
      <c r="BH320" s="170">
        <f>IF(N320="zníž. prenesená",J320,0)</f>
        <v>0</v>
      </c>
      <c r="BI320" s="170">
        <f>IF(N320="nulová",J320,0)</f>
        <v>0</v>
      </c>
      <c r="BJ320" s="17" t="s">
        <v>87</v>
      </c>
      <c r="BK320" s="170">
        <f>ROUND(I320*H320,2)</f>
        <v>0</v>
      </c>
      <c r="BL320" s="17" t="s">
        <v>340</v>
      </c>
      <c r="BM320" s="169" t="s">
        <v>590</v>
      </c>
    </row>
    <row r="321" spans="2:65" s="11" customFormat="1" ht="22.8" customHeight="1">
      <c r="B321" s="146"/>
      <c r="D321" s="147" t="s">
        <v>74</v>
      </c>
      <c r="E321" s="156" t="s">
        <v>374</v>
      </c>
      <c r="F321" s="156" t="s">
        <v>591</v>
      </c>
      <c r="I321" s="149"/>
      <c r="J321" s="157">
        <f>BK321</f>
        <v>0</v>
      </c>
      <c r="L321" s="146"/>
      <c r="M321" s="151"/>
      <c r="P321" s="152">
        <f>SUM(P322:P343)</f>
        <v>0</v>
      </c>
      <c r="R321" s="152">
        <f>SUM(R322:R343)</f>
        <v>120.39058200000002</v>
      </c>
      <c r="T321" s="153">
        <f>SUM(T322:T343)</f>
        <v>0</v>
      </c>
      <c r="AR321" s="147" t="s">
        <v>82</v>
      </c>
      <c r="AT321" s="154" t="s">
        <v>74</v>
      </c>
      <c r="AU321" s="154" t="s">
        <v>82</v>
      </c>
      <c r="AY321" s="147" t="s">
        <v>334</v>
      </c>
      <c r="BK321" s="155">
        <f>SUM(BK322:BK343)</f>
        <v>0</v>
      </c>
    </row>
    <row r="322" spans="2:65" s="1" customFormat="1" ht="33" customHeight="1">
      <c r="B322" s="128"/>
      <c r="C322" s="158" t="s">
        <v>592</v>
      </c>
      <c r="D322" s="158" t="s">
        <v>336</v>
      </c>
      <c r="E322" s="159" t="s">
        <v>593</v>
      </c>
      <c r="F322" s="160" t="s">
        <v>594</v>
      </c>
      <c r="G322" s="161" t="s">
        <v>339</v>
      </c>
      <c r="H322" s="162">
        <v>293.66000000000003</v>
      </c>
      <c r="I322" s="163"/>
      <c r="J322" s="164">
        <f>ROUND(I322*H322,2)</f>
        <v>0</v>
      </c>
      <c r="K322" s="165"/>
      <c r="L322" s="32"/>
      <c r="M322" s="166" t="s">
        <v>1</v>
      </c>
      <c r="N322" s="127" t="s">
        <v>41</v>
      </c>
      <c r="P322" s="167">
        <f>O322*H322</f>
        <v>0</v>
      </c>
      <c r="Q322" s="167">
        <v>0.39800000000000002</v>
      </c>
      <c r="R322" s="167">
        <f>Q322*H322</f>
        <v>116.87668000000002</v>
      </c>
      <c r="S322" s="167">
        <v>0</v>
      </c>
      <c r="T322" s="168">
        <f>S322*H322</f>
        <v>0</v>
      </c>
      <c r="AR322" s="169" t="s">
        <v>340</v>
      </c>
      <c r="AT322" s="169" t="s">
        <v>336</v>
      </c>
      <c r="AU322" s="169" t="s">
        <v>87</v>
      </c>
      <c r="AY322" s="17" t="s">
        <v>334</v>
      </c>
      <c r="BE322" s="170">
        <f>IF(N322="základná",J322,0)</f>
        <v>0</v>
      </c>
      <c r="BF322" s="170">
        <f>IF(N322="znížená",J322,0)</f>
        <v>0</v>
      </c>
      <c r="BG322" s="170">
        <f>IF(N322="zákl. prenesená",J322,0)</f>
        <v>0</v>
      </c>
      <c r="BH322" s="170">
        <f>IF(N322="zníž. prenesená",J322,0)</f>
        <v>0</v>
      </c>
      <c r="BI322" s="170">
        <f>IF(N322="nulová",J322,0)</f>
        <v>0</v>
      </c>
      <c r="BJ322" s="17" t="s">
        <v>87</v>
      </c>
      <c r="BK322" s="170">
        <f>ROUND(I322*H322,2)</f>
        <v>0</v>
      </c>
      <c r="BL322" s="17" t="s">
        <v>340</v>
      </c>
      <c r="BM322" s="169" t="s">
        <v>595</v>
      </c>
    </row>
    <row r="323" spans="2:65" s="12" customFormat="1">
      <c r="B323" s="171"/>
      <c r="D323" s="172" t="s">
        <v>342</v>
      </c>
      <c r="E323" s="173" t="s">
        <v>1</v>
      </c>
      <c r="F323" s="174" t="s">
        <v>596</v>
      </c>
      <c r="H323" s="173" t="s">
        <v>1</v>
      </c>
      <c r="I323" s="175"/>
      <c r="L323" s="171"/>
      <c r="M323" s="176"/>
      <c r="T323" s="177"/>
      <c r="AT323" s="173" t="s">
        <v>342</v>
      </c>
      <c r="AU323" s="173" t="s">
        <v>87</v>
      </c>
      <c r="AV323" s="12" t="s">
        <v>82</v>
      </c>
      <c r="AW323" s="12" t="s">
        <v>31</v>
      </c>
      <c r="AX323" s="12" t="s">
        <v>75</v>
      </c>
      <c r="AY323" s="173" t="s">
        <v>334</v>
      </c>
    </row>
    <row r="324" spans="2:65" s="13" customFormat="1">
      <c r="B324" s="178"/>
      <c r="D324" s="172" t="s">
        <v>342</v>
      </c>
      <c r="E324" s="179" t="s">
        <v>1</v>
      </c>
      <c r="F324" s="180" t="s">
        <v>597</v>
      </c>
      <c r="H324" s="181">
        <v>293.66000000000003</v>
      </c>
      <c r="I324" s="182"/>
      <c r="L324" s="178"/>
      <c r="M324" s="183"/>
      <c r="T324" s="184"/>
      <c r="AT324" s="179" t="s">
        <v>342</v>
      </c>
      <c r="AU324" s="179" t="s">
        <v>87</v>
      </c>
      <c r="AV324" s="13" t="s">
        <v>87</v>
      </c>
      <c r="AW324" s="13" t="s">
        <v>31</v>
      </c>
      <c r="AX324" s="13" t="s">
        <v>75</v>
      </c>
      <c r="AY324" s="179" t="s">
        <v>334</v>
      </c>
    </row>
    <row r="325" spans="2:65" s="14" customFormat="1">
      <c r="B325" s="185"/>
      <c r="D325" s="172" t="s">
        <v>342</v>
      </c>
      <c r="E325" s="186" t="s">
        <v>1</v>
      </c>
      <c r="F325" s="187" t="s">
        <v>346</v>
      </c>
      <c r="H325" s="188">
        <v>293.66000000000003</v>
      </c>
      <c r="I325" s="189"/>
      <c r="L325" s="185"/>
      <c r="M325" s="190"/>
      <c r="T325" s="191"/>
      <c r="AT325" s="186" t="s">
        <v>342</v>
      </c>
      <c r="AU325" s="186" t="s">
        <v>87</v>
      </c>
      <c r="AV325" s="14" t="s">
        <v>340</v>
      </c>
      <c r="AW325" s="14" t="s">
        <v>31</v>
      </c>
      <c r="AX325" s="14" t="s">
        <v>82</v>
      </c>
      <c r="AY325" s="186" t="s">
        <v>334</v>
      </c>
    </row>
    <row r="326" spans="2:65" s="1" customFormat="1" ht="33" customHeight="1">
      <c r="B326" s="128"/>
      <c r="C326" s="158" t="s">
        <v>598</v>
      </c>
      <c r="D326" s="158" t="s">
        <v>336</v>
      </c>
      <c r="E326" s="159" t="s">
        <v>599</v>
      </c>
      <c r="F326" s="160" t="s">
        <v>600</v>
      </c>
      <c r="G326" s="161" t="s">
        <v>339</v>
      </c>
      <c r="H326" s="162">
        <v>1.19</v>
      </c>
      <c r="I326" s="163"/>
      <c r="J326" s="164">
        <f>ROUND(I326*H326,2)</f>
        <v>0</v>
      </c>
      <c r="K326" s="165"/>
      <c r="L326" s="32"/>
      <c r="M326" s="166" t="s">
        <v>1</v>
      </c>
      <c r="N326" s="127" t="s">
        <v>41</v>
      </c>
      <c r="P326" s="167">
        <f>O326*H326</f>
        <v>0</v>
      </c>
      <c r="Q326" s="167">
        <v>8.4000000000000005E-2</v>
      </c>
      <c r="R326" s="167">
        <f>Q326*H326</f>
        <v>9.9960000000000007E-2</v>
      </c>
      <c r="S326" s="167">
        <v>0</v>
      </c>
      <c r="T326" s="168">
        <f>S326*H326</f>
        <v>0</v>
      </c>
      <c r="AR326" s="169" t="s">
        <v>340</v>
      </c>
      <c r="AT326" s="169" t="s">
        <v>336</v>
      </c>
      <c r="AU326" s="169" t="s">
        <v>87</v>
      </c>
      <c r="AY326" s="17" t="s">
        <v>334</v>
      </c>
      <c r="BE326" s="170">
        <f>IF(N326="základná",J326,0)</f>
        <v>0</v>
      </c>
      <c r="BF326" s="170">
        <f>IF(N326="znížená",J326,0)</f>
        <v>0</v>
      </c>
      <c r="BG326" s="170">
        <f>IF(N326="zákl. prenesená",J326,0)</f>
        <v>0</v>
      </c>
      <c r="BH326" s="170">
        <f>IF(N326="zníž. prenesená",J326,0)</f>
        <v>0</v>
      </c>
      <c r="BI326" s="170">
        <f>IF(N326="nulová",J326,0)</f>
        <v>0</v>
      </c>
      <c r="BJ326" s="17" t="s">
        <v>87</v>
      </c>
      <c r="BK326" s="170">
        <f>ROUND(I326*H326,2)</f>
        <v>0</v>
      </c>
      <c r="BL326" s="17" t="s">
        <v>340</v>
      </c>
      <c r="BM326" s="169" t="s">
        <v>601</v>
      </c>
    </row>
    <row r="327" spans="2:65" s="12" customFormat="1">
      <c r="B327" s="171"/>
      <c r="D327" s="172" t="s">
        <v>342</v>
      </c>
      <c r="E327" s="173" t="s">
        <v>1</v>
      </c>
      <c r="F327" s="174" t="s">
        <v>602</v>
      </c>
      <c r="H327" s="173" t="s">
        <v>1</v>
      </c>
      <c r="I327" s="175"/>
      <c r="L327" s="171"/>
      <c r="M327" s="176"/>
      <c r="T327" s="177"/>
      <c r="AT327" s="173" t="s">
        <v>342</v>
      </c>
      <c r="AU327" s="173" t="s">
        <v>87</v>
      </c>
      <c r="AV327" s="12" t="s">
        <v>82</v>
      </c>
      <c r="AW327" s="12" t="s">
        <v>31</v>
      </c>
      <c r="AX327" s="12" t="s">
        <v>75</v>
      </c>
      <c r="AY327" s="173" t="s">
        <v>334</v>
      </c>
    </row>
    <row r="328" spans="2:65" s="13" customFormat="1">
      <c r="B328" s="178"/>
      <c r="D328" s="172" t="s">
        <v>342</v>
      </c>
      <c r="E328" s="179" t="s">
        <v>1</v>
      </c>
      <c r="F328" s="180" t="s">
        <v>182</v>
      </c>
      <c r="H328" s="181">
        <v>1.19</v>
      </c>
      <c r="I328" s="182"/>
      <c r="L328" s="178"/>
      <c r="M328" s="183"/>
      <c r="T328" s="184"/>
      <c r="AT328" s="179" t="s">
        <v>342</v>
      </c>
      <c r="AU328" s="179" t="s">
        <v>87</v>
      </c>
      <c r="AV328" s="13" t="s">
        <v>87</v>
      </c>
      <c r="AW328" s="13" t="s">
        <v>31</v>
      </c>
      <c r="AX328" s="13" t="s">
        <v>75</v>
      </c>
      <c r="AY328" s="179" t="s">
        <v>334</v>
      </c>
    </row>
    <row r="329" spans="2:65" s="14" customFormat="1">
      <c r="B329" s="185"/>
      <c r="D329" s="172" t="s">
        <v>342</v>
      </c>
      <c r="E329" s="186" t="s">
        <v>1</v>
      </c>
      <c r="F329" s="187" t="s">
        <v>346</v>
      </c>
      <c r="H329" s="188">
        <v>1.19</v>
      </c>
      <c r="I329" s="189"/>
      <c r="L329" s="185"/>
      <c r="M329" s="190"/>
      <c r="T329" s="191"/>
      <c r="AT329" s="186" t="s">
        <v>342</v>
      </c>
      <c r="AU329" s="186" t="s">
        <v>87</v>
      </c>
      <c r="AV329" s="14" t="s">
        <v>340</v>
      </c>
      <c r="AW329" s="14" t="s">
        <v>31</v>
      </c>
      <c r="AX329" s="14" t="s">
        <v>82</v>
      </c>
      <c r="AY329" s="186" t="s">
        <v>334</v>
      </c>
    </row>
    <row r="330" spans="2:65" s="1" customFormat="1" ht="16.5" customHeight="1">
      <c r="B330" s="128"/>
      <c r="C330" s="199" t="s">
        <v>603</v>
      </c>
      <c r="D330" s="199" t="s">
        <v>425</v>
      </c>
      <c r="E330" s="200" t="s">
        <v>604</v>
      </c>
      <c r="F330" s="201" t="s">
        <v>605</v>
      </c>
      <c r="G330" s="202" t="s">
        <v>501</v>
      </c>
      <c r="H330" s="203">
        <v>5</v>
      </c>
      <c r="I330" s="204"/>
      <c r="J330" s="205">
        <f>ROUND(I330*H330,2)</f>
        <v>0</v>
      </c>
      <c r="K330" s="206"/>
      <c r="L330" s="207"/>
      <c r="M330" s="208" t="s">
        <v>1</v>
      </c>
      <c r="N330" s="209" t="s">
        <v>41</v>
      </c>
      <c r="P330" s="167">
        <f>O330*H330</f>
        <v>0</v>
      </c>
      <c r="Q330" s="167">
        <v>2.92E-2</v>
      </c>
      <c r="R330" s="167">
        <f>Q330*H330</f>
        <v>0.14599999999999999</v>
      </c>
      <c r="S330" s="167">
        <v>0</v>
      </c>
      <c r="T330" s="168">
        <f>S330*H330</f>
        <v>0</v>
      </c>
      <c r="AR330" s="169" t="s">
        <v>392</v>
      </c>
      <c r="AT330" s="169" t="s">
        <v>425</v>
      </c>
      <c r="AU330" s="169" t="s">
        <v>87</v>
      </c>
      <c r="AY330" s="17" t="s">
        <v>334</v>
      </c>
      <c r="BE330" s="170">
        <f>IF(N330="základná",J330,0)</f>
        <v>0</v>
      </c>
      <c r="BF330" s="170">
        <f>IF(N330="znížená",J330,0)</f>
        <v>0</v>
      </c>
      <c r="BG330" s="170">
        <f>IF(N330="zákl. prenesená",J330,0)</f>
        <v>0</v>
      </c>
      <c r="BH330" s="170">
        <f>IF(N330="zníž. prenesená",J330,0)</f>
        <v>0</v>
      </c>
      <c r="BI330" s="170">
        <f>IF(N330="nulová",J330,0)</f>
        <v>0</v>
      </c>
      <c r="BJ330" s="17" t="s">
        <v>87</v>
      </c>
      <c r="BK330" s="170">
        <f>ROUND(I330*H330,2)</f>
        <v>0</v>
      </c>
      <c r="BL330" s="17" t="s">
        <v>340</v>
      </c>
      <c r="BM330" s="169" t="s">
        <v>606</v>
      </c>
    </row>
    <row r="331" spans="2:65" s="12" customFormat="1">
      <c r="B331" s="171"/>
      <c r="D331" s="172" t="s">
        <v>342</v>
      </c>
      <c r="E331" s="173" t="s">
        <v>1</v>
      </c>
      <c r="F331" s="174" t="s">
        <v>602</v>
      </c>
      <c r="H331" s="173" t="s">
        <v>1</v>
      </c>
      <c r="I331" s="175"/>
      <c r="L331" s="171"/>
      <c r="M331" s="176"/>
      <c r="T331" s="177"/>
      <c r="AT331" s="173" t="s">
        <v>342</v>
      </c>
      <c r="AU331" s="173" t="s">
        <v>87</v>
      </c>
      <c r="AV331" s="12" t="s">
        <v>82</v>
      </c>
      <c r="AW331" s="12" t="s">
        <v>31</v>
      </c>
      <c r="AX331" s="12" t="s">
        <v>75</v>
      </c>
      <c r="AY331" s="173" t="s">
        <v>334</v>
      </c>
    </row>
    <row r="332" spans="2:65" s="13" customFormat="1">
      <c r="B332" s="178"/>
      <c r="D332" s="172" t="s">
        <v>342</v>
      </c>
      <c r="E332" s="179" t="s">
        <v>1</v>
      </c>
      <c r="F332" s="180" t="s">
        <v>607</v>
      </c>
      <c r="H332" s="181">
        <v>4.76</v>
      </c>
      <c r="I332" s="182"/>
      <c r="L332" s="178"/>
      <c r="M332" s="183"/>
      <c r="T332" s="184"/>
      <c r="AT332" s="179" t="s">
        <v>342</v>
      </c>
      <c r="AU332" s="179" t="s">
        <v>87</v>
      </c>
      <c r="AV332" s="13" t="s">
        <v>87</v>
      </c>
      <c r="AW332" s="13" t="s">
        <v>31</v>
      </c>
      <c r="AX332" s="13" t="s">
        <v>75</v>
      </c>
      <c r="AY332" s="179" t="s">
        <v>334</v>
      </c>
    </row>
    <row r="333" spans="2:65" s="14" customFormat="1">
      <c r="B333" s="185"/>
      <c r="D333" s="172" t="s">
        <v>342</v>
      </c>
      <c r="E333" s="186" t="s">
        <v>1</v>
      </c>
      <c r="F333" s="187" t="s">
        <v>346</v>
      </c>
      <c r="H333" s="188">
        <v>4.76</v>
      </c>
      <c r="I333" s="189"/>
      <c r="L333" s="185"/>
      <c r="M333" s="190"/>
      <c r="T333" s="191"/>
      <c r="AT333" s="186" t="s">
        <v>342</v>
      </c>
      <c r="AU333" s="186" t="s">
        <v>87</v>
      </c>
      <c r="AV333" s="14" t="s">
        <v>340</v>
      </c>
      <c r="AW333" s="14" t="s">
        <v>31</v>
      </c>
      <c r="AX333" s="14" t="s">
        <v>75</v>
      </c>
      <c r="AY333" s="186" t="s">
        <v>334</v>
      </c>
    </row>
    <row r="334" spans="2:65" s="13" customFormat="1">
      <c r="B334" s="178"/>
      <c r="D334" s="172" t="s">
        <v>342</v>
      </c>
      <c r="E334" s="179" t="s">
        <v>1</v>
      </c>
      <c r="F334" s="180" t="s">
        <v>374</v>
      </c>
      <c r="H334" s="181">
        <v>5</v>
      </c>
      <c r="I334" s="182"/>
      <c r="L334" s="178"/>
      <c r="M334" s="183"/>
      <c r="T334" s="184"/>
      <c r="AT334" s="179" t="s">
        <v>342</v>
      </c>
      <c r="AU334" s="179" t="s">
        <v>87</v>
      </c>
      <c r="AV334" s="13" t="s">
        <v>87</v>
      </c>
      <c r="AW334" s="13" t="s">
        <v>31</v>
      </c>
      <c r="AX334" s="13" t="s">
        <v>82</v>
      </c>
      <c r="AY334" s="179" t="s">
        <v>334</v>
      </c>
    </row>
    <row r="335" spans="2:65" s="1" customFormat="1" ht="16.5" customHeight="1">
      <c r="B335" s="128"/>
      <c r="C335" s="158" t="s">
        <v>608</v>
      </c>
      <c r="D335" s="158" t="s">
        <v>336</v>
      </c>
      <c r="E335" s="159" t="s">
        <v>609</v>
      </c>
      <c r="F335" s="160" t="s">
        <v>610</v>
      </c>
      <c r="G335" s="161" t="s">
        <v>339</v>
      </c>
      <c r="H335" s="162">
        <v>36.707999999999998</v>
      </c>
      <c r="I335" s="163"/>
      <c r="J335" s="164">
        <f>ROUND(I335*H335,2)</f>
        <v>0</v>
      </c>
      <c r="K335" s="165"/>
      <c r="L335" s="32"/>
      <c r="M335" s="166" t="s">
        <v>1</v>
      </c>
      <c r="N335" s="127" t="s">
        <v>41</v>
      </c>
      <c r="P335" s="167">
        <f>O335*H335</f>
        <v>0</v>
      </c>
      <c r="Q335" s="167">
        <v>8.4000000000000005E-2</v>
      </c>
      <c r="R335" s="167">
        <f>Q335*H335</f>
        <v>3.083472</v>
      </c>
      <c r="S335" s="167">
        <v>0</v>
      </c>
      <c r="T335" s="168">
        <f>S335*H335</f>
        <v>0</v>
      </c>
      <c r="AR335" s="169" t="s">
        <v>340</v>
      </c>
      <c r="AT335" s="169" t="s">
        <v>336</v>
      </c>
      <c r="AU335" s="169" t="s">
        <v>87</v>
      </c>
      <c r="AY335" s="17" t="s">
        <v>334</v>
      </c>
      <c r="BE335" s="170">
        <f>IF(N335="základná",J335,0)</f>
        <v>0</v>
      </c>
      <c r="BF335" s="170">
        <f>IF(N335="znížená",J335,0)</f>
        <v>0</v>
      </c>
      <c r="BG335" s="170">
        <f>IF(N335="zákl. prenesená",J335,0)</f>
        <v>0</v>
      </c>
      <c r="BH335" s="170">
        <f>IF(N335="zníž. prenesená",J335,0)</f>
        <v>0</v>
      </c>
      <c r="BI335" s="170">
        <f>IF(N335="nulová",J335,0)</f>
        <v>0</v>
      </c>
      <c r="BJ335" s="17" t="s">
        <v>87</v>
      </c>
      <c r="BK335" s="170">
        <f>ROUND(I335*H335,2)</f>
        <v>0</v>
      </c>
      <c r="BL335" s="17" t="s">
        <v>340</v>
      </c>
      <c r="BM335" s="169" t="s">
        <v>611</v>
      </c>
    </row>
    <row r="336" spans="2:65" s="12" customFormat="1">
      <c r="B336" s="171"/>
      <c r="D336" s="172" t="s">
        <v>342</v>
      </c>
      <c r="E336" s="173" t="s">
        <v>1</v>
      </c>
      <c r="F336" s="174" t="s">
        <v>612</v>
      </c>
      <c r="H336" s="173" t="s">
        <v>1</v>
      </c>
      <c r="I336" s="175"/>
      <c r="L336" s="171"/>
      <c r="M336" s="176"/>
      <c r="T336" s="177"/>
      <c r="AT336" s="173" t="s">
        <v>342</v>
      </c>
      <c r="AU336" s="173" t="s">
        <v>87</v>
      </c>
      <c r="AV336" s="12" t="s">
        <v>82</v>
      </c>
      <c r="AW336" s="12" t="s">
        <v>31</v>
      </c>
      <c r="AX336" s="12" t="s">
        <v>75</v>
      </c>
      <c r="AY336" s="173" t="s">
        <v>334</v>
      </c>
    </row>
    <row r="337" spans="2:65" s="13" customFormat="1">
      <c r="B337" s="178"/>
      <c r="D337" s="172" t="s">
        <v>342</v>
      </c>
      <c r="E337" s="179" t="s">
        <v>1</v>
      </c>
      <c r="F337" s="180" t="s">
        <v>613</v>
      </c>
      <c r="H337" s="181">
        <v>36.707999999999998</v>
      </c>
      <c r="I337" s="182"/>
      <c r="L337" s="178"/>
      <c r="M337" s="183"/>
      <c r="T337" s="184"/>
      <c r="AT337" s="179" t="s">
        <v>342</v>
      </c>
      <c r="AU337" s="179" t="s">
        <v>87</v>
      </c>
      <c r="AV337" s="13" t="s">
        <v>87</v>
      </c>
      <c r="AW337" s="13" t="s">
        <v>31</v>
      </c>
      <c r="AX337" s="13" t="s">
        <v>75</v>
      </c>
      <c r="AY337" s="179" t="s">
        <v>334</v>
      </c>
    </row>
    <row r="338" spans="2:65" s="14" customFormat="1">
      <c r="B338" s="185"/>
      <c r="D338" s="172" t="s">
        <v>342</v>
      </c>
      <c r="E338" s="186" t="s">
        <v>1</v>
      </c>
      <c r="F338" s="187" t="s">
        <v>346</v>
      </c>
      <c r="H338" s="188">
        <v>36.707999999999998</v>
      </c>
      <c r="I338" s="189"/>
      <c r="L338" s="185"/>
      <c r="M338" s="190"/>
      <c r="T338" s="191"/>
      <c r="AT338" s="186" t="s">
        <v>342</v>
      </c>
      <c r="AU338" s="186" t="s">
        <v>87</v>
      </c>
      <c r="AV338" s="14" t="s">
        <v>340</v>
      </c>
      <c r="AW338" s="14" t="s">
        <v>31</v>
      </c>
      <c r="AX338" s="14" t="s">
        <v>82</v>
      </c>
      <c r="AY338" s="186" t="s">
        <v>334</v>
      </c>
    </row>
    <row r="339" spans="2:65" s="1" customFormat="1" ht="16.5" customHeight="1">
      <c r="B339" s="128"/>
      <c r="C339" s="199" t="s">
        <v>614</v>
      </c>
      <c r="D339" s="199" t="s">
        <v>425</v>
      </c>
      <c r="E339" s="200" t="s">
        <v>615</v>
      </c>
      <c r="F339" s="201" t="s">
        <v>616</v>
      </c>
      <c r="G339" s="202" t="s">
        <v>501</v>
      </c>
      <c r="H339" s="203">
        <v>429</v>
      </c>
      <c r="I339" s="204"/>
      <c r="J339" s="205">
        <f>ROUND(I339*H339,2)</f>
        <v>0</v>
      </c>
      <c r="K339" s="206"/>
      <c r="L339" s="207"/>
      <c r="M339" s="208" t="s">
        <v>1</v>
      </c>
      <c r="N339" s="209" t="s">
        <v>41</v>
      </c>
      <c r="P339" s="167">
        <f>O339*H339</f>
        <v>0</v>
      </c>
      <c r="Q339" s="167">
        <v>4.2999999999999999E-4</v>
      </c>
      <c r="R339" s="167">
        <f>Q339*H339</f>
        <v>0.18447</v>
      </c>
      <c r="S339" s="167">
        <v>0</v>
      </c>
      <c r="T339" s="168">
        <f>S339*H339</f>
        <v>0</v>
      </c>
      <c r="AR339" s="169" t="s">
        <v>392</v>
      </c>
      <c r="AT339" s="169" t="s">
        <v>425</v>
      </c>
      <c r="AU339" s="169" t="s">
        <v>87</v>
      </c>
      <c r="AY339" s="17" t="s">
        <v>334</v>
      </c>
      <c r="BE339" s="170">
        <f>IF(N339="základná",J339,0)</f>
        <v>0</v>
      </c>
      <c r="BF339" s="170">
        <f>IF(N339="znížená",J339,0)</f>
        <v>0</v>
      </c>
      <c r="BG339" s="170">
        <f>IF(N339="zákl. prenesená",J339,0)</f>
        <v>0</v>
      </c>
      <c r="BH339" s="170">
        <f>IF(N339="zníž. prenesená",J339,0)</f>
        <v>0</v>
      </c>
      <c r="BI339" s="170">
        <f>IF(N339="nulová",J339,0)</f>
        <v>0</v>
      </c>
      <c r="BJ339" s="17" t="s">
        <v>87</v>
      </c>
      <c r="BK339" s="170">
        <f>ROUND(I339*H339,2)</f>
        <v>0</v>
      </c>
      <c r="BL339" s="17" t="s">
        <v>340</v>
      </c>
      <c r="BM339" s="169" t="s">
        <v>617</v>
      </c>
    </row>
    <row r="340" spans="2:65" s="12" customFormat="1">
      <c r="B340" s="171"/>
      <c r="D340" s="172" t="s">
        <v>342</v>
      </c>
      <c r="E340" s="173" t="s">
        <v>1</v>
      </c>
      <c r="F340" s="174" t="s">
        <v>618</v>
      </c>
      <c r="H340" s="173" t="s">
        <v>1</v>
      </c>
      <c r="I340" s="175"/>
      <c r="L340" s="171"/>
      <c r="M340" s="176"/>
      <c r="T340" s="177"/>
      <c r="AT340" s="173" t="s">
        <v>342</v>
      </c>
      <c r="AU340" s="173" t="s">
        <v>87</v>
      </c>
      <c r="AV340" s="12" t="s">
        <v>82</v>
      </c>
      <c r="AW340" s="12" t="s">
        <v>31</v>
      </c>
      <c r="AX340" s="12" t="s">
        <v>75</v>
      </c>
      <c r="AY340" s="173" t="s">
        <v>334</v>
      </c>
    </row>
    <row r="341" spans="2:65" s="13" customFormat="1">
      <c r="B341" s="178"/>
      <c r="D341" s="172" t="s">
        <v>342</v>
      </c>
      <c r="E341" s="179" t="s">
        <v>1</v>
      </c>
      <c r="F341" s="180" t="s">
        <v>619</v>
      </c>
      <c r="H341" s="181">
        <v>428.25400000000002</v>
      </c>
      <c r="I341" s="182"/>
      <c r="L341" s="178"/>
      <c r="M341" s="183"/>
      <c r="T341" s="184"/>
      <c r="AT341" s="179" t="s">
        <v>342</v>
      </c>
      <c r="AU341" s="179" t="s">
        <v>87</v>
      </c>
      <c r="AV341" s="13" t="s">
        <v>87</v>
      </c>
      <c r="AW341" s="13" t="s">
        <v>31</v>
      </c>
      <c r="AX341" s="13" t="s">
        <v>75</v>
      </c>
      <c r="AY341" s="179" t="s">
        <v>334</v>
      </c>
    </row>
    <row r="342" spans="2:65" s="14" customFormat="1">
      <c r="B342" s="185"/>
      <c r="D342" s="172" t="s">
        <v>342</v>
      </c>
      <c r="E342" s="186" t="s">
        <v>1</v>
      </c>
      <c r="F342" s="187" t="s">
        <v>346</v>
      </c>
      <c r="H342" s="188">
        <v>428.25400000000002</v>
      </c>
      <c r="I342" s="189"/>
      <c r="L342" s="185"/>
      <c r="M342" s="190"/>
      <c r="T342" s="191"/>
      <c r="AT342" s="186" t="s">
        <v>342</v>
      </c>
      <c r="AU342" s="186" t="s">
        <v>87</v>
      </c>
      <c r="AV342" s="14" t="s">
        <v>340</v>
      </c>
      <c r="AW342" s="14" t="s">
        <v>31</v>
      </c>
      <c r="AX342" s="14" t="s">
        <v>75</v>
      </c>
      <c r="AY342" s="186" t="s">
        <v>334</v>
      </c>
    </row>
    <row r="343" spans="2:65" s="13" customFormat="1">
      <c r="B343" s="178"/>
      <c r="D343" s="172" t="s">
        <v>342</v>
      </c>
      <c r="E343" s="179" t="s">
        <v>1</v>
      </c>
      <c r="F343" s="180" t="s">
        <v>620</v>
      </c>
      <c r="H343" s="181">
        <v>429</v>
      </c>
      <c r="I343" s="182"/>
      <c r="L343" s="178"/>
      <c r="M343" s="183"/>
      <c r="T343" s="184"/>
      <c r="AT343" s="179" t="s">
        <v>342</v>
      </c>
      <c r="AU343" s="179" t="s">
        <v>87</v>
      </c>
      <c r="AV343" s="13" t="s">
        <v>87</v>
      </c>
      <c r="AW343" s="13" t="s">
        <v>31</v>
      </c>
      <c r="AX343" s="13" t="s">
        <v>82</v>
      </c>
      <c r="AY343" s="179" t="s">
        <v>334</v>
      </c>
    </row>
    <row r="344" spans="2:65" s="11" customFormat="1" ht="22.8" customHeight="1">
      <c r="B344" s="146"/>
      <c r="D344" s="147" t="s">
        <v>74</v>
      </c>
      <c r="E344" s="156" t="s">
        <v>380</v>
      </c>
      <c r="F344" s="156" t="s">
        <v>621</v>
      </c>
      <c r="I344" s="149"/>
      <c r="J344" s="157">
        <f>BK344</f>
        <v>0</v>
      </c>
      <c r="L344" s="146"/>
      <c r="M344" s="151"/>
      <c r="P344" s="152">
        <f>SUM(P345:P448)</f>
        <v>0</v>
      </c>
      <c r="R344" s="152">
        <f>SUM(R345:R448)</f>
        <v>101.95663628999999</v>
      </c>
      <c r="T344" s="153">
        <f>SUM(T345:T448)</f>
        <v>0.54810999999999999</v>
      </c>
      <c r="AR344" s="147" t="s">
        <v>82</v>
      </c>
      <c r="AT344" s="154" t="s">
        <v>74</v>
      </c>
      <c r="AU344" s="154" t="s">
        <v>82</v>
      </c>
      <c r="AY344" s="147" t="s">
        <v>334</v>
      </c>
      <c r="BK344" s="155">
        <f>SUM(BK345:BK448)</f>
        <v>0</v>
      </c>
    </row>
    <row r="345" spans="2:65" s="1" customFormat="1" ht="24.15" customHeight="1">
      <c r="B345" s="128"/>
      <c r="C345" s="158" t="s">
        <v>622</v>
      </c>
      <c r="D345" s="158" t="s">
        <v>336</v>
      </c>
      <c r="E345" s="159" t="s">
        <v>623</v>
      </c>
      <c r="F345" s="160" t="s">
        <v>624</v>
      </c>
      <c r="G345" s="161" t="s">
        <v>339</v>
      </c>
      <c r="H345" s="162">
        <v>85.881</v>
      </c>
      <c r="I345" s="163"/>
      <c r="J345" s="164">
        <f>ROUND(I345*H345,2)</f>
        <v>0</v>
      </c>
      <c r="K345" s="165"/>
      <c r="L345" s="32"/>
      <c r="M345" s="166" t="s">
        <v>1</v>
      </c>
      <c r="N345" s="127" t="s">
        <v>41</v>
      </c>
      <c r="P345" s="167">
        <f>O345*H345</f>
        <v>0</v>
      </c>
      <c r="Q345" s="167">
        <v>4.15E-3</v>
      </c>
      <c r="R345" s="167">
        <f>Q345*H345</f>
        <v>0.35640614999999998</v>
      </c>
      <c r="S345" s="167">
        <v>0</v>
      </c>
      <c r="T345" s="168">
        <f>S345*H345</f>
        <v>0</v>
      </c>
      <c r="AR345" s="169" t="s">
        <v>340</v>
      </c>
      <c r="AT345" s="169" t="s">
        <v>336</v>
      </c>
      <c r="AU345" s="169" t="s">
        <v>87</v>
      </c>
      <c r="AY345" s="17" t="s">
        <v>334</v>
      </c>
      <c r="BE345" s="170">
        <f>IF(N345="základná",J345,0)</f>
        <v>0</v>
      </c>
      <c r="BF345" s="170">
        <f>IF(N345="znížená",J345,0)</f>
        <v>0</v>
      </c>
      <c r="BG345" s="170">
        <f>IF(N345="zákl. prenesená",J345,0)</f>
        <v>0</v>
      </c>
      <c r="BH345" s="170">
        <f>IF(N345="zníž. prenesená",J345,0)</f>
        <v>0</v>
      </c>
      <c r="BI345" s="170">
        <f>IF(N345="nulová",J345,0)</f>
        <v>0</v>
      </c>
      <c r="BJ345" s="17" t="s">
        <v>87</v>
      </c>
      <c r="BK345" s="170">
        <f>ROUND(I345*H345,2)</f>
        <v>0</v>
      </c>
      <c r="BL345" s="17" t="s">
        <v>340</v>
      </c>
      <c r="BM345" s="169" t="s">
        <v>625</v>
      </c>
    </row>
    <row r="346" spans="2:65" s="12" customFormat="1">
      <c r="B346" s="171"/>
      <c r="D346" s="172" t="s">
        <v>342</v>
      </c>
      <c r="E346" s="173" t="s">
        <v>1</v>
      </c>
      <c r="F346" s="174" t="s">
        <v>626</v>
      </c>
      <c r="H346" s="173" t="s">
        <v>1</v>
      </c>
      <c r="I346" s="175"/>
      <c r="L346" s="171"/>
      <c r="M346" s="176"/>
      <c r="T346" s="177"/>
      <c r="AT346" s="173" t="s">
        <v>342</v>
      </c>
      <c r="AU346" s="173" t="s">
        <v>87</v>
      </c>
      <c r="AV346" s="12" t="s">
        <v>82</v>
      </c>
      <c r="AW346" s="12" t="s">
        <v>31</v>
      </c>
      <c r="AX346" s="12" t="s">
        <v>75</v>
      </c>
      <c r="AY346" s="173" t="s">
        <v>334</v>
      </c>
    </row>
    <row r="347" spans="2:65" s="13" customFormat="1">
      <c r="B347" s="178"/>
      <c r="D347" s="172" t="s">
        <v>342</v>
      </c>
      <c r="E347" s="179" t="s">
        <v>1</v>
      </c>
      <c r="F347" s="180" t="s">
        <v>218</v>
      </c>
      <c r="H347" s="181">
        <v>59.600999999999999</v>
      </c>
      <c r="I347" s="182"/>
      <c r="L347" s="178"/>
      <c r="M347" s="183"/>
      <c r="T347" s="184"/>
      <c r="AT347" s="179" t="s">
        <v>342</v>
      </c>
      <c r="AU347" s="179" t="s">
        <v>87</v>
      </c>
      <c r="AV347" s="13" t="s">
        <v>87</v>
      </c>
      <c r="AW347" s="13" t="s">
        <v>31</v>
      </c>
      <c r="AX347" s="13" t="s">
        <v>75</v>
      </c>
      <c r="AY347" s="179" t="s">
        <v>334</v>
      </c>
    </row>
    <row r="348" spans="2:65" s="12" customFormat="1">
      <c r="B348" s="171"/>
      <c r="D348" s="172" t="s">
        <v>342</v>
      </c>
      <c r="E348" s="173" t="s">
        <v>1</v>
      </c>
      <c r="F348" s="174" t="s">
        <v>627</v>
      </c>
      <c r="H348" s="173" t="s">
        <v>1</v>
      </c>
      <c r="I348" s="175"/>
      <c r="L348" s="171"/>
      <c r="M348" s="176"/>
      <c r="T348" s="177"/>
      <c r="AT348" s="173" t="s">
        <v>342</v>
      </c>
      <c r="AU348" s="173" t="s">
        <v>87</v>
      </c>
      <c r="AV348" s="12" t="s">
        <v>82</v>
      </c>
      <c r="AW348" s="12" t="s">
        <v>31</v>
      </c>
      <c r="AX348" s="12" t="s">
        <v>75</v>
      </c>
      <c r="AY348" s="173" t="s">
        <v>334</v>
      </c>
    </row>
    <row r="349" spans="2:65" s="13" customFormat="1">
      <c r="B349" s="178"/>
      <c r="D349" s="172" t="s">
        <v>342</v>
      </c>
      <c r="E349" s="179" t="s">
        <v>1</v>
      </c>
      <c r="F349" s="180" t="s">
        <v>216</v>
      </c>
      <c r="H349" s="181">
        <v>26.28</v>
      </c>
      <c r="I349" s="182"/>
      <c r="L349" s="178"/>
      <c r="M349" s="183"/>
      <c r="T349" s="184"/>
      <c r="AT349" s="179" t="s">
        <v>342</v>
      </c>
      <c r="AU349" s="179" t="s">
        <v>87</v>
      </c>
      <c r="AV349" s="13" t="s">
        <v>87</v>
      </c>
      <c r="AW349" s="13" t="s">
        <v>31</v>
      </c>
      <c r="AX349" s="13" t="s">
        <v>75</v>
      </c>
      <c r="AY349" s="179" t="s">
        <v>334</v>
      </c>
    </row>
    <row r="350" spans="2:65" s="14" customFormat="1">
      <c r="B350" s="185"/>
      <c r="D350" s="172" t="s">
        <v>342</v>
      </c>
      <c r="E350" s="186" t="s">
        <v>1</v>
      </c>
      <c r="F350" s="187" t="s">
        <v>346</v>
      </c>
      <c r="H350" s="188">
        <v>85.881</v>
      </c>
      <c r="I350" s="189"/>
      <c r="L350" s="185"/>
      <c r="M350" s="190"/>
      <c r="T350" s="191"/>
      <c r="AT350" s="186" t="s">
        <v>342</v>
      </c>
      <c r="AU350" s="186" t="s">
        <v>87</v>
      </c>
      <c r="AV350" s="14" t="s">
        <v>340</v>
      </c>
      <c r="AW350" s="14" t="s">
        <v>31</v>
      </c>
      <c r="AX350" s="14" t="s">
        <v>82</v>
      </c>
      <c r="AY350" s="186" t="s">
        <v>334</v>
      </c>
    </row>
    <row r="351" spans="2:65" s="1" customFormat="1" ht="37.799999999999997" customHeight="1">
      <c r="B351" s="128"/>
      <c r="C351" s="158" t="s">
        <v>628</v>
      </c>
      <c r="D351" s="158" t="s">
        <v>336</v>
      </c>
      <c r="E351" s="159" t="s">
        <v>629</v>
      </c>
      <c r="F351" s="160" t="s">
        <v>630</v>
      </c>
      <c r="G351" s="161" t="s">
        <v>339</v>
      </c>
      <c r="H351" s="162">
        <v>48.933999999999997</v>
      </c>
      <c r="I351" s="163"/>
      <c r="J351" s="164">
        <f>ROUND(I351*H351,2)</f>
        <v>0</v>
      </c>
      <c r="K351" s="165"/>
      <c r="L351" s="32"/>
      <c r="M351" s="166" t="s">
        <v>1</v>
      </c>
      <c r="N351" s="127" t="s">
        <v>41</v>
      </c>
      <c r="P351" s="167">
        <f>O351*H351</f>
        <v>0</v>
      </c>
      <c r="Q351" s="167">
        <v>1.21E-2</v>
      </c>
      <c r="R351" s="167">
        <f>Q351*H351</f>
        <v>0.5921014</v>
      </c>
      <c r="S351" s="167">
        <v>0</v>
      </c>
      <c r="T351" s="168">
        <f>S351*H351</f>
        <v>0</v>
      </c>
      <c r="AR351" s="169" t="s">
        <v>340</v>
      </c>
      <c r="AT351" s="169" t="s">
        <v>336</v>
      </c>
      <c r="AU351" s="169" t="s">
        <v>87</v>
      </c>
      <c r="AY351" s="17" t="s">
        <v>334</v>
      </c>
      <c r="BE351" s="170">
        <f>IF(N351="základná",J351,0)</f>
        <v>0</v>
      </c>
      <c r="BF351" s="170">
        <f>IF(N351="znížená",J351,0)</f>
        <v>0</v>
      </c>
      <c r="BG351" s="170">
        <f>IF(N351="zákl. prenesená",J351,0)</f>
        <v>0</v>
      </c>
      <c r="BH351" s="170">
        <f>IF(N351="zníž. prenesená",J351,0)</f>
        <v>0</v>
      </c>
      <c r="BI351" s="170">
        <f>IF(N351="nulová",J351,0)</f>
        <v>0</v>
      </c>
      <c r="BJ351" s="17" t="s">
        <v>87</v>
      </c>
      <c r="BK351" s="170">
        <f>ROUND(I351*H351,2)</f>
        <v>0</v>
      </c>
      <c r="BL351" s="17" t="s">
        <v>340</v>
      </c>
      <c r="BM351" s="169" t="s">
        <v>631</v>
      </c>
    </row>
    <row r="352" spans="2:65" s="12" customFormat="1" ht="30.6">
      <c r="B352" s="171"/>
      <c r="D352" s="172" t="s">
        <v>342</v>
      </c>
      <c r="E352" s="173" t="s">
        <v>1</v>
      </c>
      <c r="F352" s="174" t="s">
        <v>632</v>
      </c>
      <c r="H352" s="173" t="s">
        <v>1</v>
      </c>
      <c r="I352" s="175"/>
      <c r="L352" s="171"/>
      <c r="M352" s="176"/>
      <c r="T352" s="177"/>
      <c r="AT352" s="173" t="s">
        <v>342</v>
      </c>
      <c r="AU352" s="173" t="s">
        <v>87</v>
      </c>
      <c r="AV352" s="12" t="s">
        <v>82</v>
      </c>
      <c r="AW352" s="12" t="s">
        <v>31</v>
      </c>
      <c r="AX352" s="12" t="s">
        <v>75</v>
      </c>
      <c r="AY352" s="173" t="s">
        <v>334</v>
      </c>
    </row>
    <row r="353" spans="2:51" s="12" customFormat="1">
      <c r="B353" s="171"/>
      <c r="D353" s="172" t="s">
        <v>342</v>
      </c>
      <c r="E353" s="173" t="s">
        <v>1</v>
      </c>
      <c r="F353" s="174" t="s">
        <v>633</v>
      </c>
      <c r="H353" s="173" t="s">
        <v>1</v>
      </c>
      <c r="I353" s="175"/>
      <c r="L353" s="171"/>
      <c r="M353" s="176"/>
      <c r="T353" s="177"/>
      <c r="AT353" s="173" t="s">
        <v>342</v>
      </c>
      <c r="AU353" s="173" t="s">
        <v>87</v>
      </c>
      <c r="AV353" s="12" t="s">
        <v>82</v>
      </c>
      <c r="AW353" s="12" t="s">
        <v>31</v>
      </c>
      <c r="AX353" s="12" t="s">
        <v>75</v>
      </c>
      <c r="AY353" s="173" t="s">
        <v>334</v>
      </c>
    </row>
    <row r="354" spans="2:51" s="12" customFormat="1">
      <c r="B354" s="171"/>
      <c r="D354" s="172" t="s">
        <v>342</v>
      </c>
      <c r="E354" s="173" t="s">
        <v>1</v>
      </c>
      <c r="F354" s="174" t="s">
        <v>634</v>
      </c>
      <c r="H354" s="173" t="s">
        <v>1</v>
      </c>
      <c r="I354" s="175"/>
      <c r="L354" s="171"/>
      <c r="M354" s="176"/>
      <c r="T354" s="177"/>
      <c r="AT354" s="173" t="s">
        <v>342</v>
      </c>
      <c r="AU354" s="173" t="s">
        <v>87</v>
      </c>
      <c r="AV354" s="12" t="s">
        <v>82</v>
      </c>
      <c r="AW354" s="12" t="s">
        <v>31</v>
      </c>
      <c r="AX354" s="12" t="s">
        <v>75</v>
      </c>
      <c r="AY354" s="173" t="s">
        <v>334</v>
      </c>
    </row>
    <row r="355" spans="2:51" s="12" customFormat="1">
      <c r="B355" s="171"/>
      <c r="D355" s="172" t="s">
        <v>342</v>
      </c>
      <c r="E355" s="173" t="s">
        <v>1</v>
      </c>
      <c r="F355" s="174" t="s">
        <v>635</v>
      </c>
      <c r="H355" s="173" t="s">
        <v>1</v>
      </c>
      <c r="I355" s="175"/>
      <c r="L355" s="171"/>
      <c r="M355" s="176"/>
      <c r="T355" s="177"/>
      <c r="AT355" s="173" t="s">
        <v>342</v>
      </c>
      <c r="AU355" s="173" t="s">
        <v>87</v>
      </c>
      <c r="AV355" s="12" t="s">
        <v>82</v>
      </c>
      <c r="AW355" s="12" t="s">
        <v>31</v>
      </c>
      <c r="AX355" s="12" t="s">
        <v>75</v>
      </c>
      <c r="AY355" s="173" t="s">
        <v>334</v>
      </c>
    </row>
    <row r="356" spans="2:51" s="13" customFormat="1">
      <c r="B356" s="178"/>
      <c r="D356" s="172" t="s">
        <v>342</v>
      </c>
      <c r="E356" s="179" t="s">
        <v>1</v>
      </c>
      <c r="F356" s="180" t="s">
        <v>636</v>
      </c>
      <c r="H356" s="181">
        <v>4.9980000000000002</v>
      </c>
      <c r="I356" s="182"/>
      <c r="L356" s="178"/>
      <c r="M356" s="183"/>
      <c r="T356" s="184"/>
      <c r="AT356" s="179" t="s">
        <v>342</v>
      </c>
      <c r="AU356" s="179" t="s">
        <v>87</v>
      </c>
      <c r="AV356" s="13" t="s">
        <v>87</v>
      </c>
      <c r="AW356" s="13" t="s">
        <v>31</v>
      </c>
      <c r="AX356" s="13" t="s">
        <v>75</v>
      </c>
      <c r="AY356" s="179" t="s">
        <v>334</v>
      </c>
    </row>
    <row r="357" spans="2:51" s="12" customFormat="1">
      <c r="B357" s="171"/>
      <c r="D357" s="172" t="s">
        <v>342</v>
      </c>
      <c r="E357" s="173" t="s">
        <v>1</v>
      </c>
      <c r="F357" s="174" t="s">
        <v>637</v>
      </c>
      <c r="H357" s="173" t="s">
        <v>1</v>
      </c>
      <c r="I357" s="175"/>
      <c r="L357" s="171"/>
      <c r="M357" s="176"/>
      <c r="T357" s="177"/>
      <c r="AT357" s="173" t="s">
        <v>342</v>
      </c>
      <c r="AU357" s="173" t="s">
        <v>87</v>
      </c>
      <c r="AV357" s="12" t="s">
        <v>82</v>
      </c>
      <c r="AW357" s="12" t="s">
        <v>31</v>
      </c>
      <c r="AX357" s="12" t="s">
        <v>75</v>
      </c>
      <c r="AY357" s="173" t="s">
        <v>334</v>
      </c>
    </row>
    <row r="358" spans="2:51" s="13" customFormat="1">
      <c r="B358" s="178"/>
      <c r="D358" s="172" t="s">
        <v>342</v>
      </c>
      <c r="E358" s="179" t="s">
        <v>1</v>
      </c>
      <c r="F358" s="180" t="s">
        <v>638</v>
      </c>
      <c r="H358" s="181">
        <v>5.4290000000000003</v>
      </c>
      <c r="I358" s="182"/>
      <c r="L358" s="178"/>
      <c r="M358" s="183"/>
      <c r="T358" s="184"/>
      <c r="AT358" s="179" t="s">
        <v>342</v>
      </c>
      <c r="AU358" s="179" t="s">
        <v>87</v>
      </c>
      <c r="AV358" s="13" t="s">
        <v>87</v>
      </c>
      <c r="AW358" s="13" t="s">
        <v>31</v>
      </c>
      <c r="AX358" s="13" t="s">
        <v>75</v>
      </c>
      <c r="AY358" s="179" t="s">
        <v>334</v>
      </c>
    </row>
    <row r="359" spans="2:51" s="13" customFormat="1">
      <c r="B359" s="178"/>
      <c r="D359" s="172" t="s">
        <v>342</v>
      </c>
      <c r="E359" s="179" t="s">
        <v>1</v>
      </c>
      <c r="F359" s="180" t="s">
        <v>639</v>
      </c>
      <c r="H359" s="181">
        <v>6.4089999999999998</v>
      </c>
      <c r="I359" s="182"/>
      <c r="L359" s="178"/>
      <c r="M359" s="183"/>
      <c r="T359" s="184"/>
      <c r="AT359" s="179" t="s">
        <v>342</v>
      </c>
      <c r="AU359" s="179" t="s">
        <v>87</v>
      </c>
      <c r="AV359" s="13" t="s">
        <v>87</v>
      </c>
      <c r="AW359" s="13" t="s">
        <v>31</v>
      </c>
      <c r="AX359" s="13" t="s">
        <v>75</v>
      </c>
      <c r="AY359" s="179" t="s">
        <v>334</v>
      </c>
    </row>
    <row r="360" spans="2:51" s="12" customFormat="1">
      <c r="B360" s="171"/>
      <c r="D360" s="172" t="s">
        <v>342</v>
      </c>
      <c r="E360" s="173" t="s">
        <v>1</v>
      </c>
      <c r="F360" s="174" t="s">
        <v>640</v>
      </c>
      <c r="H360" s="173" t="s">
        <v>1</v>
      </c>
      <c r="I360" s="175"/>
      <c r="L360" s="171"/>
      <c r="M360" s="176"/>
      <c r="T360" s="177"/>
      <c r="AT360" s="173" t="s">
        <v>342</v>
      </c>
      <c r="AU360" s="173" t="s">
        <v>87</v>
      </c>
      <c r="AV360" s="12" t="s">
        <v>82</v>
      </c>
      <c r="AW360" s="12" t="s">
        <v>31</v>
      </c>
      <c r="AX360" s="12" t="s">
        <v>75</v>
      </c>
      <c r="AY360" s="173" t="s">
        <v>334</v>
      </c>
    </row>
    <row r="361" spans="2:51" s="13" customFormat="1">
      <c r="B361" s="178"/>
      <c r="D361" s="172" t="s">
        <v>342</v>
      </c>
      <c r="E361" s="179" t="s">
        <v>1</v>
      </c>
      <c r="F361" s="180" t="s">
        <v>641</v>
      </c>
      <c r="H361" s="181">
        <v>5.28</v>
      </c>
      <c r="I361" s="182"/>
      <c r="L361" s="178"/>
      <c r="M361" s="183"/>
      <c r="T361" s="184"/>
      <c r="AT361" s="179" t="s">
        <v>342</v>
      </c>
      <c r="AU361" s="179" t="s">
        <v>87</v>
      </c>
      <c r="AV361" s="13" t="s">
        <v>87</v>
      </c>
      <c r="AW361" s="13" t="s">
        <v>31</v>
      </c>
      <c r="AX361" s="13" t="s">
        <v>75</v>
      </c>
      <c r="AY361" s="179" t="s">
        <v>334</v>
      </c>
    </row>
    <row r="362" spans="2:51" s="13" customFormat="1">
      <c r="B362" s="178"/>
      <c r="D362" s="172" t="s">
        <v>342</v>
      </c>
      <c r="E362" s="179" t="s">
        <v>1</v>
      </c>
      <c r="F362" s="180" t="s">
        <v>642</v>
      </c>
      <c r="H362" s="181">
        <v>9.6199999999999992</v>
      </c>
      <c r="I362" s="182"/>
      <c r="L362" s="178"/>
      <c r="M362" s="183"/>
      <c r="T362" s="184"/>
      <c r="AT362" s="179" t="s">
        <v>342</v>
      </c>
      <c r="AU362" s="179" t="s">
        <v>87</v>
      </c>
      <c r="AV362" s="13" t="s">
        <v>87</v>
      </c>
      <c r="AW362" s="13" t="s">
        <v>31</v>
      </c>
      <c r="AX362" s="13" t="s">
        <v>75</v>
      </c>
      <c r="AY362" s="179" t="s">
        <v>334</v>
      </c>
    </row>
    <row r="363" spans="2:51" s="15" customFormat="1">
      <c r="B363" s="192"/>
      <c r="D363" s="172" t="s">
        <v>342</v>
      </c>
      <c r="E363" s="193" t="s">
        <v>1</v>
      </c>
      <c r="F363" s="194" t="s">
        <v>406</v>
      </c>
      <c r="H363" s="195">
        <v>31.736000000000001</v>
      </c>
      <c r="I363" s="196"/>
      <c r="L363" s="192"/>
      <c r="M363" s="197"/>
      <c r="T363" s="198"/>
      <c r="AT363" s="193" t="s">
        <v>342</v>
      </c>
      <c r="AU363" s="193" t="s">
        <v>87</v>
      </c>
      <c r="AV363" s="15" t="s">
        <v>352</v>
      </c>
      <c r="AW363" s="15" t="s">
        <v>31</v>
      </c>
      <c r="AX363" s="15" t="s">
        <v>75</v>
      </c>
      <c r="AY363" s="193" t="s">
        <v>334</v>
      </c>
    </row>
    <row r="364" spans="2:51" s="12" customFormat="1">
      <c r="B364" s="171"/>
      <c r="D364" s="172" t="s">
        <v>342</v>
      </c>
      <c r="E364" s="173" t="s">
        <v>1</v>
      </c>
      <c r="F364" s="174" t="s">
        <v>634</v>
      </c>
      <c r="H364" s="173" t="s">
        <v>1</v>
      </c>
      <c r="I364" s="175"/>
      <c r="L364" s="171"/>
      <c r="M364" s="176"/>
      <c r="T364" s="177"/>
      <c r="AT364" s="173" t="s">
        <v>342</v>
      </c>
      <c r="AU364" s="173" t="s">
        <v>87</v>
      </c>
      <c r="AV364" s="12" t="s">
        <v>82</v>
      </c>
      <c r="AW364" s="12" t="s">
        <v>31</v>
      </c>
      <c r="AX364" s="12" t="s">
        <v>75</v>
      </c>
      <c r="AY364" s="173" t="s">
        <v>334</v>
      </c>
    </row>
    <row r="365" spans="2:51" s="12" customFormat="1">
      <c r="B365" s="171"/>
      <c r="D365" s="172" t="s">
        <v>342</v>
      </c>
      <c r="E365" s="173" t="s">
        <v>1</v>
      </c>
      <c r="F365" s="174" t="s">
        <v>643</v>
      </c>
      <c r="H365" s="173" t="s">
        <v>1</v>
      </c>
      <c r="I365" s="175"/>
      <c r="L365" s="171"/>
      <c r="M365" s="176"/>
      <c r="T365" s="177"/>
      <c r="AT365" s="173" t="s">
        <v>342</v>
      </c>
      <c r="AU365" s="173" t="s">
        <v>87</v>
      </c>
      <c r="AV365" s="12" t="s">
        <v>82</v>
      </c>
      <c r="AW365" s="12" t="s">
        <v>31</v>
      </c>
      <c r="AX365" s="12" t="s">
        <v>75</v>
      </c>
      <c r="AY365" s="173" t="s">
        <v>334</v>
      </c>
    </row>
    <row r="366" spans="2:51" s="13" customFormat="1">
      <c r="B366" s="178"/>
      <c r="D366" s="172" t="s">
        <v>342</v>
      </c>
      <c r="E366" s="179" t="s">
        <v>1</v>
      </c>
      <c r="F366" s="180" t="s">
        <v>644</v>
      </c>
      <c r="H366" s="181">
        <v>0.96</v>
      </c>
      <c r="I366" s="182"/>
      <c r="L366" s="178"/>
      <c r="M366" s="183"/>
      <c r="T366" s="184"/>
      <c r="AT366" s="179" t="s">
        <v>342</v>
      </c>
      <c r="AU366" s="179" t="s">
        <v>87</v>
      </c>
      <c r="AV366" s="13" t="s">
        <v>87</v>
      </c>
      <c r="AW366" s="13" t="s">
        <v>31</v>
      </c>
      <c r="AX366" s="13" t="s">
        <v>75</v>
      </c>
      <c r="AY366" s="179" t="s">
        <v>334</v>
      </c>
    </row>
    <row r="367" spans="2:51" s="12" customFormat="1">
      <c r="B367" s="171"/>
      <c r="D367" s="172" t="s">
        <v>342</v>
      </c>
      <c r="E367" s="173" t="s">
        <v>1</v>
      </c>
      <c r="F367" s="174" t="s">
        <v>645</v>
      </c>
      <c r="H367" s="173" t="s">
        <v>1</v>
      </c>
      <c r="I367" s="175"/>
      <c r="L367" s="171"/>
      <c r="M367" s="176"/>
      <c r="T367" s="177"/>
      <c r="AT367" s="173" t="s">
        <v>342</v>
      </c>
      <c r="AU367" s="173" t="s">
        <v>87</v>
      </c>
      <c r="AV367" s="12" t="s">
        <v>82</v>
      </c>
      <c r="AW367" s="12" t="s">
        <v>31</v>
      </c>
      <c r="AX367" s="12" t="s">
        <v>75</v>
      </c>
      <c r="AY367" s="173" t="s">
        <v>334</v>
      </c>
    </row>
    <row r="368" spans="2:51" s="13" customFormat="1">
      <c r="B368" s="178"/>
      <c r="D368" s="172" t="s">
        <v>342</v>
      </c>
      <c r="E368" s="179" t="s">
        <v>1</v>
      </c>
      <c r="F368" s="180" t="s">
        <v>646</v>
      </c>
      <c r="H368" s="181">
        <v>0.69599999999999995</v>
      </c>
      <c r="I368" s="182"/>
      <c r="L368" s="178"/>
      <c r="M368" s="183"/>
      <c r="T368" s="184"/>
      <c r="AT368" s="179" t="s">
        <v>342</v>
      </c>
      <c r="AU368" s="179" t="s">
        <v>87</v>
      </c>
      <c r="AV368" s="13" t="s">
        <v>87</v>
      </c>
      <c r="AW368" s="13" t="s">
        <v>31</v>
      </c>
      <c r="AX368" s="13" t="s">
        <v>75</v>
      </c>
      <c r="AY368" s="179" t="s">
        <v>334</v>
      </c>
    </row>
    <row r="369" spans="2:65" s="12" customFormat="1">
      <c r="B369" s="171"/>
      <c r="D369" s="172" t="s">
        <v>342</v>
      </c>
      <c r="E369" s="173" t="s">
        <v>1</v>
      </c>
      <c r="F369" s="174" t="s">
        <v>647</v>
      </c>
      <c r="H369" s="173" t="s">
        <v>1</v>
      </c>
      <c r="I369" s="175"/>
      <c r="L369" s="171"/>
      <c r="M369" s="176"/>
      <c r="T369" s="177"/>
      <c r="AT369" s="173" t="s">
        <v>342</v>
      </c>
      <c r="AU369" s="173" t="s">
        <v>87</v>
      </c>
      <c r="AV369" s="12" t="s">
        <v>82</v>
      </c>
      <c r="AW369" s="12" t="s">
        <v>31</v>
      </c>
      <c r="AX369" s="12" t="s">
        <v>75</v>
      </c>
      <c r="AY369" s="173" t="s">
        <v>334</v>
      </c>
    </row>
    <row r="370" spans="2:65" s="13" customFormat="1">
      <c r="B370" s="178"/>
      <c r="D370" s="172" t="s">
        <v>342</v>
      </c>
      <c r="E370" s="179" t="s">
        <v>1</v>
      </c>
      <c r="F370" s="180" t="s">
        <v>648</v>
      </c>
      <c r="H370" s="181">
        <v>0.33600000000000002</v>
      </c>
      <c r="I370" s="182"/>
      <c r="L370" s="178"/>
      <c r="M370" s="183"/>
      <c r="T370" s="184"/>
      <c r="AT370" s="179" t="s">
        <v>342</v>
      </c>
      <c r="AU370" s="179" t="s">
        <v>87</v>
      </c>
      <c r="AV370" s="13" t="s">
        <v>87</v>
      </c>
      <c r="AW370" s="13" t="s">
        <v>31</v>
      </c>
      <c r="AX370" s="13" t="s">
        <v>75</v>
      </c>
      <c r="AY370" s="179" t="s">
        <v>334</v>
      </c>
    </row>
    <row r="371" spans="2:65" s="15" customFormat="1">
      <c r="B371" s="192"/>
      <c r="D371" s="172" t="s">
        <v>342</v>
      </c>
      <c r="E371" s="193" t="s">
        <v>1</v>
      </c>
      <c r="F371" s="194" t="s">
        <v>406</v>
      </c>
      <c r="H371" s="195">
        <v>1.992</v>
      </c>
      <c r="I371" s="196"/>
      <c r="L371" s="192"/>
      <c r="M371" s="197"/>
      <c r="T371" s="198"/>
      <c r="AT371" s="193" t="s">
        <v>342</v>
      </c>
      <c r="AU371" s="193" t="s">
        <v>87</v>
      </c>
      <c r="AV371" s="15" t="s">
        <v>352</v>
      </c>
      <c r="AW371" s="15" t="s">
        <v>31</v>
      </c>
      <c r="AX371" s="15" t="s">
        <v>75</v>
      </c>
      <c r="AY371" s="193" t="s">
        <v>334</v>
      </c>
    </row>
    <row r="372" spans="2:65" s="12" customFormat="1">
      <c r="B372" s="171"/>
      <c r="D372" s="172" t="s">
        <v>342</v>
      </c>
      <c r="E372" s="173" t="s">
        <v>1</v>
      </c>
      <c r="F372" s="174" t="s">
        <v>649</v>
      </c>
      <c r="H372" s="173" t="s">
        <v>1</v>
      </c>
      <c r="I372" s="175"/>
      <c r="L372" s="171"/>
      <c r="M372" s="176"/>
      <c r="T372" s="177"/>
      <c r="AT372" s="173" t="s">
        <v>342</v>
      </c>
      <c r="AU372" s="173" t="s">
        <v>87</v>
      </c>
      <c r="AV372" s="12" t="s">
        <v>82</v>
      </c>
      <c r="AW372" s="12" t="s">
        <v>31</v>
      </c>
      <c r="AX372" s="12" t="s">
        <v>75</v>
      </c>
      <c r="AY372" s="173" t="s">
        <v>334</v>
      </c>
    </row>
    <row r="373" spans="2:65" s="13" customFormat="1">
      <c r="B373" s="178"/>
      <c r="D373" s="172" t="s">
        <v>342</v>
      </c>
      <c r="E373" s="179" t="s">
        <v>1</v>
      </c>
      <c r="F373" s="180" t="s">
        <v>650</v>
      </c>
      <c r="H373" s="181">
        <v>0.30199999999999999</v>
      </c>
      <c r="I373" s="182"/>
      <c r="L373" s="178"/>
      <c r="M373" s="183"/>
      <c r="T373" s="184"/>
      <c r="AT373" s="179" t="s">
        <v>342</v>
      </c>
      <c r="AU373" s="179" t="s">
        <v>87</v>
      </c>
      <c r="AV373" s="13" t="s">
        <v>87</v>
      </c>
      <c r="AW373" s="13" t="s">
        <v>31</v>
      </c>
      <c r="AX373" s="13" t="s">
        <v>75</v>
      </c>
      <c r="AY373" s="179" t="s">
        <v>334</v>
      </c>
    </row>
    <row r="374" spans="2:65" s="12" customFormat="1">
      <c r="B374" s="171"/>
      <c r="D374" s="172" t="s">
        <v>342</v>
      </c>
      <c r="E374" s="173" t="s">
        <v>1</v>
      </c>
      <c r="F374" s="174" t="s">
        <v>651</v>
      </c>
      <c r="H374" s="173" t="s">
        <v>1</v>
      </c>
      <c r="I374" s="175"/>
      <c r="L374" s="171"/>
      <c r="M374" s="176"/>
      <c r="T374" s="177"/>
      <c r="AT374" s="173" t="s">
        <v>342</v>
      </c>
      <c r="AU374" s="173" t="s">
        <v>87</v>
      </c>
      <c r="AV374" s="12" t="s">
        <v>82</v>
      </c>
      <c r="AW374" s="12" t="s">
        <v>31</v>
      </c>
      <c r="AX374" s="12" t="s">
        <v>75</v>
      </c>
      <c r="AY374" s="173" t="s">
        <v>334</v>
      </c>
    </row>
    <row r="375" spans="2:65" s="13" customFormat="1">
      <c r="B375" s="178"/>
      <c r="D375" s="172" t="s">
        <v>342</v>
      </c>
      <c r="E375" s="179" t="s">
        <v>1</v>
      </c>
      <c r="F375" s="180" t="s">
        <v>652</v>
      </c>
      <c r="H375" s="181">
        <v>6.2640000000000002</v>
      </c>
      <c r="I375" s="182"/>
      <c r="L375" s="178"/>
      <c r="M375" s="183"/>
      <c r="T375" s="184"/>
      <c r="AT375" s="179" t="s">
        <v>342</v>
      </c>
      <c r="AU375" s="179" t="s">
        <v>87</v>
      </c>
      <c r="AV375" s="13" t="s">
        <v>87</v>
      </c>
      <c r="AW375" s="13" t="s">
        <v>31</v>
      </c>
      <c r="AX375" s="13" t="s">
        <v>75</v>
      </c>
      <c r="AY375" s="179" t="s">
        <v>334</v>
      </c>
    </row>
    <row r="376" spans="2:65" s="12" customFormat="1">
      <c r="B376" s="171"/>
      <c r="D376" s="172" t="s">
        <v>342</v>
      </c>
      <c r="E376" s="173" t="s">
        <v>1</v>
      </c>
      <c r="F376" s="174" t="s">
        <v>653</v>
      </c>
      <c r="H376" s="173" t="s">
        <v>1</v>
      </c>
      <c r="I376" s="175"/>
      <c r="L376" s="171"/>
      <c r="M376" s="176"/>
      <c r="T376" s="177"/>
      <c r="AT376" s="173" t="s">
        <v>342</v>
      </c>
      <c r="AU376" s="173" t="s">
        <v>87</v>
      </c>
      <c r="AV376" s="12" t="s">
        <v>82</v>
      </c>
      <c r="AW376" s="12" t="s">
        <v>31</v>
      </c>
      <c r="AX376" s="12" t="s">
        <v>75</v>
      </c>
      <c r="AY376" s="173" t="s">
        <v>334</v>
      </c>
    </row>
    <row r="377" spans="2:65" s="13" customFormat="1">
      <c r="B377" s="178"/>
      <c r="D377" s="172" t="s">
        <v>342</v>
      </c>
      <c r="E377" s="179" t="s">
        <v>1</v>
      </c>
      <c r="F377" s="180" t="s">
        <v>654</v>
      </c>
      <c r="H377" s="181">
        <v>8.64</v>
      </c>
      <c r="I377" s="182"/>
      <c r="L377" s="178"/>
      <c r="M377" s="183"/>
      <c r="T377" s="184"/>
      <c r="AT377" s="179" t="s">
        <v>342</v>
      </c>
      <c r="AU377" s="179" t="s">
        <v>87</v>
      </c>
      <c r="AV377" s="13" t="s">
        <v>87</v>
      </c>
      <c r="AW377" s="13" t="s">
        <v>31</v>
      </c>
      <c r="AX377" s="13" t="s">
        <v>75</v>
      </c>
      <c r="AY377" s="179" t="s">
        <v>334</v>
      </c>
    </row>
    <row r="378" spans="2:65" s="15" customFormat="1">
      <c r="B378" s="192"/>
      <c r="D378" s="172" t="s">
        <v>342</v>
      </c>
      <c r="E378" s="193" t="s">
        <v>1</v>
      </c>
      <c r="F378" s="194" t="s">
        <v>406</v>
      </c>
      <c r="H378" s="195">
        <v>15.206</v>
      </c>
      <c r="I378" s="196"/>
      <c r="L378" s="192"/>
      <c r="M378" s="197"/>
      <c r="T378" s="198"/>
      <c r="AT378" s="193" t="s">
        <v>342</v>
      </c>
      <c r="AU378" s="193" t="s">
        <v>87</v>
      </c>
      <c r="AV378" s="15" t="s">
        <v>352</v>
      </c>
      <c r="AW378" s="15" t="s">
        <v>31</v>
      </c>
      <c r="AX378" s="15" t="s">
        <v>75</v>
      </c>
      <c r="AY378" s="193" t="s">
        <v>334</v>
      </c>
    </row>
    <row r="379" spans="2:65" s="14" customFormat="1">
      <c r="B379" s="185"/>
      <c r="D379" s="172" t="s">
        <v>342</v>
      </c>
      <c r="E379" s="186" t="s">
        <v>1</v>
      </c>
      <c r="F379" s="187" t="s">
        <v>346</v>
      </c>
      <c r="H379" s="188">
        <v>48.933999999999997</v>
      </c>
      <c r="I379" s="189"/>
      <c r="L379" s="185"/>
      <c r="M379" s="190"/>
      <c r="T379" s="191"/>
      <c r="AT379" s="186" t="s">
        <v>342</v>
      </c>
      <c r="AU379" s="186" t="s">
        <v>87</v>
      </c>
      <c r="AV379" s="14" t="s">
        <v>340</v>
      </c>
      <c r="AW379" s="14" t="s">
        <v>31</v>
      </c>
      <c r="AX379" s="14" t="s">
        <v>82</v>
      </c>
      <c r="AY379" s="186" t="s">
        <v>334</v>
      </c>
    </row>
    <row r="380" spans="2:65" s="1" customFormat="1" ht="24.15" customHeight="1">
      <c r="B380" s="128"/>
      <c r="C380" s="158" t="s">
        <v>655</v>
      </c>
      <c r="D380" s="158" t="s">
        <v>336</v>
      </c>
      <c r="E380" s="159" t="s">
        <v>656</v>
      </c>
      <c r="F380" s="160" t="s">
        <v>657</v>
      </c>
      <c r="G380" s="161" t="s">
        <v>339</v>
      </c>
      <c r="H380" s="162">
        <v>85.881</v>
      </c>
      <c r="I380" s="163"/>
      <c r="J380" s="164">
        <f>ROUND(I380*H380,2)</f>
        <v>0</v>
      </c>
      <c r="K380" s="165"/>
      <c r="L380" s="32"/>
      <c r="M380" s="166" t="s">
        <v>1</v>
      </c>
      <c r="N380" s="127" t="s">
        <v>41</v>
      </c>
      <c r="P380" s="167">
        <f>O380*H380</f>
        <v>0</v>
      </c>
      <c r="Q380" s="167">
        <v>4.15E-3</v>
      </c>
      <c r="R380" s="167">
        <f>Q380*H380</f>
        <v>0.35640614999999998</v>
      </c>
      <c r="S380" s="167">
        <v>0</v>
      </c>
      <c r="T380" s="168">
        <f>S380*H380</f>
        <v>0</v>
      </c>
      <c r="AR380" s="169" t="s">
        <v>340</v>
      </c>
      <c r="AT380" s="169" t="s">
        <v>336</v>
      </c>
      <c r="AU380" s="169" t="s">
        <v>87</v>
      </c>
      <c r="AY380" s="17" t="s">
        <v>334</v>
      </c>
      <c r="BE380" s="170">
        <f>IF(N380="základná",J380,0)</f>
        <v>0</v>
      </c>
      <c r="BF380" s="170">
        <f>IF(N380="znížená",J380,0)</f>
        <v>0</v>
      </c>
      <c r="BG380" s="170">
        <f>IF(N380="zákl. prenesená",J380,0)</f>
        <v>0</v>
      </c>
      <c r="BH380" s="170">
        <f>IF(N380="zníž. prenesená",J380,0)</f>
        <v>0</v>
      </c>
      <c r="BI380" s="170">
        <f>IF(N380="nulová",J380,0)</f>
        <v>0</v>
      </c>
      <c r="BJ380" s="17" t="s">
        <v>87</v>
      </c>
      <c r="BK380" s="170">
        <f>ROUND(I380*H380,2)</f>
        <v>0</v>
      </c>
      <c r="BL380" s="17" t="s">
        <v>340</v>
      </c>
      <c r="BM380" s="169" t="s">
        <v>658</v>
      </c>
    </row>
    <row r="381" spans="2:65" s="12" customFormat="1">
      <c r="B381" s="171"/>
      <c r="D381" s="172" t="s">
        <v>342</v>
      </c>
      <c r="E381" s="173" t="s">
        <v>1</v>
      </c>
      <c r="F381" s="174" t="s">
        <v>626</v>
      </c>
      <c r="H381" s="173" t="s">
        <v>1</v>
      </c>
      <c r="I381" s="175"/>
      <c r="L381" s="171"/>
      <c r="M381" s="176"/>
      <c r="T381" s="177"/>
      <c r="AT381" s="173" t="s">
        <v>342</v>
      </c>
      <c r="AU381" s="173" t="s">
        <v>87</v>
      </c>
      <c r="AV381" s="12" t="s">
        <v>82</v>
      </c>
      <c r="AW381" s="12" t="s">
        <v>31</v>
      </c>
      <c r="AX381" s="12" t="s">
        <v>75</v>
      </c>
      <c r="AY381" s="173" t="s">
        <v>334</v>
      </c>
    </row>
    <row r="382" spans="2:65" s="13" customFormat="1">
      <c r="B382" s="178"/>
      <c r="D382" s="172" t="s">
        <v>342</v>
      </c>
      <c r="E382" s="179" t="s">
        <v>1</v>
      </c>
      <c r="F382" s="180" t="s">
        <v>218</v>
      </c>
      <c r="H382" s="181">
        <v>59.600999999999999</v>
      </c>
      <c r="I382" s="182"/>
      <c r="L382" s="178"/>
      <c r="M382" s="183"/>
      <c r="T382" s="184"/>
      <c r="AT382" s="179" t="s">
        <v>342</v>
      </c>
      <c r="AU382" s="179" t="s">
        <v>87</v>
      </c>
      <c r="AV382" s="13" t="s">
        <v>87</v>
      </c>
      <c r="AW382" s="13" t="s">
        <v>31</v>
      </c>
      <c r="AX382" s="13" t="s">
        <v>75</v>
      </c>
      <c r="AY382" s="179" t="s">
        <v>334</v>
      </c>
    </row>
    <row r="383" spans="2:65" s="12" customFormat="1">
      <c r="B383" s="171"/>
      <c r="D383" s="172" t="s">
        <v>342</v>
      </c>
      <c r="E383" s="173" t="s">
        <v>1</v>
      </c>
      <c r="F383" s="174" t="s">
        <v>627</v>
      </c>
      <c r="H383" s="173" t="s">
        <v>1</v>
      </c>
      <c r="I383" s="175"/>
      <c r="L383" s="171"/>
      <c r="M383" s="176"/>
      <c r="T383" s="177"/>
      <c r="AT383" s="173" t="s">
        <v>342</v>
      </c>
      <c r="AU383" s="173" t="s">
        <v>87</v>
      </c>
      <c r="AV383" s="12" t="s">
        <v>82</v>
      </c>
      <c r="AW383" s="12" t="s">
        <v>31</v>
      </c>
      <c r="AX383" s="12" t="s">
        <v>75</v>
      </c>
      <c r="AY383" s="173" t="s">
        <v>334</v>
      </c>
    </row>
    <row r="384" spans="2:65" s="13" customFormat="1">
      <c r="B384" s="178"/>
      <c r="D384" s="172" t="s">
        <v>342</v>
      </c>
      <c r="E384" s="179" t="s">
        <v>1</v>
      </c>
      <c r="F384" s="180" t="s">
        <v>216</v>
      </c>
      <c r="H384" s="181">
        <v>26.28</v>
      </c>
      <c r="I384" s="182"/>
      <c r="L384" s="178"/>
      <c r="M384" s="183"/>
      <c r="T384" s="184"/>
      <c r="AT384" s="179" t="s">
        <v>342</v>
      </c>
      <c r="AU384" s="179" t="s">
        <v>87</v>
      </c>
      <c r="AV384" s="13" t="s">
        <v>87</v>
      </c>
      <c r="AW384" s="13" t="s">
        <v>31</v>
      </c>
      <c r="AX384" s="13" t="s">
        <v>75</v>
      </c>
      <c r="AY384" s="179" t="s">
        <v>334</v>
      </c>
    </row>
    <row r="385" spans="2:65" s="14" customFormat="1">
      <c r="B385" s="185"/>
      <c r="D385" s="172" t="s">
        <v>342</v>
      </c>
      <c r="E385" s="186" t="s">
        <v>1</v>
      </c>
      <c r="F385" s="187" t="s">
        <v>346</v>
      </c>
      <c r="H385" s="188">
        <v>85.881</v>
      </c>
      <c r="I385" s="189"/>
      <c r="L385" s="185"/>
      <c r="M385" s="190"/>
      <c r="T385" s="191"/>
      <c r="AT385" s="186" t="s">
        <v>342</v>
      </c>
      <c r="AU385" s="186" t="s">
        <v>87</v>
      </c>
      <c r="AV385" s="14" t="s">
        <v>340</v>
      </c>
      <c r="AW385" s="14" t="s">
        <v>31</v>
      </c>
      <c r="AX385" s="14" t="s">
        <v>82</v>
      </c>
      <c r="AY385" s="186" t="s">
        <v>334</v>
      </c>
    </row>
    <row r="386" spans="2:65" s="1" customFormat="1" ht="24.15" customHeight="1">
      <c r="B386" s="128"/>
      <c r="C386" s="158" t="s">
        <v>659</v>
      </c>
      <c r="D386" s="158" t="s">
        <v>336</v>
      </c>
      <c r="E386" s="159" t="s">
        <v>660</v>
      </c>
      <c r="F386" s="160" t="s">
        <v>661</v>
      </c>
      <c r="G386" s="161" t="s">
        <v>349</v>
      </c>
      <c r="H386" s="162">
        <v>37.216999999999999</v>
      </c>
      <c r="I386" s="163"/>
      <c r="J386" s="164">
        <f>ROUND(I386*H386,2)</f>
        <v>0</v>
      </c>
      <c r="K386" s="165"/>
      <c r="L386" s="32"/>
      <c r="M386" s="166" t="s">
        <v>1</v>
      </c>
      <c r="N386" s="127" t="s">
        <v>41</v>
      </c>
      <c r="P386" s="167">
        <f>O386*H386</f>
        <v>0</v>
      </c>
      <c r="Q386" s="167">
        <v>2.19407</v>
      </c>
      <c r="R386" s="167">
        <f>Q386*H386</f>
        <v>81.656703190000002</v>
      </c>
      <c r="S386" s="167">
        <v>0</v>
      </c>
      <c r="T386" s="168">
        <f>S386*H386</f>
        <v>0</v>
      </c>
      <c r="AR386" s="169" t="s">
        <v>340</v>
      </c>
      <c r="AT386" s="169" t="s">
        <v>336</v>
      </c>
      <c r="AU386" s="169" t="s">
        <v>87</v>
      </c>
      <c r="AY386" s="17" t="s">
        <v>334</v>
      </c>
      <c r="BE386" s="170">
        <f>IF(N386="základná",J386,0)</f>
        <v>0</v>
      </c>
      <c r="BF386" s="170">
        <f>IF(N386="znížená",J386,0)</f>
        <v>0</v>
      </c>
      <c r="BG386" s="170">
        <f>IF(N386="zákl. prenesená",J386,0)</f>
        <v>0</v>
      </c>
      <c r="BH386" s="170">
        <f>IF(N386="zníž. prenesená",J386,0)</f>
        <v>0</v>
      </c>
      <c r="BI386" s="170">
        <f>IF(N386="nulová",J386,0)</f>
        <v>0</v>
      </c>
      <c r="BJ386" s="17" t="s">
        <v>87</v>
      </c>
      <c r="BK386" s="170">
        <f>ROUND(I386*H386,2)</f>
        <v>0</v>
      </c>
      <c r="BL386" s="17" t="s">
        <v>340</v>
      </c>
      <c r="BM386" s="169" t="s">
        <v>662</v>
      </c>
    </row>
    <row r="387" spans="2:65" s="13" customFormat="1">
      <c r="B387" s="178"/>
      <c r="D387" s="172" t="s">
        <v>342</v>
      </c>
      <c r="E387" s="179" t="s">
        <v>1</v>
      </c>
      <c r="F387" s="180" t="s">
        <v>663</v>
      </c>
      <c r="H387" s="181">
        <v>35.079000000000001</v>
      </c>
      <c r="I387" s="182"/>
      <c r="L387" s="178"/>
      <c r="M387" s="183"/>
      <c r="T387" s="184"/>
      <c r="AT387" s="179" t="s">
        <v>342</v>
      </c>
      <c r="AU387" s="179" t="s">
        <v>87</v>
      </c>
      <c r="AV387" s="13" t="s">
        <v>87</v>
      </c>
      <c r="AW387" s="13" t="s">
        <v>31</v>
      </c>
      <c r="AX387" s="13" t="s">
        <v>75</v>
      </c>
      <c r="AY387" s="179" t="s">
        <v>334</v>
      </c>
    </row>
    <row r="388" spans="2:65" s="13" customFormat="1">
      <c r="B388" s="178"/>
      <c r="D388" s="172" t="s">
        <v>342</v>
      </c>
      <c r="E388" s="179" t="s">
        <v>1</v>
      </c>
      <c r="F388" s="180" t="s">
        <v>664</v>
      </c>
      <c r="H388" s="181">
        <v>2.0699999999999998</v>
      </c>
      <c r="I388" s="182"/>
      <c r="L388" s="178"/>
      <c r="M388" s="183"/>
      <c r="T388" s="184"/>
      <c r="AT388" s="179" t="s">
        <v>342</v>
      </c>
      <c r="AU388" s="179" t="s">
        <v>87</v>
      </c>
      <c r="AV388" s="13" t="s">
        <v>87</v>
      </c>
      <c r="AW388" s="13" t="s">
        <v>31</v>
      </c>
      <c r="AX388" s="13" t="s">
        <v>75</v>
      </c>
      <c r="AY388" s="179" t="s">
        <v>334</v>
      </c>
    </row>
    <row r="389" spans="2:65" s="15" customFormat="1">
      <c r="B389" s="192"/>
      <c r="D389" s="172" t="s">
        <v>342</v>
      </c>
      <c r="E389" s="193" t="s">
        <v>1</v>
      </c>
      <c r="F389" s="194" t="s">
        <v>406</v>
      </c>
      <c r="H389" s="195">
        <v>37.149000000000001</v>
      </c>
      <c r="I389" s="196"/>
      <c r="L389" s="192"/>
      <c r="M389" s="197"/>
      <c r="T389" s="198"/>
      <c r="AT389" s="193" t="s">
        <v>342</v>
      </c>
      <c r="AU389" s="193" t="s">
        <v>87</v>
      </c>
      <c r="AV389" s="15" t="s">
        <v>352</v>
      </c>
      <c r="AW389" s="15" t="s">
        <v>31</v>
      </c>
      <c r="AX389" s="15" t="s">
        <v>75</v>
      </c>
      <c r="AY389" s="193" t="s">
        <v>334</v>
      </c>
    </row>
    <row r="390" spans="2:65" s="12" customFormat="1">
      <c r="B390" s="171"/>
      <c r="D390" s="172" t="s">
        <v>342</v>
      </c>
      <c r="E390" s="173" t="s">
        <v>1</v>
      </c>
      <c r="F390" s="174" t="s">
        <v>602</v>
      </c>
      <c r="H390" s="173" t="s">
        <v>1</v>
      </c>
      <c r="I390" s="175"/>
      <c r="L390" s="171"/>
      <c r="M390" s="176"/>
      <c r="T390" s="177"/>
      <c r="AT390" s="173" t="s">
        <v>342</v>
      </c>
      <c r="AU390" s="173" t="s">
        <v>87</v>
      </c>
      <c r="AV390" s="12" t="s">
        <v>82</v>
      </c>
      <c r="AW390" s="12" t="s">
        <v>31</v>
      </c>
      <c r="AX390" s="12" t="s">
        <v>75</v>
      </c>
      <c r="AY390" s="173" t="s">
        <v>334</v>
      </c>
    </row>
    <row r="391" spans="2:65" s="13" customFormat="1">
      <c r="B391" s="178"/>
      <c r="D391" s="172" t="s">
        <v>342</v>
      </c>
      <c r="E391" s="179" t="s">
        <v>1</v>
      </c>
      <c r="F391" s="180" t="s">
        <v>665</v>
      </c>
      <c r="H391" s="181">
        <v>6.8000000000000005E-2</v>
      </c>
      <c r="I391" s="182"/>
      <c r="L391" s="178"/>
      <c r="M391" s="183"/>
      <c r="T391" s="184"/>
      <c r="AT391" s="179" t="s">
        <v>342</v>
      </c>
      <c r="AU391" s="179" t="s">
        <v>87</v>
      </c>
      <c r="AV391" s="13" t="s">
        <v>87</v>
      </c>
      <c r="AW391" s="13" t="s">
        <v>31</v>
      </c>
      <c r="AX391" s="13" t="s">
        <v>75</v>
      </c>
      <c r="AY391" s="179" t="s">
        <v>334</v>
      </c>
    </row>
    <row r="392" spans="2:65" s="15" customFormat="1">
      <c r="B392" s="192"/>
      <c r="D392" s="172" t="s">
        <v>342</v>
      </c>
      <c r="E392" s="193" t="s">
        <v>1</v>
      </c>
      <c r="F392" s="194" t="s">
        <v>406</v>
      </c>
      <c r="H392" s="195">
        <v>6.8000000000000005E-2</v>
      </c>
      <c r="I392" s="196"/>
      <c r="L392" s="192"/>
      <c r="M392" s="197"/>
      <c r="T392" s="198"/>
      <c r="AT392" s="193" t="s">
        <v>342</v>
      </c>
      <c r="AU392" s="193" t="s">
        <v>87</v>
      </c>
      <c r="AV392" s="15" t="s">
        <v>352</v>
      </c>
      <c r="AW392" s="15" t="s">
        <v>31</v>
      </c>
      <c r="AX392" s="15" t="s">
        <v>75</v>
      </c>
      <c r="AY392" s="193" t="s">
        <v>334</v>
      </c>
    </row>
    <row r="393" spans="2:65" s="14" customFormat="1">
      <c r="B393" s="185"/>
      <c r="D393" s="172" t="s">
        <v>342</v>
      </c>
      <c r="E393" s="186" t="s">
        <v>1</v>
      </c>
      <c r="F393" s="187" t="s">
        <v>346</v>
      </c>
      <c r="H393" s="188">
        <v>37.216999999999999</v>
      </c>
      <c r="I393" s="189"/>
      <c r="L393" s="185"/>
      <c r="M393" s="190"/>
      <c r="T393" s="191"/>
      <c r="AT393" s="186" t="s">
        <v>342</v>
      </c>
      <c r="AU393" s="186" t="s">
        <v>87</v>
      </c>
      <c r="AV393" s="14" t="s">
        <v>340</v>
      </c>
      <c r="AW393" s="14" t="s">
        <v>31</v>
      </c>
      <c r="AX393" s="14" t="s">
        <v>82</v>
      </c>
      <c r="AY393" s="186" t="s">
        <v>334</v>
      </c>
    </row>
    <row r="394" spans="2:65" s="12" customFormat="1">
      <c r="B394" s="171"/>
      <c r="D394" s="172" t="s">
        <v>342</v>
      </c>
      <c r="E394" s="173" t="s">
        <v>1</v>
      </c>
      <c r="F394" s="174" t="s">
        <v>666</v>
      </c>
      <c r="H394" s="173" t="s">
        <v>1</v>
      </c>
      <c r="I394" s="175"/>
      <c r="L394" s="171"/>
      <c r="M394" s="176"/>
      <c r="T394" s="177"/>
      <c r="AT394" s="173" t="s">
        <v>342</v>
      </c>
      <c r="AU394" s="173" t="s">
        <v>87</v>
      </c>
      <c r="AV394" s="12" t="s">
        <v>82</v>
      </c>
      <c r="AW394" s="12" t="s">
        <v>31</v>
      </c>
      <c r="AX394" s="12" t="s">
        <v>75</v>
      </c>
      <c r="AY394" s="173" t="s">
        <v>334</v>
      </c>
    </row>
    <row r="395" spans="2:65" s="12" customFormat="1" ht="20.399999999999999">
      <c r="B395" s="171"/>
      <c r="D395" s="172" t="s">
        <v>342</v>
      </c>
      <c r="E395" s="173" t="s">
        <v>1</v>
      </c>
      <c r="F395" s="174" t="s">
        <v>667</v>
      </c>
      <c r="H395" s="173" t="s">
        <v>1</v>
      </c>
      <c r="I395" s="175"/>
      <c r="L395" s="171"/>
      <c r="M395" s="176"/>
      <c r="T395" s="177"/>
      <c r="AT395" s="173" t="s">
        <v>342</v>
      </c>
      <c r="AU395" s="173" t="s">
        <v>87</v>
      </c>
      <c r="AV395" s="12" t="s">
        <v>82</v>
      </c>
      <c r="AW395" s="12" t="s">
        <v>31</v>
      </c>
      <c r="AX395" s="12" t="s">
        <v>75</v>
      </c>
      <c r="AY395" s="173" t="s">
        <v>334</v>
      </c>
    </row>
    <row r="396" spans="2:65" s="1" customFormat="1" ht="24.15" customHeight="1">
      <c r="B396" s="128"/>
      <c r="C396" s="158" t="s">
        <v>668</v>
      </c>
      <c r="D396" s="158" t="s">
        <v>336</v>
      </c>
      <c r="E396" s="159" t="s">
        <v>669</v>
      </c>
      <c r="F396" s="160" t="s">
        <v>670</v>
      </c>
      <c r="G396" s="161" t="s">
        <v>349</v>
      </c>
      <c r="H396" s="162">
        <v>2.1379999999999999</v>
      </c>
      <c r="I396" s="163"/>
      <c r="J396" s="164">
        <f>ROUND(I396*H396,2)</f>
        <v>0</v>
      </c>
      <c r="K396" s="165"/>
      <c r="L396" s="32"/>
      <c r="M396" s="166" t="s">
        <v>1</v>
      </c>
      <c r="N396" s="127" t="s">
        <v>41</v>
      </c>
      <c r="P396" s="167">
        <f>O396*H396</f>
        <v>0</v>
      </c>
      <c r="Q396" s="167">
        <v>0</v>
      </c>
      <c r="R396" s="167">
        <f>Q396*H396</f>
        <v>0</v>
      </c>
      <c r="S396" s="167">
        <v>0</v>
      </c>
      <c r="T396" s="168">
        <f>S396*H396</f>
        <v>0</v>
      </c>
      <c r="AR396" s="169" t="s">
        <v>340</v>
      </c>
      <c r="AT396" s="169" t="s">
        <v>336</v>
      </c>
      <c r="AU396" s="169" t="s">
        <v>87</v>
      </c>
      <c r="AY396" s="17" t="s">
        <v>334</v>
      </c>
      <c r="BE396" s="170">
        <f>IF(N396="základná",J396,0)</f>
        <v>0</v>
      </c>
      <c r="BF396" s="170">
        <f>IF(N396="znížená",J396,0)</f>
        <v>0</v>
      </c>
      <c r="BG396" s="170">
        <f>IF(N396="zákl. prenesená",J396,0)</f>
        <v>0</v>
      </c>
      <c r="BH396" s="170">
        <f>IF(N396="zníž. prenesená",J396,0)</f>
        <v>0</v>
      </c>
      <c r="BI396" s="170">
        <f>IF(N396="nulová",J396,0)</f>
        <v>0</v>
      </c>
      <c r="BJ396" s="17" t="s">
        <v>87</v>
      </c>
      <c r="BK396" s="170">
        <f>ROUND(I396*H396,2)</f>
        <v>0</v>
      </c>
      <c r="BL396" s="17" t="s">
        <v>340</v>
      </c>
      <c r="BM396" s="169" t="s">
        <v>671</v>
      </c>
    </row>
    <row r="397" spans="2:65" s="13" customFormat="1">
      <c r="B397" s="178"/>
      <c r="D397" s="172" t="s">
        <v>342</v>
      </c>
      <c r="E397" s="179" t="s">
        <v>1</v>
      </c>
      <c r="F397" s="180" t="s">
        <v>664</v>
      </c>
      <c r="H397" s="181">
        <v>2.0699999999999998</v>
      </c>
      <c r="I397" s="182"/>
      <c r="L397" s="178"/>
      <c r="M397" s="183"/>
      <c r="T397" s="184"/>
      <c r="AT397" s="179" t="s">
        <v>342</v>
      </c>
      <c r="AU397" s="179" t="s">
        <v>87</v>
      </c>
      <c r="AV397" s="13" t="s">
        <v>87</v>
      </c>
      <c r="AW397" s="13" t="s">
        <v>31</v>
      </c>
      <c r="AX397" s="13" t="s">
        <v>75</v>
      </c>
      <c r="AY397" s="179" t="s">
        <v>334</v>
      </c>
    </row>
    <row r="398" spans="2:65" s="12" customFormat="1">
      <c r="B398" s="171"/>
      <c r="D398" s="172" t="s">
        <v>342</v>
      </c>
      <c r="E398" s="173" t="s">
        <v>1</v>
      </c>
      <c r="F398" s="174" t="s">
        <v>602</v>
      </c>
      <c r="H398" s="173" t="s">
        <v>1</v>
      </c>
      <c r="I398" s="175"/>
      <c r="L398" s="171"/>
      <c r="M398" s="176"/>
      <c r="T398" s="177"/>
      <c r="AT398" s="173" t="s">
        <v>342</v>
      </c>
      <c r="AU398" s="173" t="s">
        <v>87</v>
      </c>
      <c r="AV398" s="12" t="s">
        <v>82</v>
      </c>
      <c r="AW398" s="12" t="s">
        <v>31</v>
      </c>
      <c r="AX398" s="12" t="s">
        <v>75</v>
      </c>
      <c r="AY398" s="173" t="s">
        <v>334</v>
      </c>
    </row>
    <row r="399" spans="2:65" s="13" customFormat="1">
      <c r="B399" s="178"/>
      <c r="D399" s="172" t="s">
        <v>342</v>
      </c>
      <c r="E399" s="179" t="s">
        <v>1</v>
      </c>
      <c r="F399" s="180" t="s">
        <v>665</v>
      </c>
      <c r="H399" s="181">
        <v>6.8000000000000005E-2</v>
      </c>
      <c r="I399" s="182"/>
      <c r="L399" s="178"/>
      <c r="M399" s="183"/>
      <c r="T399" s="184"/>
      <c r="AT399" s="179" t="s">
        <v>342</v>
      </c>
      <c r="AU399" s="179" t="s">
        <v>87</v>
      </c>
      <c r="AV399" s="13" t="s">
        <v>87</v>
      </c>
      <c r="AW399" s="13" t="s">
        <v>31</v>
      </c>
      <c r="AX399" s="13" t="s">
        <v>75</v>
      </c>
      <c r="AY399" s="179" t="s">
        <v>334</v>
      </c>
    </row>
    <row r="400" spans="2:65" s="14" customFormat="1">
      <c r="B400" s="185"/>
      <c r="D400" s="172" t="s">
        <v>342</v>
      </c>
      <c r="E400" s="186" t="s">
        <v>1</v>
      </c>
      <c r="F400" s="187" t="s">
        <v>346</v>
      </c>
      <c r="H400" s="188">
        <v>2.1379999999999999</v>
      </c>
      <c r="I400" s="189"/>
      <c r="L400" s="185"/>
      <c r="M400" s="190"/>
      <c r="T400" s="191"/>
      <c r="AT400" s="186" t="s">
        <v>342</v>
      </c>
      <c r="AU400" s="186" t="s">
        <v>87</v>
      </c>
      <c r="AV400" s="14" t="s">
        <v>340</v>
      </c>
      <c r="AW400" s="14" t="s">
        <v>31</v>
      </c>
      <c r="AX400" s="14" t="s">
        <v>82</v>
      </c>
      <c r="AY400" s="186" t="s">
        <v>334</v>
      </c>
    </row>
    <row r="401" spans="2:65" s="1" customFormat="1" ht="33" customHeight="1">
      <c r="B401" s="128"/>
      <c r="C401" s="158" t="s">
        <v>672</v>
      </c>
      <c r="D401" s="158" t="s">
        <v>336</v>
      </c>
      <c r="E401" s="159" t="s">
        <v>673</v>
      </c>
      <c r="F401" s="160" t="s">
        <v>674</v>
      </c>
      <c r="G401" s="161" t="s">
        <v>349</v>
      </c>
      <c r="H401" s="162">
        <v>37.216999999999999</v>
      </c>
      <c r="I401" s="163"/>
      <c r="J401" s="164">
        <f>ROUND(I401*H401,2)</f>
        <v>0</v>
      </c>
      <c r="K401" s="165"/>
      <c r="L401" s="32"/>
      <c r="M401" s="166" t="s">
        <v>1</v>
      </c>
      <c r="N401" s="127" t="s">
        <v>41</v>
      </c>
      <c r="P401" s="167">
        <f>O401*H401</f>
        <v>0</v>
      </c>
      <c r="Q401" s="167">
        <v>0</v>
      </c>
      <c r="R401" s="167">
        <f>Q401*H401</f>
        <v>0</v>
      </c>
      <c r="S401" s="167">
        <v>0</v>
      </c>
      <c r="T401" s="168">
        <f>S401*H401</f>
        <v>0</v>
      </c>
      <c r="AR401" s="169" t="s">
        <v>340</v>
      </c>
      <c r="AT401" s="169" t="s">
        <v>336</v>
      </c>
      <c r="AU401" s="169" t="s">
        <v>87</v>
      </c>
      <c r="AY401" s="17" t="s">
        <v>334</v>
      </c>
      <c r="BE401" s="170">
        <f>IF(N401="základná",J401,0)</f>
        <v>0</v>
      </c>
      <c r="BF401" s="170">
        <f>IF(N401="znížená",J401,0)</f>
        <v>0</v>
      </c>
      <c r="BG401" s="170">
        <f>IF(N401="zákl. prenesená",J401,0)</f>
        <v>0</v>
      </c>
      <c r="BH401" s="170">
        <f>IF(N401="zníž. prenesená",J401,0)</f>
        <v>0</v>
      </c>
      <c r="BI401" s="170">
        <f>IF(N401="nulová",J401,0)</f>
        <v>0</v>
      </c>
      <c r="BJ401" s="17" t="s">
        <v>87</v>
      </c>
      <c r="BK401" s="170">
        <f>ROUND(I401*H401,2)</f>
        <v>0</v>
      </c>
      <c r="BL401" s="17" t="s">
        <v>340</v>
      </c>
      <c r="BM401" s="169" t="s">
        <v>675</v>
      </c>
    </row>
    <row r="402" spans="2:65" s="13" customFormat="1">
      <c r="B402" s="178"/>
      <c r="D402" s="172" t="s">
        <v>342</v>
      </c>
      <c r="E402" s="179" t="s">
        <v>1</v>
      </c>
      <c r="F402" s="180" t="s">
        <v>663</v>
      </c>
      <c r="H402" s="181">
        <v>35.079000000000001</v>
      </c>
      <c r="I402" s="182"/>
      <c r="L402" s="178"/>
      <c r="M402" s="183"/>
      <c r="T402" s="184"/>
      <c r="AT402" s="179" t="s">
        <v>342</v>
      </c>
      <c r="AU402" s="179" t="s">
        <v>87</v>
      </c>
      <c r="AV402" s="13" t="s">
        <v>87</v>
      </c>
      <c r="AW402" s="13" t="s">
        <v>31</v>
      </c>
      <c r="AX402" s="13" t="s">
        <v>75</v>
      </c>
      <c r="AY402" s="179" t="s">
        <v>334</v>
      </c>
    </row>
    <row r="403" spans="2:65" s="13" customFormat="1">
      <c r="B403" s="178"/>
      <c r="D403" s="172" t="s">
        <v>342</v>
      </c>
      <c r="E403" s="179" t="s">
        <v>1</v>
      </c>
      <c r="F403" s="180" t="s">
        <v>664</v>
      </c>
      <c r="H403" s="181">
        <v>2.0699999999999998</v>
      </c>
      <c r="I403" s="182"/>
      <c r="L403" s="178"/>
      <c r="M403" s="183"/>
      <c r="T403" s="184"/>
      <c r="AT403" s="179" t="s">
        <v>342</v>
      </c>
      <c r="AU403" s="179" t="s">
        <v>87</v>
      </c>
      <c r="AV403" s="13" t="s">
        <v>87</v>
      </c>
      <c r="AW403" s="13" t="s">
        <v>31</v>
      </c>
      <c r="AX403" s="13" t="s">
        <v>75</v>
      </c>
      <c r="AY403" s="179" t="s">
        <v>334</v>
      </c>
    </row>
    <row r="404" spans="2:65" s="12" customFormat="1">
      <c r="B404" s="171"/>
      <c r="D404" s="172" t="s">
        <v>342</v>
      </c>
      <c r="E404" s="173" t="s">
        <v>1</v>
      </c>
      <c r="F404" s="174" t="s">
        <v>602</v>
      </c>
      <c r="H404" s="173" t="s">
        <v>1</v>
      </c>
      <c r="I404" s="175"/>
      <c r="L404" s="171"/>
      <c r="M404" s="176"/>
      <c r="T404" s="177"/>
      <c r="AT404" s="173" t="s">
        <v>342</v>
      </c>
      <c r="AU404" s="173" t="s">
        <v>87</v>
      </c>
      <c r="AV404" s="12" t="s">
        <v>82</v>
      </c>
      <c r="AW404" s="12" t="s">
        <v>31</v>
      </c>
      <c r="AX404" s="12" t="s">
        <v>75</v>
      </c>
      <c r="AY404" s="173" t="s">
        <v>334</v>
      </c>
    </row>
    <row r="405" spans="2:65" s="13" customFormat="1">
      <c r="B405" s="178"/>
      <c r="D405" s="172" t="s">
        <v>342</v>
      </c>
      <c r="E405" s="179" t="s">
        <v>1</v>
      </c>
      <c r="F405" s="180" t="s">
        <v>665</v>
      </c>
      <c r="H405" s="181">
        <v>6.8000000000000005E-2</v>
      </c>
      <c r="I405" s="182"/>
      <c r="L405" s="178"/>
      <c r="M405" s="183"/>
      <c r="T405" s="184"/>
      <c r="AT405" s="179" t="s">
        <v>342</v>
      </c>
      <c r="AU405" s="179" t="s">
        <v>87</v>
      </c>
      <c r="AV405" s="13" t="s">
        <v>87</v>
      </c>
      <c r="AW405" s="13" t="s">
        <v>31</v>
      </c>
      <c r="AX405" s="13" t="s">
        <v>75</v>
      </c>
      <c r="AY405" s="179" t="s">
        <v>334</v>
      </c>
    </row>
    <row r="406" spans="2:65" s="14" customFormat="1">
      <c r="B406" s="185"/>
      <c r="D406" s="172" t="s">
        <v>342</v>
      </c>
      <c r="E406" s="186" t="s">
        <v>1</v>
      </c>
      <c r="F406" s="187" t="s">
        <v>346</v>
      </c>
      <c r="H406" s="188">
        <v>37.216999999999999</v>
      </c>
      <c r="I406" s="189"/>
      <c r="L406" s="185"/>
      <c r="M406" s="190"/>
      <c r="T406" s="191"/>
      <c r="AT406" s="186" t="s">
        <v>342</v>
      </c>
      <c r="AU406" s="186" t="s">
        <v>87</v>
      </c>
      <c r="AV406" s="14" t="s">
        <v>340</v>
      </c>
      <c r="AW406" s="14" t="s">
        <v>31</v>
      </c>
      <c r="AX406" s="14" t="s">
        <v>82</v>
      </c>
      <c r="AY406" s="186" t="s">
        <v>334</v>
      </c>
    </row>
    <row r="407" spans="2:65" s="1" customFormat="1" ht="37.799999999999997" customHeight="1">
      <c r="B407" s="128"/>
      <c r="C407" s="158" t="s">
        <v>676</v>
      </c>
      <c r="D407" s="158" t="s">
        <v>336</v>
      </c>
      <c r="E407" s="159" t="s">
        <v>677</v>
      </c>
      <c r="F407" s="160" t="s">
        <v>678</v>
      </c>
      <c r="G407" s="161" t="s">
        <v>339</v>
      </c>
      <c r="H407" s="162">
        <v>668.32399999999996</v>
      </c>
      <c r="I407" s="163"/>
      <c r="J407" s="164">
        <f>ROUND(I407*H407,2)</f>
        <v>0</v>
      </c>
      <c r="K407" s="165"/>
      <c r="L407" s="32"/>
      <c r="M407" s="166" t="s">
        <v>1</v>
      </c>
      <c r="N407" s="127" t="s">
        <v>41</v>
      </c>
      <c r="P407" s="167">
        <f>O407*H407</f>
        <v>0</v>
      </c>
      <c r="Q407" s="167">
        <v>2.4499999999999999E-3</v>
      </c>
      <c r="R407" s="167">
        <f>Q407*H407</f>
        <v>1.6373937999999999</v>
      </c>
      <c r="S407" s="167">
        <v>0</v>
      </c>
      <c r="T407" s="168">
        <f>S407*H407</f>
        <v>0</v>
      </c>
      <c r="AR407" s="169" t="s">
        <v>340</v>
      </c>
      <c r="AT407" s="169" t="s">
        <v>336</v>
      </c>
      <c r="AU407" s="169" t="s">
        <v>87</v>
      </c>
      <c r="AY407" s="17" t="s">
        <v>334</v>
      </c>
      <c r="BE407" s="170">
        <f>IF(N407="základná",J407,0)</f>
        <v>0</v>
      </c>
      <c r="BF407" s="170">
        <f>IF(N407="znížená",J407,0)</f>
        <v>0</v>
      </c>
      <c r="BG407" s="170">
        <f>IF(N407="zákl. prenesená",J407,0)</f>
        <v>0</v>
      </c>
      <c r="BH407" s="170">
        <f>IF(N407="zníž. prenesená",J407,0)</f>
        <v>0</v>
      </c>
      <c r="BI407" s="170">
        <f>IF(N407="nulová",J407,0)</f>
        <v>0</v>
      </c>
      <c r="BJ407" s="17" t="s">
        <v>87</v>
      </c>
      <c r="BK407" s="170">
        <f>ROUND(I407*H407,2)</f>
        <v>0</v>
      </c>
      <c r="BL407" s="17" t="s">
        <v>340</v>
      </c>
      <c r="BM407" s="169" t="s">
        <v>679</v>
      </c>
    </row>
    <row r="408" spans="2:65" s="13" customFormat="1">
      <c r="B408" s="178"/>
      <c r="D408" s="172" t="s">
        <v>342</v>
      </c>
      <c r="E408" s="179" t="s">
        <v>1</v>
      </c>
      <c r="F408" s="180" t="s">
        <v>680</v>
      </c>
      <c r="H408" s="181">
        <v>630.327</v>
      </c>
      <c r="I408" s="182"/>
      <c r="L408" s="178"/>
      <c r="M408" s="183"/>
      <c r="T408" s="184"/>
      <c r="AT408" s="179" t="s">
        <v>342</v>
      </c>
      <c r="AU408" s="179" t="s">
        <v>87</v>
      </c>
      <c r="AV408" s="13" t="s">
        <v>87</v>
      </c>
      <c r="AW408" s="13" t="s">
        <v>31</v>
      </c>
      <c r="AX408" s="13" t="s">
        <v>75</v>
      </c>
      <c r="AY408" s="179" t="s">
        <v>334</v>
      </c>
    </row>
    <row r="409" spans="2:65" s="13" customFormat="1">
      <c r="B409" s="178"/>
      <c r="D409" s="172" t="s">
        <v>342</v>
      </c>
      <c r="E409" s="179" t="s">
        <v>1</v>
      </c>
      <c r="F409" s="180" t="s">
        <v>681</v>
      </c>
      <c r="H409" s="181">
        <v>36.628</v>
      </c>
      <c r="I409" s="182"/>
      <c r="L409" s="178"/>
      <c r="M409" s="183"/>
      <c r="T409" s="184"/>
      <c r="AT409" s="179" t="s">
        <v>342</v>
      </c>
      <c r="AU409" s="179" t="s">
        <v>87</v>
      </c>
      <c r="AV409" s="13" t="s">
        <v>87</v>
      </c>
      <c r="AW409" s="13" t="s">
        <v>31</v>
      </c>
      <c r="AX409" s="13" t="s">
        <v>75</v>
      </c>
      <c r="AY409" s="179" t="s">
        <v>334</v>
      </c>
    </row>
    <row r="410" spans="2:65" s="12" customFormat="1">
      <c r="B410" s="171"/>
      <c r="D410" s="172" t="s">
        <v>342</v>
      </c>
      <c r="E410" s="173" t="s">
        <v>1</v>
      </c>
      <c r="F410" s="174" t="s">
        <v>602</v>
      </c>
      <c r="H410" s="173" t="s">
        <v>1</v>
      </c>
      <c r="I410" s="175"/>
      <c r="L410" s="171"/>
      <c r="M410" s="176"/>
      <c r="T410" s="177"/>
      <c r="AT410" s="173" t="s">
        <v>342</v>
      </c>
      <c r="AU410" s="173" t="s">
        <v>87</v>
      </c>
      <c r="AV410" s="12" t="s">
        <v>82</v>
      </c>
      <c r="AW410" s="12" t="s">
        <v>31</v>
      </c>
      <c r="AX410" s="12" t="s">
        <v>75</v>
      </c>
      <c r="AY410" s="173" t="s">
        <v>334</v>
      </c>
    </row>
    <row r="411" spans="2:65" s="13" customFormat="1">
      <c r="B411" s="178"/>
      <c r="D411" s="172" t="s">
        <v>342</v>
      </c>
      <c r="E411" s="179" t="s">
        <v>1</v>
      </c>
      <c r="F411" s="180" t="s">
        <v>682</v>
      </c>
      <c r="H411" s="181">
        <v>1.369</v>
      </c>
      <c r="I411" s="182"/>
      <c r="L411" s="178"/>
      <c r="M411" s="183"/>
      <c r="T411" s="184"/>
      <c r="AT411" s="179" t="s">
        <v>342</v>
      </c>
      <c r="AU411" s="179" t="s">
        <v>87</v>
      </c>
      <c r="AV411" s="13" t="s">
        <v>87</v>
      </c>
      <c r="AW411" s="13" t="s">
        <v>31</v>
      </c>
      <c r="AX411" s="13" t="s">
        <v>75</v>
      </c>
      <c r="AY411" s="179" t="s">
        <v>334</v>
      </c>
    </row>
    <row r="412" spans="2:65" s="14" customFormat="1">
      <c r="B412" s="185"/>
      <c r="D412" s="172" t="s">
        <v>342</v>
      </c>
      <c r="E412" s="186" t="s">
        <v>1</v>
      </c>
      <c r="F412" s="187" t="s">
        <v>346</v>
      </c>
      <c r="H412" s="188">
        <v>668.32400000000007</v>
      </c>
      <c r="I412" s="189"/>
      <c r="L412" s="185"/>
      <c r="M412" s="190"/>
      <c r="T412" s="191"/>
      <c r="AT412" s="186" t="s">
        <v>342</v>
      </c>
      <c r="AU412" s="186" t="s">
        <v>87</v>
      </c>
      <c r="AV412" s="14" t="s">
        <v>340</v>
      </c>
      <c r="AW412" s="14" t="s">
        <v>31</v>
      </c>
      <c r="AX412" s="14" t="s">
        <v>82</v>
      </c>
      <c r="AY412" s="186" t="s">
        <v>334</v>
      </c>
    </row>
    <row r="413" spans="2:65" s="1" customFormat="1" ht="37.799999999999997" customHeight="1">
      <c r="B413" s="128"/>
      <c r="C413" s="158" t="s">
        <v>683</v>
      </c>
      <c r="D413" s="158" t="s">
        <v>336</v>
      </c>
      <c r="E413" s="159" t="s">
        <v>684</v>
      </c>
      <c r="F413" s="160" t="s">
        <v>685</v>
      </c>
      <c r="G413" s="161" t="s">
        <v>349</v>
      </c>
      <c r="H413" s="162">
        <v>6.6390000000000002</v>
      </c>
      <c r="I413" s="163"/>
      <c r="J413" s="164">
        <f>ROUND(I413*H413,2)</f>
        <v>0</v>
      </c>
      <c r="K413" s="165"/>
      <c r="L413" s="32"/>
      <c r="M413" s="166" t="s">
        <v>1</v>
      </c>
      <c r="N413" s="127" t="s">
        <v>41</v>
      </c>
      <c r="P413" s="167">
        <f>O413*H413</f>
        <v>0</v>
      </c>
      <c r="Q413" s="167">
        <v>1.837</v>
      </c>
      <c r="R413" s="167">
        <f>Q413*H413</f>
        <v>12.195843</v>
      </c>
      <c r="S413" s="167">
        <v>0</v>
      </c>
      <c r="T413" s="168">
        <f>S413*H413</f>
        <v>0</v>
      </c>
      <c r="AR413" s="169" t="s">
        <v>340</v>
      </c>
      <c r="AT413" s="169" t="s">
        <v>336</v>
      </c>
      <c r="AU413" s="169" t="s">
        <v>87</v>
      </c>
      <c r="AY413" s="17" t="s">
        <v>334</v>
      </c>
      <c r="BE413" s="170">
        <f>IF(N413="základná",J413,0)</f>
        <v>0</v>
      </c>
      <c r="BF413" s="170">
        <f>IF(N413="znížená",J413,0)</f>
        <v>0</v>
      </c>
      <c r="BG413" s="170">
        <f>IF(N413="zákl. prenesená",J413,0)</f>
        <v>0</v>
      </c>
      <c r="BH413" s="170">
        <f>IF(N413="zníž. prenesená",J413,0)</f>
        <v>0</v>
      </c>
      <c r="BI413" s="170">
        <f>IF(N413="nulová",J413,0)</f>
        <v>0</v>
      </c>
      <c r="BJ413" s="17" t="s">
        <v>87</v>
      </c>
      <c r="BK413" s="170">
        <f>ROUND(I413*H413,2)</f>
        <v>0</v>
      </c>
      <c r="BL413" s="17" t="s">
        <v>340</v>
      </c>
      <c r="BM413" s="169" t="s">
        <v>686</v>
      </c>
    </row>
    <row r="414" spans="2:65" s="12" customFormat="1">
      <c r="B414" s="171"/>
      <c r="D414" s="172" t="s">
        <v>342</v>
      </c>
      <c r="E414" s="173" t="s">
        <v>1</v>
      </c>
      <c r="F414" s="174" t="s">
        <v>687</v>
      </c>
      <c r="H414" s="173" t="s">
        <v>1</v>
      </c>
      <c r="I414" s="175"/>
      <c r="L414" s="171"/>
      <c r="M414" s="176"/>
      <c r="T414" s="177"/>
      <c r="AT414" s="173" t="s">
        <v>342</v>
      </c>
      <c r="AU414" s="173" t="s">
        <v>87</v>
      </c>
      <c r="AV414" s="12" t="s">
        <v>82</v>
      </c>
      <c r="AW414" s="12" t="s">
        <v>31</v>
      </c>
      <c r="AX414" s="12" t="s">
        <v>75</v>
      </c>
      <c r="AY414" s="173" t="s">
        <v>334</v>
      </c>
    </row>
    <row r="415" spans="2:65" s="13" customFormat="1">
      <c r="B415" s="178"/>
      <c r="D415" s="172" t="s">
        <v>342</v>
      </c>
      <c r="E415" s="179" t="s">
        <v>1</v>
      </c>
      <c r="F415" s="180" t="s">
        <v>688</v>
      </c>
      <c r="H415" s="181">
        <v>0.79800000000000004</v>
      </c>
      <c r="I415" s="182"/>
      <c r="L415" s="178"/>
      <c r="M415" s="183"/>
      <c r="T415" s="184"/>
      <c r="AT415" s="179" t="s">
        <v>342</v>
      </c>
      <c r="AU415" s="179" t="s">
        <v>87</v>
      </c>
      <c r="AV415" s="13" t="s">
        <v>87</v>
      </c>
      <c r="AW415" s="13" t="s">
        <v>31</v>
      </c>
      <c r="AX415" s="13" t="s">
        <v>75</v>
      </c>
      <c r="AY415" s="179" t="s">
        <v>334</v>
      </c>
    </row>
    <row r="416" spans="2:65" s="12" customFormat="1">
      <c r="B416" s="171"/>
      <c r="D416" s="172" t="s">
        <v>342</v>
      </c>
      <c r="E416" s="173" t="s">
        <v>1</v>
      </c>
      <c r="F416" s="174" t="s">
        <v>689</v>
      </c>
      <c r="H416" s="173" t="s">
        <v>1</v>
      </c>
      <c r="I416" s="175"/>
      <c r="L416" s="171"/>
      <c r="M416" s="176"/>
      <c r="T416" s="177"/>
      <c r="AT416" s="173" t="s">
        <v>342</v>
      </c>
      <c r="AU416" s="173" t="s">
        <v>87</v>
      </c>
      <c r="AV416" s="12" t="s">
        <v>82</v>
      </c>
      <c r="AW416" s="12" t="s">
        <v>31</v>
      </c>
      <c r="AX416" s="12" t="s">
        <v>75</v>
      </c>
      <c r="AY416" s="173" t="s">
        <v>334</v>
      </c>
    </row>
    <row r="417" spans="2:65" s="13" customFormat="1">
      <c r="B417" s="178"/>
      <c r="D417" s="172" t="s">
        <v>342</v>
      </c>
      <c r="E417" s="179" t="s">
        <v>1</v>
      </c>
      <c r="F417" s="180" t="s">
        <v>690</v>
      </c>
      <c r="H417" s="181">
        <v>4.851</v>
      </c>
      <c r="I417" s="182"/>
      <c r="L417" s="178"/>
      <c r="M417" s="183"/>
      <c r="T417" s="184"/>
      <c r="AT417" s="179" t="s">
        <v>342</v>
      </c>
      <c r="AU417" s="179" t="s">
        <v>87</v>
      </c>
      <c r="AV417" s="13" t="s">
        <v>87</v>
      </c>
      <c r="AW417" s="13" t="s">
        <v>31</v>
      </c>
      <c r="AX417" s="13" t="s">
        <v>75</v>
      </c>
      <c r="AY417" s="179" t="s">
        <v>334</v>
      </c>
    </row>
    <row r="418" spans="2:65" s="12" customFormat="1">
      <c r="B418" s="171"/>
      <c r="D418" s="172" t="s">
        <v>342</v>
      </c>
      <c r="E418" s="173" t="s">
        <v>1</v>
      </c>
      <c r="F418" s="174" t="s">
        <v>691</v>
      </c>
      <c r="H418" s="173" t="s">
        <v>1</v>
      </c>
      <c r="I418" s="175"/>
      <c r="L418" s="171"/>
      <c r="M418" s="176"/>
      <c r="T418" s="177"/>
      <c r="AT418" s="173" t="s">
        <v>342</v>
      </c>
      <c r="AU418" s="173" t="s">
        <v>87</v>
      </c>
      <c r="AV418" s="12" t="s">
        <v>82</v>
      </c>
      <c r="AW418" s="12" t="s">
        <v>31</v>
      </c>
      <c r="AX418" s="12" t="s">
        <v>75</v>
      </c>
      <c r="AY418" s="173" t="s">
        <v>334</v>
      </c>
    </row>
    <row r="419" spans="2:65" s="13" customFormat="1">
      <c r="B419" s="178"/>
      <c r="D419" s="172" t="s">
        <v>342</v>
      </c>
      <c r="E419" s="179" t="s">
        <v>1</v>
      </c>
      <c r="F419" s="180" t="s">
        <v>692</v>
      </c>
      <c r="H419" s="181">
        <v>0.99</v>
      </c>
      <c r="I419" s="182"/>
      <c r="L419" s="178"/>
      <c r="M419" s="183"/>
      <c r="T419" s="184"/>
      <c r="AT419" s="179" t="s">
        <v>342</v>
      </c>
      <c r="AU419" s="179" t="s">
        <v>87</v>
      </c>
      <c r="AV419" s="13" t="s">
        <v>87</v>
      </c>
      <c r="AW419" s="13" t="s">
        <v>31</v>
      </c>
      <c r="AX419" s="13" t="s">
        <v>75</v>
      </c>
      <c r="AY419" s="179" t="s">
        <v>334</v>
      </c>
    </row>
    <row r="420" spans="2:65" s="14" customFormat="1">
      <c r="B420" s="185"/>
      <c r="D420" s="172" t="s">
        <v>342</v>
      </c>
      <c r="E420" s="186" t="s">
        <v>1</v>
      </c>
      <c r="F420" s="187" t="s">
        <v>346</v>
      </c>
      <c r="H420" s="188">
        <v>6.6390000000000002</v>
      </c>
      <c r="I420" s="189"/>
      <c r="L420" s="185"/>
      <c r="M420" s="190"/>
      <c r="T420" s="191"/>
      <c r="AT420" s="186" t="s">
        <v>342</v>
      </c>
      <c r="AU420" s="186" t="s">
        <v>87</v>
      </c>
      <c r="AV420" s="14" t="s">
        <v>340</v>
      </c>
      <c r="AW420" s="14" t="s">
        <v>31</v>
      </c>
      <c r="AX420" s="14" t="s">
        <v>82</v>
      </c>
      <c r="AY420" s="186" t="s">
        <v>334</v>
      </c>
    </row>
    <row r="421" spans="2:65" s="1" customFormat="1" ht="24.15" customHeight="1">
      <c r="B421" s="128"/>
      <c r="C421" s="158" t="s">
        <v>693</v>
      </c>
      <c r="D421" s="158" t="s">
        <v>336</v>
      </c>
      <c r="E421" s="159" t="s">
        <v>694</v>
      </c>
      <c r="F421" s="160" t="s">
        <v>695</v>
      </c>
      <c r="G421" s="161" t="s">
        <v>339</v>
      </c>
      <c r="H421" s="162">
        <v>579.96</v>
      </c>
      <c r="I421" s="163"/>
      <c r="J421" s="164">
        <f>ROUND(I421*H421,2)</f>
        <v>0</v>
      </c>
      <c r="K421" s="165"/>
      <c r="L421" s="32"/>
      <c r="M421" s="166" t="s">
        <v>1</v>
      </c>
      <c r="N421" s="127" t="s">
        <v>41</v>
      </c>
      <c r="P421" s="167">
        <f>O421*H421</f>
        <v>0</v>
      </c>
      <c r="Q421" s="167">
        <v>0</v>
      </c>
      <c r="R421" s="167">
        <f>Q421*H421</f>
        <v>0</v>
      </c>
      <c r="S421" s="167">
        <v>0</v>
      </c>
      <c r="T421" s="168">
        <f>S421*H421</f>
        <v>0</v>
      </c>
      <c r="AR421" s="169" t="s">
        <v>340</v>
      </c>
      <c r="AT421" s="169" t="s">
        <v>336</v>
      </c>
      <c r="AU421" s="169" t="s">
        <v>87</v>
      </c>
      <c r="AY421" s="17" t="s">
        <v>334</v>
      </c>
      <c r="BE421" s="170">
        <f>IF(N421="základná",J421,0)</f>
        <v>0</v>
      </c>
      <c r="BF421" s="170">
        <f>IF(N421="znížená",J421,0)</f>
        <v>0</v>
      </c>
      <c r="BG421" s="170">
        <f>IF(N421="zákl. prenesená",J421,0)</f>
        <v>0</v>
      </c>
      <c r="BH421" s="170">
        <f>IF(N421="zníž. prenesená",J421,0)</f>
        <v>0</v>
      </c>
      <c r="BI421" s="170">
        <f>IF(N421="nulová",J421,0)</f>
        <v>0</v>
      </c>
      <c r="BJ421" s="17" t="s">
        <v>87</v>
      </c>
      <c r="BK421" s="170">
        <f>ROUND(I421*H421,2)</f>
        <v>0</v>
      </c>
      <c r="BL421" s="17" t="s">
        <v>340</v>
      </c>
      <c r="BM421" s="169" t="s">
        <v>696</v>
      </c>
    </row>
    <row r="422" spans="2:65" s="13" customFormat="1">
      <c r="B422" s="178"/>
      <c r="D422" s="172" t="s">
        <v>342</v>
      </c>
      <c r="E422" s="179" t="s">
        <v>1</v>
      </c>
      <c r="F422" s="180" t="s">
        <v>697</v>
      </c>
      <c r="H422" s="181">
        <v>579.96</v>
      </c>
      <c r="I422" s="182"/>
      <c r="L422" s="178"/>
      <c r="M422" s="183"/>
      <c r="T422" s="184"/>
      <c r="AT422" s="179" t="s">
        <v>342</v>
      </c>
      <c r="AU422" s="179" t="s">
        <v>87</v>
      </c>
      <c r="AV422" s="13" t="s">
        <v>87</v>
      </c>
      <c r="AW422" s="13" t="s">
        <v>31</v>
      </c>
      <c r="AX422" s="13" t="s">
        <v>75</v>
      </c>
      <c r="AY422" s="179" t="s">
        <v>334</v>
      </c>
    </row>
    <row r="423" spans="2:65" s="14" customFormat="1">
      <c r="B423" s="185"/>
      <c r="D423" s="172" t="s">
        <v>342</v>
      </c>
      <c r="E423" s="186" t="s">
        <v>1</v>
      </c>
      <c r="F423" s="187" t="s">
        <v>346</v>
      </c>
      <c r="H423" s="188">
        <v>579.96</v>
      </c>
      <c r="I423" s="189"/>
      <c r="L423" s="185"/>
      <c r="M423" s="190"/>
      <c r="T423" s="191"/>
      <c r="AT423" s="186" t="s">
        <v>342</v>
      </c>
      <c r="AU423" s="186" t="s">
        <v>87</v>
      </c>
      <c r="AV423" s="14" t="s">
        <v>340</v>
      </c>
      <c r="AW423" s="14" t="s">
        <v>31</v>
      </c>
      <c r="AX423" s="14" t="s">
        <v>82</v>
      </c>
      <c r="AY423" s="186" t="s">
        <v>334</v>
      </c>
    </row>
    <row r="424" spans="2:65" s="1" customFormat="1" ht="16.5" customHeight="1">
      <c r="B424" s="128"/>
      <c r="C424" s="199" t="s">
        <v>698</v>
      </c>
      <c r="D424" s="199" t="s">
        <v>425</v>
      </c>
      <c r="E424" s="200" t="s">
        <v>699</v>
      </c>
      <c r="F424" s="201" t="s">
        <v>700</v>
      </c>
      <c r="G424" s="202" t="s">
        <v>339</v>
      </c>
      <c r="H424" s="203">
        <v>666.95500000000004</v>
      </c>
      <c r="I424" s="204"/>
      <c r="J424" s="205">
        <f>ROUND(I424*H424,2)</f>
        <v>0</v>
      </c>
      <c r="K424" s="206"/>
      <c r="L424" s="207"/>
      <c r="M424" s="208" t="s">
        <v>1</v>
      </c>
      <c r="N424" s="209" t="s">
        <v>41</v>
      </c>
      <c r="P424" s="167">
        <f>O424*H424</f>
        <v>0</v>
      </c>
      <c r="Q424" s="167">
        <v>1E-4</v>
      </c>
      <c r="R424" s="167">
        <f>Q424*H424</f>
        <v>6.6695500000000005E-2</v>
      </c>
      <c r="S424" s="167">
        <v>0</v>
      </c>
      <c r="T424" s="168">
        <f>S424*H424</f>
        <v>0</v>
      </c>
      <c r="AR424" s="169" t="s">
        <v>392</v>
      </c>
      <c r="AT424" s="169" t="s">
        <v>425</v>
      </c>
      <c r="AU424" s="169" t="s">
        <v>87</v>
      </c>
      <c r="AY424" s="17" t="s">
        <v>334</v>
      </c>
      <c r="BE424" s="170">
        <f>IF(N424="základná",J424,0)</f>
        <v>0</v>
      </c>
      <c r="BF424" s="170">
        <f>IF(N424="znížená",J424,0)</f>
        <v>0</v>
      </c>
      <c r="BG424" s="170">
        <f>IF(N424="zákl. prenesená",J424,0)</f>
        <v>0</v>
      </c>
      <c r="BH424" s="170">
        <f>IF(N424="zníž. prenesená",J424,0)</f>
        <v>0</v>
      </c>
      <c r="BI424" s="170">
        <f>IF(N424="nulová",J424,0)</f>
        <v>0</v>
      </c>
      <c r="BJ424" s="17" t="s">
        <v>87</v>
      </c>
      <c r="BK424" s="170">
        <f>ROUND(I424*H424,2)</f>
        <v>0</v>
      </c>
      <c r="BL424" s="17" t="s">
        <v>340</v>
      </c>
      <c r="BM424" s="169" t="s">
        <v>701</v>
      </c>
    </row>
    <row r="425" spans="2:65" s="13" customFormat="1">
      <c r="B425" s="178"/>
      <c r="D425" s="172" t="s">
        <v>342</v>
      </c>
      <c r="E425" s="179" t="s">
        <v>1</v>
      </c>
      <c r="F425" s="180" t="s">
        <v>680</v>
      </c>
      <c r="H425" s="181">
        <v>630.327</v>
      </c>
      <c r="I425" s="182"/>
      <c r="L425" s="178"/>
      <c r="M425" s="183"/>
      <c r="T425" s="184"/>
      <c r="AT425" s="179" t="s">
        <v>342</v>
      </c>
      <c r="AU425" s="179" t="s">
        <v>87</v>
      </c>
      <c r="AV425" s="13" t="s">
        <v>87</v>
      </c>
      <c r="AW425" s="13" t="s">
        <v>31</v>
      </c>
      <c r="AX425" s="13" t="s">
        <v>75</v>
      </c>
      <c r="AY425" s="179" t="s">
        <v>334</v>
      </c>
    </row>
    <row r="426" spans="2:65" s="13" customFormat="1">
      <c r="B426" s="178"/>
      <c r="D426" s="172" t="s">
        <v>342</v>
      </c>
      <c r="E426" s="179" t="s">
        <v>1</v>
      </c>
      <c r="F426" s="180" t="s">
        <v>681</v>
      </c>
      <c r="H426" s="181">
        <v>36.628</v>
      </c>
      <c r="I426" s="182"/>
      <c r="L426" s="178"/>
      <c r="M426" s="183"/>
      <c r="T426" s="184"/>
      <c r="AT426" s="179" t="s">
        <v>342</v>
      </c>
      <c r="AU426" s="179" t="s">
        <v>87</v>
      </c>
      <c r="AV426" s="13" t="s">
        <v>87</v>
      </c>
      <c r="AW426" s="13" t="s">
        <v>31</v>
      </c>
      <c r="AX426" s="13" t="s">
        <v>75</v>
      </c>
      <c r="AY426" s="179" t="s">
        <v>334</v>
      </c>
    </row>
    <row r="427" spans="2:65" s="14" customFormat="1">
      <c r="B427" s="185"/>
      <c r="D427" s="172" t="s">
        <v>342</v>
      </c>
      <c r="E427" s="186" t="s">
        <v>1</v>
      </c>
      <c r="F427" s="187" t="s">
        <v>346</v>
      </c>
      <c r="H427" s="188">
        <v>666.95500000000004</v>
      </c>
      <c r="I427" s="189"/>
      <c r="L427" s="185"/>
      <c r="M427" s="190"/>
      <c r="T427" s="191"/>
      <c r="AT427" s="186" t="s">
        <v>342</v>
      </c>
      <c r="AU427" s="186" t="s">
        <v>87</v>
      </c>
      <c r="AV427" s="14" t="s">
        <v>340</v>
      </c>
      <c r="AW427" s="14" t="s">
        <v>31</v>
      </c>
      <c r="AX427" s="14" t="s">
        <v>82</v>
      </c>
      <c r="AY427" s="186" t="s">
        <v>334</v>
      </c>
    </row>
    <row r="428" spans="2:65" s="1" customFormat="1" ht="24.15" customHeight="1">
      <c r="B428" s="128"/>
      <c r="C428" s="158" t="s">
        <v>702</v>
      </c>
      <c r="D428" s="158" t="s">
        <v>336</v>
      </c>
      <c r="E428" s="159" t="s">
        <v>703</v>
      </c>
      <c r="F428" s="160" t="s">
        <v>704</v>
      </c>
      <c r="G428" s="161" t="s">
        <v>339</v>
      </c>
      <c r="H428" s="162">
        <v>579.96</v>
      </c>
      <c r="I428" s="163"/>
      <c r="J428" s="164">
        <f>ROUND(I428*H428,2)</f>
        <v>0</v>
      </c>
      <c r="K428" s="165"/>
      <c r="L428" s="32"/>
      <c r="M428" s="166" t="s">
        <v>1</v>
      </c>
      <c r="N428" s="127" t="s">
        <v>41</v>
      </c>
      <c r="P428" s="167">
        <f>O428*H428</f>
        <v>0</v>
      </c>
      <c r="Q428" s="167">
        <v>0</v>
      </c>
      <c r="R428" s="167">
        <f>Q428*H428</f>
        <v>0</v>
      </c>
      <c r="S428" s="167">
        <v>0</v>
      </c>
      <c r="T428" s="168">
        <f>S428*H428</f>
        <v>0</v>
      </c>
      <c r="AR428" s="169" t="s">
        <v>340</v>
      </c>
      <c r="AT428" s="169" t="s">
        <v>336</v>
      </c>
      <c r="AU428" s="169" t="s">
        <v>87</v>
      </c>
      <c r="AY428" s="17" t="s">
        <v>334</v>
      </c>
      <c r="BE428" s="170">
        <f>IF(N428="základná",J428,0)</f>
        <v>0</v>
      </c>
      <c r="BF428" s="170">
        <f>IF(N428="znížená",J428,0)</f>
        <v>0</v>
      </c>
      <c r="BG428" s="170">
        <f>IF(N428="zákl. prenesená",J428,0)</f>
        <v>0</v>
      </c>
      <c r="BH428" s="170">
        <f>IF(N428="zníž. prenesená",J428,0)</f>
        <v>0</v>
      </c>
      <c r="BI428" s="170">
        <f>IF(N428="nulová",J428,0)</f>
        <v>0</v>
      </c>
      <c r="BJ428" s="17" t="s">
        <v>87</v>
      </c>
      <c r="BK428" s="170">
        <f>ROUND(I428*H428,2)</f>
        <v>0</v>
      </c>
      <c r="BL428" s="17" t="s">
        <v>340</v>
      </c>
      <c r="BM428" s="169" t="s">
        <v>705</v>
      </c>
    </row>
    <row r="429" spans="2:65" s="13" customFormat="1">
      <c r="B429" s="178"/>
      <c r="D429" s="172" t="s">
        <v>342</v>
      </c>
      <c r="E429" s="179" t="s">
        <v>1</v>
      </c>
      <c r="F429" s="180" t="s">
        <v>697</v>
      </c>
      <c r="H429" s="181">
        <v>579.96</v>
      </c>
      <c r="I429" s="182"/>
      <c r="L429" s="178"/>
      <c r="M429" s="183"/>
      <c r="T429" s="184"/>
      <c r="AT429" s="179" t="s">
        <v>342</v>
      </c>
      <c r="AU429" s="179" t="s">
        <v>87</v>
      </c>
      <c r="AV429" s="13" t="s">
        <v>87</v>
      </c>
      <c r="AW429" s="13" t="s">
        <v>31</v>
      </c>
      <c r="AX429" s="13" t="s">
        <v>75</v>
      </c>
      <c r="AY429" s="179" t="s">
        <v>334</v>
      </c>
    </row>
    <row r="430" spans="2:65" s="14" customFormat="1">
      <c r="B430" s="185"/>
      <c r="D430" s="172" t="s">
        <v>342</v>
      </c>
      <c r="E430" s="186" t="s">
        <v>1</v>
      </c>
      <c r="F430" s="187" t="s">
        <v>346</v>
      </c>
      <c r="H430" s="188">
        <v>579.96</v>
      </c>
      <c r="I430" s="189"/>
      <c r="L430" s="185"/>
      <c r="M430" s="190"/>
      <c r="T430" s="191"/>
      <c r="AT430" s="186" t="s">
        <v>342</v>
      </c>
      <c r="AU430" s="186" t="s">
        <v>87</v>
      </c>
      <c r="AV430" s="14" t="s">
        <v>340</v>
      </c>
      <c r="AW430" s="14" t="s">
        <v>31</v>
      </c>
      <c r="AX430" s="14" t="s">
        <v>82</v>
      </c>
      <c r="AY430" s="186" t="s">
        <v>334</v>
      </c>
    </row>
    <row r="431" spans="2:65" s="1" customFormat="1" ht="24.15" customHeight="1">
      <c r="B431" s="128"/>
      <c r="C431" s="199" t="s">
        <v>706</v>
      </c>
      <c r="D431" s="199" t="s">
        <v>425</v>
      </c>
      <c r="E431" s="200" t="s">
        <v>707</v>
      </c>
      <c r="F431" s="201" t="s">
        <v>708</v>
      </c>
      <c r="G431" s="202" t="s">
        <v>339</v>
      </c>
      <c r="H431" s="203">
        <v>666.95399999999995</v>
      </c>
      <c r="I431" s="204"/>
      <c r="J431" s="205">
        <f>ROUND(I431*H431,2)</f>
        <v>0</v>
      </c>
      <c r="K431" s="206"/>
      <c r="L431" s="207"/>
      <c r="M431" s="208" t="s">
        <v>1</v>
      </c>
      <c r="N431" s="209" t="s">
        <v>41</v>
      </c>
      <c r="P431" s="167">
        <f>O431*H431</f>
        <v>0</v>
      </c>
      <c r="Q431" s="167">
        <v>1E-3</v>
      </c>
      <c r="R431" s="167">
        <f>Q431*H431</f>
        <v>0.66695399999999994</v>
      </c>
      <c r="S431" s="167">
        <v>0</v>
      </c>
      <c r="T431" s="168">
        <f>S431*H431</f>
        <v>0</v>
      </c>
      <c r="AR431" s="169" t="s">
        <v>392</v>
      </c>
      <c r="AT431" s="169" t="s">
        <v>425</v>
      </c>
      <c r="AU431" s="169" t="s">
        <v>87</v>
      </c>
      <c r="AY431" s="17" t="s">
        <v>334</v>
      </c>
      <c r="BE431" s="170">
        <f>IF(N431="základná",J431,0)</f>
        <v>0</v>
      </c>
      <c r="BF431" s="170">
        <f>IF(N431="znížená",J431,0)</f>
        <v>0</v>
      </c>
      <c r="BG431" s="170">
        <f>IF(N431="zákl. prenesená",J431,0)</f>
        <v>0</v>
      </c>
      <c r="BH431" s="170">
        <f>IF(N431="zníž. prenesená",J431,0)</f>
        <v>0</v>
      </c>
      <c r="BI431" s="170">
        <f>IF(N431="nulová",J431,0)</f>
        <v>0</v>
      </c>
      <c r="BJ431" s="17" t="s">
        <v>87</v>
      </c>
      <c r="BK431" s="170">
        <f>ROUND(I431*H431,2)</f>
        <v>0</v>
      </c>
      <c r="BL431" s="17" t="s">
        <v>340</v>
      </c>
      <c r="BM431" s="169" t="s">
        <v>709</v>
      </c>
    </row>
    <row r="432" spans="2:65" s="13" customFormat="1">
      <c r="B432" s="178"/>
      <c r="D432" s="172" t="s">
        <v>342</v>
      </c>
      <c r="E432" s="179" t="s">
        <v>1</v>
      </c>
      <c r="F432" s="180" t="s">
        <v>710</v>
      </c>
      <c r="H432" s="181">
        <v>666.95399999999995</v>
      </c>
      <c r="I432" s="182"/>
      <c r="L432" s="178"/>
      <c r="M432" s="183"/>
      <c r="T432" s="184"/>
      <c r="AT432" s="179" t="s">
        <v>342</v>
      </c>
      <c r="AU432" s="179" t="s">
        <v>87</v>
      </c>
      <c r="AV432" s="13" t="s">
        <v>87</v>
      </c>
      <c r="AW432" s="13" t="s">
        <v>31</v>
      </c>
      <c r="AX432" s="13" t="s">
        <v>75</v>
      </c>
      <c r="AY432" s="179" t="s">
        <v>334</v>
      </c>
    </row>
    <row r="433" spans="2:65" s="14" customFormat="1">
      <c r="B433" s="185"/>
      <c r="D433" s="172" t="s">
        <v>342</v>
      </c>
      <c r="E433" s="186" t="s">
        <v>1</v>
      </c>
      <c r="F433" s="187" t="s">
        <v>346</v>
      </c>
      <c r="H433" s="188">
        <v>666.95399999999995</v>
      </c>
      <c r="I433" s="189"/>
      <c r="L433" s="185"/>
      <c r="M433" s="190"/>
      <c r="T433" s="191"/>
      <c r="AT433" s="186" t="s">
        <v>342</v>
      </c>
      <c r="AU433" s="186" t="s">
        <v>87</v>
      </c>
      <c r="AV433" s="14" t="s">
        <v>340</v>
      </c>
      <c r="AW433" s="14" t="s">
        <v>31</v>
      </c>
      <c r="AX433" s="14" t="s">
        <v>82</v>
      </c>
      <c r="AY433" s="186" t="s">
        <v>334</v>
      </c>
    </row>
    <row r="434" spans="2:65" s="1" customFormat="1" ht="16.5" customHeight="1">
      <c r="B434" s="128"/>
      <c r="C434" s="158" t="s">
        <v>711</v>
      </c>
      <c r="D434" s="158" t="s">
        <v>336</v>
      </c>
      <c r="E434" s="159" t="s">
        <v>712</v>
      </c>
      <c r="F434" s="160" t="s">
        <v>713</v>
      </c>
      <c r="G434" s="161" t="s">
        <v>339</v>
      </c>
      <c r="H434" s="162">
        <v>548.11</v>
      </c>
      <c r="I434" s="163"/>
      <c r="J434" s="164">
        <f>ROUND(I434*H434,2)</f>
        <v>0</v>
      </c>
      <c r="K434" s="165"/>
      <c r="L434" s="32"/>
      <c r="M434" s="166" t="s">
        <v>1</v>
      </c>
      <c r="N434" s="127" t="s">
        <v>41</v>
      </c>
      <c r="P434" s="167">
        <f>O434*H434</f>
        <v>0</v>
      </c>
      <c r="Q434" s="167">
        <v>1.0000000000000001E-5</v>
      </c>
      <c r="R434" s="167">
        <f>Q434*H434</f>
        <v>5.4811000000000009E-3</v>
      </c>
      <c r="S434" s="167">
        <v>1E-3</v>
      </c>
      <c r="T434" s="168">
        <f>S434*H434</f>
        <v>0.54810999999999999</v>
      </c>
      <c r="AR434" s="169" t="s">
        <v>340</v>
      </c>
      <c r="AT434" s="169" t="s">
        <v>336</v>
      </c>
      <c r="AU434" s="169" t="s">
        <v>87</v>
      </c>
      <c r="AY434" s="17" t="s">
        <v>334</v>
      </c>
      <c r="BE434" s="170">
        <f>IF(N434="základná",J434,0)</f>
        <v>0</v>
      </c>
      <c r="BF434" s="170">
        <f>IF(N434="znížená",J434,0)</f>
        <v>0</v>
      </c>
      <c r="BG434" s="170">
        <f>IF(N434="zákl. prenesená",J434,0)</f>
        <v>0</v>
      </c>
      <c r="BH434" s="170">
        <f>IF(N434="zníž. prenesená",J434,0)</f>
        <v>0</v>
      </c>
      <c r="BI434" s="170">
        <f>IF(N434="nulová",J434,0)</f>
        <v>0</v>
      </c>
      <c r="BJ434" s="17" t="s">
        <v>87</v>
      </c>
      <c r="BK434" s="170">
        <f>ROUND(I434*H434,2)</f>
        <v>0</v>
      </c>
      <c r="BL434" s="17" t="s">
        <v>340</v>
      </c>
      <c r="BM434" s="169" t="s">
        <v>714</v>
      </c>
    </row>
    <row r="435" spans="2:65" s="12" customFormat="1">
      <c r="B435" s="171"/>
      <c r="D435" s="172" t="s">
        <v>342</v>
      </c>
      <c r="E435" s="173" t="s">
        <v>1</v>
      </c>
      <c r="F435" s="174" t="s">
        <v>715</v>
      </c>
      <c r="H435" s="173" t="s">
        <v>1</v>
      </c>
      <c r="I435" s="175"/>
      <c r="L435" s="171"/>
      <c r="M435" s="176"/>
      <c r="T435" s="177"/>
      <c r="AT435" s="173" t="s">
        <v>342</v>
      </c>
      <c r="AU435" s="173" t="s">
        <v>87</v>
      </c>
      <c r="AV435" s="12" t="s">
        <v>82</v>
      </c>
      <c r="AW435" s="12" t="s">
        <v>31</v>
      </c>
      <c r="AX435" s="12" t="s">
        <v>75</v>
      </c>
      <c r="AY435" s="173" t="s">
        <v>334</v>
      </c>
    </row>
    <row r="436" spans="2:65" s="13" customFormat="1">
      <c r="B436" s="178"/>
      <c r="D436" s="172" t="s">
        <v>342</v>
      </c>
      <c r="E436" s="179" t="s">
        <v>1</v>
      </c>
      <c r="F436" s="180" t="s">
        <v>176</v>
      </c>
      <c r="H436" s="181">
        <v>548.11</v>
      </c>
      <c r="I436" s="182"/>
      <c r="L436" s="178"/>
      <c r="M436" s="183"/>
      <c r="T436" s="184"/>
      <c r="AT436" s="179" t="s">
        <v>342</v>
      </c>
      <c r="AU436" s="179" t="s">
        <v>87</v>
      </c>
      <c r="AV436" s="13" t="s">
        <v>87</v>
      </c>
      <c r="AW436" s="13" t="s">
        <v>31</v>
      </c>
      <c r="AX436" s="13" t="s">
        <v>75</v>
      </c>
      <c r="AY436" s="179" t="s">
        <v>334</v>
      </c>
    </row>
    <row r="437" spans="2:65" s="14" customFormat="1">
      <c r="B437" s="185"/>
      <c r="D437" s="172" t="s">
        <v>342</v>
      </c>
      <c r="E437" s="186" t="s">
        <v>1</v>
      </c>
      <c r="F437" s="187" t="s">
        <v>346</v>
      </c>
      <c r="H437" s="188">
        <v>548.11</v>
      </c>
      <c r="I437" s="189"/>
      <c r="L437" s="185"/>
      <c r="M437" s="190"/>
      <c r="T437" s="191"/>
      <c r="AT437" s="186" t="s">
        <v>342</v>
      </c>
      <c r="AU437" s="186" t="s">
        <v>87</v>
      </c>
      <c r="AV437" s="14" t="s">
        <v>340</v>
      </c>
      <c r="AW437" s="14" t="s">
        <v>31</v>
      </c>
      <c r="AX437" s="14" t="s">
        <v>82</v>
      </c>
      <c r="AY437" s="186" t="s">
        <v>334</v>
      </c>
    </row>
    <row r="438" spans="2:65" s="1" customFormat="1" ht="24.15" customHeight="1">
      <c r="B438" s="128"/>
      <c r="C438" s="158" t="s">
        <v>716</v>
      </c>
      <c r="D438" s="158" t="s">
        <v>336</v>
      </c>
      <c r="E438" s="159" t="s">
        <v>717</v>
      </c>
      <c r="F438" s="160" t="s">
        <v>718</v>
      </c>
      <c r="G438" s="161" t="s">
        <v>339</v>
      </c>
      <c r="H438" s="162">
        <v>548.11</v>
      </c>
      <c r="I438" s="163"/>
      <c r="J438" s="164">
        <f>ROUND(I438*H438,2)</f>
        <v>0</v>
      </c>
      <c r="K438" s="165"/>
      <c r="L438" s="32"/>
      <c r="M438" s="166" t="s">
        <v>1</v>
      </c>
      <c r="N438" s="127" t="s">
        <v>41</v>
      </c>
      <c r="P438" s="167">
        <f>O438*H438</f>
        <v>0</v>
      </c>
      <c r="Q438" s="167">
        <v>5.1999999999999998E-3</v>
      </c>
      <c r="R438" s="167">
        <f>Q438*H438</f>
        <v>2.8501720000000001</v>
      </c>
      <c r="S438" s="167">
        <v>0</v>
      </c>
      <c r="T438" s="168">
        <f>S438*H438</f>
        <v>0</v>
      </c>
      <c r="AR438" s="169" t="s">
        <v>340</v>
      </c>
      <c r="AT438" s="169" t="s">
        <v>336</v>
      </c>
      <c r="AU438" s="169" t="s">
        <v>87</v>
      </c>
      <c r="AY438" s="17" t="s">
        <v>334</v>
      </c>
      <c r="BE438" s="170">
        <f>IF(N438="základná",J438,0)</f>
        <v>0</v>
      </c>
      <c r="BF438" s="170">
        <f>IF(N438="znížená",J438,0)</f>
        <v>0</v>
      </c>
      <c r="BG438" s="170">
        <f>IF(N438="zákl. prenesená",J438,0)</f>
        <v>0</v>
      </c>
      <c r="BH438" s="170">
        <f>IF(N438="zníž. prenesená",J438,0)</f>
        <v>0</v>
      </c>
      <c r="BI438" s="170">
        <f>IF(N438="nulová",J438,0)</f>
        <v>0</v>
      </c>
      <c r="BJ438" s="17" t="s">
        <v>87</v>
      </c>
      <c r="BK438" s="170">
        <f>ROUND(I438*H438,2)</f>
        <v>0</v>
      </c>
      <c r="BL438" s="17" t="s">
        <v>340</v>
      </c>
      <c r="BM438" s="169" t="s">
        <v>719</v>
      </c>
    </row>
    <row r="439" spans="2:65" s="13" customFormat="1">
      <c r="B439" s="178"/>
      <c r="D439" s="172" t="s">
        <v>342</v>
      </c>
      <c r="E439" s="179" t="s">
        <v>1</v>
      </c>
      <c r="F439" s="180" t="s">
        <v>176</v>
      </c>
      <c r="H439" s="181">
        <v>548.11</v>
      </c>
      <c r="I439" s="182"/>
      <c r="L439" s="178"/>
      <c r="M439" s="183"/>
      <c r="T439" s="184"/>
      <c r="AT439" s="179" t="s">
        <v>342</v>
      </c>
      <c r="AU439" s="179" t="s">
        <v>87</v>
      </c>
      <c r="AV439" s="13" t="s">
        <v>87</v>
      </c>
      <c r="AW439" s="13" t="s">
        <v>31</v>
      </c>
      <c r="AX439" s="13" t="s">
        <v>75</v>
      </c>
      <c r="AY439" s="179" t="s">
        <v>334</v>
      </c>
    </row>
    <row r="440" spans="2:65" s="14" customFormat="1">
      <c r="B440" s="185"/>
      <c r="D440" s="172" t="s">
        <v>342</v>
      </c>
      <c r="E440" s="186" t="s">
        <v>1</v>
      </c>
      <c r="F440" s="187" t="s">
        <v>346</v>
      </c>
      <c r="H440" s="188">
        <v>548.11</v>
      </c>
      <c r="I440" s="189"/>
      <c r="L440" s="185"/>
      <c r="M440" s="190"/>
      <c r="T440" s="191"/>
      <c r="AT440" s="186" t="s">
        <v>342</v>
      </c>
      <c r="AU440" s="186" t="s">
        <v>87</v>
      </c>
      <c r="AV440" s="14" t="s">
        <v>340</v>
      </c>
      <c r="AW440" s="14" t="s">
        <v>31</v>
      </c>
      <c r="AX440" s="14" t="s">
        <v>82</v>
      </c>
      <c r="AY440" s="186" t="s">
        <v>334</v>
      </c>
    </row>
    <row r="441" spans="2:65" s="1" customFormat="1" ht="24.15" customHeight="1">
      <c r="B441" s="128"/>
      <c r="C441" s="158" t="s">
        <v>720</v>
      </c>
      <c r="D441" s="158" t="s">
        <v>336</v>
      </c>
      <c r="E441" s="159" t="s">
        <v>721</v>
      </c>
      <c r="F441" s="160" t="s">
        <v>722</v>
      </c>
      <c r="G441" s="161" t="s">
        <v>501</v>
      </c>
      <c r="H441" s="162">
        <v>128</v>
      </c>
      <c r="I441" s="163"/>
      <c r="J441" s="164">
        <f>ROUND(I441*H441,2)</f>
        <v>0</v>
      </c>
      <c r="K441" s="165"/>
      <c r="L441" s="32"/>
      <c r="M441" s="166" t="s">
        <v>1</v>
      </c>
      <c r="N441" s="127" t="s">
        <v>41</v>
      </c>
      <c r="P441" s="167">
        <f>O441*H441</f>
        <v>0</v>
      </c>
      <c r="Q441" s="167">
        <v>0</v>
      </c>
      <c r="R441" s="167">
        <f>Q441*H441</f>
        <v>0</v>
      </c>
      <c r="S441" s="167">
        <v>0</v>
      </c>
      <c r="T441" s="168">
        <f>S441*H441</f>
        <v>0</v>
      </c>
      <c r="AR441" s="169" t="s">
        <v>340</v>
      </c>
      <c r="AT441" s="169" t="s">
        <v>336</v>
      </c>
      <c r="AU441" s="169" t="s">
        <v>87</v>
      </c>
      <c r="AY441" s="17" t="s">
        <v>334</v>
      </c>
      <c r="BE441" s="170">
        <f>IF(N441="základná",J441,0)</f>
        <v>0</v>
      </c>
      <c r="BF441" s="170">
        <f>IF(N441="znížená",J441,0)</f>
        <v>0</v>
      </c>
      <c r="BG441" s="170">
        <f>IF(N441="zákl. prenesená",J441,0)</f>
        <v>0</v>
      </c>
      <c r="BH441" s="170">
        <f>IF(N441="zníž. prenesená",J441,0)</f>
        <v>0</v>
      </c>
      <c r="BI441" s="170">
        <f>IF(N441="nulová",J441,0)</f>
        <v>0</v>
      </c>
      <c r="BJ441" s="17" t="s">
        <v>87</v>
      </c>
      <c r="BK441" s="170">
        <f>ROUND(I441*H441,2)</f>
        <v>0</v>
      </c>
      <c r="BL441" s="17" t="s">
        <v>340</v>
      </c>
      <c r="BM441" s="169" t="s">
        <v>723</v>
      </c>
    </row>
    <row r="442" spans="2:65" s="12" customFormat="1" ht="20.399999999999999">
      <c r="B442" s="171"/>
      <c r="D442" s="172" t="s">
        <v>342</v>
      </c>
      <c r="E442" s="173" t="s">
        <v>1</v>
      </c>
      <c r="F442" s="174" t="s">
        <v>724</v>
      </c>
      <c r="H442" s="173" t="s">
        <v>1</v>
      </c>
      <c r="I442" s="175"/>
      <c r="L442" s="171"/>
      <c r="M442" s="176"/>
      <c r="T442" s="177"/>
      <c r="AT442" s="173" t="s">
        <v>342</v>
      </c>
      <c r="AU442" s="173" t="s">
        <v>87</v>
      </c>
      <c r="AV442" s="12" t="s">
        <v>82</v>
      </c>
      <c r="AW442" s="12" t="s">
        <v>31</v>
      </c>
      <c r="AX442" s="12" t="s">
        <v>75</v>
      </c>
      <c r="AY442" s="173" t="s">
        <v>334</v>
      </c>
    </row>
    <row r="443" spans="2:65" s="13" customFormat="1">
      <c r="B443" s="178"/>
      <c r="D443" s="172" t="s">
        <v>342</v>
      </c>
      <c r="E443" s="179" t="s">
        <v>1</v>
      </c>
      <c r="F443" s="180" t="s">
        <v>725</v>
      </c>
      <c r="H443" s="181">
        <v>128</v>
      </c>
      <c r="I443" s="182"/>
      <c r="L443" s="178"/>
      <c r="M443" s="183"/>
      <c r="T443" s="184"/>
      <c r="AT443" s="179" t="s">
        <v>342</v>
      </c>
      <c r="AU443" s="179" t="s">
        <v>87</v>
      </c>
      <c r="AV443" s="13" t="s">
        <v>87</v>
      </c>
      <c r="AW443" s="13" t="s">
        <v>31</v>
      </c>
      <c r="AX443" s="13" t="s">
        <v>75</v>
      </c>
      <c r="AY443" s="179" t="s">
        <v>334</v>
      </c>
    </row>
    <row r="444" spans="2:65" s="14" customFormat="1">
      <c r="B444" s="185"/>
      <c r="D444" s="172" t="s">
        <v>342</v>
      </c>
      <c r="E444" s="186" t="s">
        <v>1</v>
      </c>
      <c r="F444" s="187" t="s">
        <v>346</v>
      </c>
      <c r="H444" s="188">
        <v>128</v>
      </c>
      <c r="I444" s="189"/>
      <c r="L444" s="185"/>
      <c r="M444" s="190"/>
      <c r="T444" s="191"/>
      <c r="AT444" s="186" t="s">
        <v>342</v>
      </c>
      <c r="AU444" s="186" t="s">
        <v>87</v>
      </c>
      <c r="AV444" s="14" t="s">
        <v>340</v>
      </c>
      <c r="AW444" s="14" t="s">
        <v>31</v>
      </c>
      <c r="AX444" s="14" t="s">
        <v>82</v>
      </c>
      <c r="AY444" s="186" t="s">
        <v>334</v>
      </c>
    </row>
    <row r="445" spans="2:65" s="1" customFormat="1" ht="16.5" customHeight="1">
      <c r="B445" s="128"/>
      <c r="C445" s="199" t="s">
        <v>726</v>
      </c>
      <c r="D445" s="199" t="s">
        <v>425</v>
      </c>
      <c r="E445" s="200" t="s">
        <v>727</v>
      </c>
      <c r="F445" s="201" t="s">
        <v>728</v>
      </c>
      <c r="G445" s="202" t="s">
        <v>339</v>
      </c>
      <c r="H445" s="203">
        <v>12.096</v>
      </c>
      <c r="I445" s="204"/>
      <c r="J445" s="205">
        <f>ROUND(I445*H445,2)</f>
        <v>0</v>
      </c>
      <c r="K445" s="206"/>
      <c r="L445" s="207"/>
      <c r="M445" s="208" t="s">
        <v>1</v>
      </c>
      <c r="N445" s="209" t="s">
        <v>41</v>
      </c>
      <c r="P445" s="167">
        <f>O445*H445</f>
        <v>0</v>
      </c>
      <c r="Q445" s="167">
        <v>0.13</v>
      </c>
      <c r="R445" s="167">
        <f>Q445*H445</f>
        <v>1.5724800000000001</v>
      </c>
      <c r="S445" s="167">
        <v>0</v>
      </c>
      <c r="T445" s="168">
        <f>S445*H445</f>
        <v>0</v>
      </c>
      <c r="AR445" s="169" t="s">
        <v>392</v>
      </c>
      <c r="AT445" s="169" t="s">
        <v>425</v>
      </c>
      <c r="AU445" s="169" t="s">
        <v>87</v>
      </c>
      <c r="AY445" s="17" t="s">
        <v>334</v>
      </c>
      <c r="BE445" s="170">
        <f>IF(N445="základná",J445,0)</f>
        <v>0</v>
      </c>
      <c r="BF445" s="170">
        <f>IF(N445="znížená",J445,0)</f>
        <v>0</v>
      </c>
      <c r="BG445" s="170">
        <f>IF(N445="zákl. prenesená",J445,0)</f>
        <v>0</v>
      </c>
      <c r="BH445" s="170">
        <f>IF(N445="zníž. prenesená",J445,0)</f>
        <v>0</v>
      </c>
      <c r="BI445" s="170">
        <f>IF(N445="nulová",J445,0)</f>
        <v>0</v>
      </c>
      <c r="BJ445" s="17" t="s">
        <v>87</v>
      </c>
      <c r="BK445" s="170">
        <f>ROUND(I445*H445,2)</f>
        <v>0</v>
      </c>
      <c r="BL445" s="17" t="s">
        <v>340</v>
      </c>
      <c r="BM445" s="169" t="s">
        <v>729</v>
      </c>
    </row>
    <row r="446" spans="2:65" s="12" customFormat="1">
      <c r="B446" s="171"/>
      <c r="D446" s="172" t="s">
        <v>342</v>
      </c>
      <c r="E446" s="173" t="s">
        <v>1</v>
      </c>
      <c r="F446" s="174" t="s">
        <v>730</v>
      </c>
      <c r="H446" s="173" t="s">
        <v>1</v>
      </c>
      <c r="I446" s="175"/>
      <c r="L446" s="171"/>
      <c r="M446" s="176"/>
      <c r="T446" s="177"/>
      <c r="AT446" s="173" t="s">
        <v>342</v>
      </c>
      <c r="AU446" s="173" t="s">
        <v>87</v>
      </c>
      <c r="AV446" s="12" t="s">
        <v>82</v>
      </c>
      <c r="AW446" s="12" t="s">
        <v>31</v>
      </c>
      <c r="AX446" s="12" t="s">
        <v>75</v>
      </c>
      <c r="AY446" s="173" t="s">
        <v>334</v>
      </c>
    </row>
    <row r="447" spans="2:65" s="13" customFormat="1">
      <c r="B447" s="178"/>
      <c r="D447" s="172" t="s">
        <v>342</v>
      </c>
      <c r="E447" s="179" t="s">
        <v>1</v>
      </c>
      <c r="F447" s="180" t="s">
        <v>731</v>
      </c>
      <c r="H447" s="181">
        <v>12.096</v>
      </c>
      <c r="I447" s="182"/>
      <c r="L447" s="178"/>
      <c r="M447" s="183"/>
      <c r="T447" s="184"/>
      <c r="AT447" s="179" t="s">
        <v>342</v>
      </c>
      <c r="AU447" s="179" t="s">
        <v>87</v>
      </c>
      <c r="AV447" s="13" t="s">
        <v>87</v>
      </c>
      <c r="AW447" s="13" t="s">
        <v>31</v>
      </c>
      <c r="AX447" s="13" t="s">
        <v>75</v>
      </c>
      <c r="AY447" s="179" t="s">
        <v>334</v>
      </c>
    </row>
    <row r="448" spans="2:65" s="14" customFormat="1">
      <c r="B448" s="185"/>
      <c r="D448" s="172" t="s">
        <v>342</v>
      </c>
      <c r="E448" s="186" t="s">
        <v>1</v>
      </c>
      <c r="F448" s="187" t="s">
        <v>346</v>
      </c>
      <c r="H448" s="188">
        <v>12.096</v>
      </c>
      <c r="I448" s="189"/>
      <c r="L448" s="185"/>
      <c r="M448" s="190"/>
      <c r="T448" s="191"/>
      <c r="AT448" s="186" t="s">
        <v>342</v>
      </c>
      <c r="AU448" s="186" t="s">
        <v>87</v>
      </c>
      <c r="AV448" s="14" t="s">
        <v>340</v>
      </c>
      <c r="AW448" s="14" t="s">
        <v>31</v>
      </c>
      <c r="AX448" s="14" t="s">
        <v>82</v>
      </c>
      <c r="AY448" s="186" t="s">
        <v>334</v>
      </c>
    </row>
    <row r="449" spans="2:65" s="11" customFormat="1" ht="22.8" customHeight="1">
      <c r="B449" s="146"/>
      <c r="D449" s="147" t="s">
        <v>74</v>
      </c>
      <c r="E449" s="156" t="s">
        <v>396</v>
      </c>
      <c r="F449" s="156" t="s">
        <v>732</v>
      </c>
      <c r="I449" s="149"/>
      <c r="J449" s="157">
        <f>BK449</f>
        <v>0</v>
      </c>
      <c r="L449" s="146"/>
      <c r="M449" s="151"/>
      <c r="P449" s="152">
        <f>SUM(P450:P474)</f>
        <v>0</v>
      </c>
      <c r="R449" s="152">
        <f>SUM(R450:R474)</f>
        <v>2.4819688900000001</v>
      </c>
      <c r="T449" s="153">
        <f>SUM(T450:T474)</f>
        <v>0</v>
      </c>
      <c r="AR449" s="147" t="s">
        <v>82</v>
      </c>
      <c r="AT449" s="154" t="s">
        <v>74</v>
      </c>
      <c r="AU449" s="154" t="s">
        <v>82</v>
      </c>
      <c r="AY449" s="147" t="s">
        <v>334</v>
      </c>
      <c r="BK449" s="155">
        <f>SUM(BK450:BK474)</f>
        <v>0</v>
      </c>
    </row>
    <row r="450" spans="2:65" s="1" customFormat="1" ht="24.15" customHeight="1">
      <c r="B450" s="128"/>
      <c r="C450" s="158" t="s">
        <v>733</v>
      </c>
      <c r="D450" s="158" t="s">
        <v>336</v>
      </c>
      <c r="E450" s="159" t="s">
        <v>734</v>
      </c>
      <c r="F450" s="160" t="s">
        <v>735</v>
      </c>
      <c r="G450" s="161" t="s">
        <v>339</v>
      </c>
      <c r="H450" s="162">
        <v>581.15</v>
      </c>
      <c r="I450" s="163"/>
      <c r="J450" s="164">
        <f>ROUND(I450*H450,2)</f>
        <v>0</v>
      </c>
      <c r="K450" s="165"/>
      <c r="L450" s="32"/>
      <c r="M450" s="166" t="s">
        <v>1</v>
      </c>
      <c r="N450" s="127" t="s">
        <v>41</v>
      </c>
      <c r="P450" s="167">
        <f>O450*H450</f>
        <v>0</v>
      </c>
      <c r="Q450" s="167">
        <v>1.92E-3</v>
      </c>
      <c r="R450" s="167">
        <f>Q450*H450</f>
        <v>1.1158079999999999</v>
      </c>
      <c r="S450" s="167">
        <v>0</v>
      </c>
      <c r="T450" s="168">
        <f>S450*H450</f>
        <v>0</v>
      </c>
      <c r="AR450" s="169" t="s">
        <v>340</v>
      </c>
      <c r="AT450" s="169" t="s">
        <v>336</v>
      </c>
      <c r="AU450" s="169" t="s">
        <v>87</v>
      </c>
      <c r="AY450" s="17" t="s">
        <v>334</v>
      </c>
      <c r="BE450" s="170">
        <f>IF(N450="základná",J450,0)</f>
        <v>0</v>
      </c>
      <c r="BF450" s="170">
        <f>IF(N450="znížená",J450,0)</f>
        <v>0</v>
      </c>
      <c r="BG450" s="170">
        <f>IF(N450="zákl. prenesená",J450,0)</f>
        <v>0</v>
      </c>
      <c r="BH450" s="170">
        <f>IF(N450="zníž. prenesená",J450,0)</f>
        <v>0</v>
      </c>
      <c r="BI450" s="170">
        <f>IF(N450="nulová",J450,0)</f>
        <v>0</v>
      </c>
      <c r="BJ450" s="17" t="s">
        <v>87</v>
      </c>
      <c r="BK450" s="170">
        <f>ROUND(I450*H450,2)</f>
        <v>0</v>
      </c>
      <c r="BL450" s="17" t="s">
        <v>340</v>
      </c>
      <c r="BM450" s="169" t="s">
        <v>736</v>
      </c>
    </row>
    <row r="451" spans="2:65" s="12" customFormat="1">
      <c r="B451" s="171"/>
      <c r="D451" s="172" t="s">
        <v>342</v>
      </c>
      <c r="E451" s="173" t="s">
        <v>1</v>
      </c>
      <c r="F451" s="174" t="s">
        <v>737</v>
      </c>
      <c r="H451" s="173" t="s">
        <v>1</v>
      </c>
      <c r="I451" s="175"/>
      <c r="L451" s="171"/>
      <c r="M451" s="176"/>
      <c r="T451" s="177"/>
      <c r="AT451" s="173" t="s">
        <v>342</v>
      </c>
      <c r="AU451" s="173" t="s">
        <v>87</v>
      </c>
      <c r="AV451" s="12" t="s">
        <v>82</v>
      </c>
      <c r="AW451" s="12" t="s">
        <v>31</v>
      </c>
      <c r="AX451" s="12" t="s">
        <v>75</v>
      </c>
      <c r="AY451" s="173" t="s">
        <v>334</v>
      </c>
    </row>
    <row r="452" spans="2:65" s="13" customFormat="1">
      <c r="B452" s="178"/>
      <c r="D452" s="172" t="s">
        <v>342</v>
      </c>
      <c r="E452" s="179" t="s">
        <v>1</v>
      </c>
      <c r="F452" s="180" t="s">
        <v>738</v>
      </c>
      <c r="H452" s="181">
        <v>581.15</v>
      </c>
      <c r="I452" s="182"/>
      <c r="L452" s="178"/>
      <c r="M452" s="183"/>
      <c r="T452" s="184"/>
      <c r="AT452" s="179" t="s">
        <v>342</v>
      </c>
      <c r="AU452" s="179" t="s">
        <v>87</v>
      </c>
      <c r="AV452" s="13" t="s">
        <v>87</v>
      </c>
      <c r="AW452" s="13" t="s">
        <v>31</v>
      </c>
      <c r="AX452" s="13" t="s">
        <v>75</v>
      </c>
      <c r="AY452" s="179" t="s">
        <v>334</v>
      </c>
    </row>
    <row r="453" spans="2:65" s="14" customFormat="1">
      <c r="B453" s="185"/>
      <c r="D453" s="172" t="s">
        <v>342</v>
      </c>
      <c r="E453" s="186" t="s">
        <v>1</v>
      </c>
      <c r="F453" s="187" t="s">
        <v>346</v>
      </c>
      <c r="H453" s="188">
        <v>581.15</v>
      </c>
      <c r="I453" s="189"/>
      <c r="L453" s="185"/>
      <c r="M453" s="190"/>
      <c r="T453" s="191"/>
      <c r="AT453" s="186" t="s">
        <v>342</v>
      </c>
      <c r="AU453" s="186" t="s">
        <v>87</v>
      </c>
      <c r="AV453" s="14" t="s">
        <v>340</v>
      </c>
      <c r="AW453" s="14" t="s">
        <v>31</v>
      </c>
      <c r="AX453" s="14" t="s">
        <v>82</v>
      </c>
      <c r="AY453" s="186" t="s">
        <v>334</v>
      </c>
    </row>
    <row r="454" spans="2:65" s="1" customFormat="1" ht="24.15" customHeight="1">
      <c r="B454" s="128"/>
      <c r="C454" s="158" t="s">
        <v>739</v>
      </c>
      <c r="D454" s="158" t="s">
        <v>336</v>
      </c>
      <c r="E454" s="159" t="s">
        <v>740</v>
      </c>
      <c r="F454" s="160" t="s">
        <v>741</v>
      </c>
      <c r="G454" s="161" t="s">
        <v>339</v>
      </c>
      <c r="H454" s="162">
        <v>215.19800000000001</v>
      </c>
      <c r="I454" s="163"/>
      <c r="J454" s="164">
        <f>ROUND(I454*H454,2)</f>
        <v>0</v>
      </c>
      <c r="K454" s="165"/>
      <c r="L454" s="32"/>
      <c r="M454" s="166" t="s">
        <v>1</v>
      </c>
      <c r="N454" s="127" t="s">
        <v>41</v>
      </c>
      <c r="P454" s="167">
        <f>O454*H454</f>
        <v>0</v>
      </c>
      <c r="Q454" s="167">
        <v>6.1799999999999997E-3</v>
      </c>
      <c r="R454" s="167">
        <f>Q454*H454</f>
        <v>1.3299236400000001</v>
      </c>
      <c r="S454" s="167">
        <v>0</v>
      </c>
      <c r="T454" s="168">
        <f>S454*H454</f>
        <v>0</v>
      </c>
      <c r="AR454" s="169" t="s">
        <v>340</v>
      </c>
      <c r="AT454" s="169" t="s">
        <v>336</v>
      </c>
      <c r="AU454" s="169" t="s">
        <v>87</v>
      </c>
      <c r="AY454" s="17" t="s">
        <v>334</v>
      </c>
      <c r="BE454" s="170">
        <f>IF(N454="základná",J454,0)</f>
        <v>0</v>
      </c>
      <c r="BF454" s="170">
        <f>IF(N454="znížená",J454,0)</f>
        <v>0</v>
      </c>
      <c r="BG454" s="170">
        <f>IF(N454="zákl. prenesená",J454,0)</f>
        <v>0</v>
      </c>
      <c r="BH454" s="170">
        <f>IF(N454="zníž. prenesená",J454,0)</f>
        <v>0</v>
      </c>
      <c r="BI454" s="170">
        <f>IF(N454="nulová",J454,0)</f>
        <v>0</v>
      </c>
      <c r="BJ454" s="17" t="s">
        <v>87</v>
      </c>
      <c r="BK454" s="170">
        <f>ROUND(I454*H454,2)</f>
        <v>0</v>
      </c>
      <c r="BL454" s="17" t="s">
        <v>340</v>
      </c>
      <c r="BM454" s="169" t="s">
        <v>742</v>
      </c>
    </row>
    <row r="455" spans="2:65" s="12" customFormat="1">
      <c r="B455" s="171"/>
      <c r="D455" s="172" t="s">
        <v>342</v>
      </c>
      <c r="E455" s="173" t="s">
        <v>1</v>
      </c>
      <c r="F455" s="174" t="s">
        <v>743</v>
      </c>
      <c r="H455" s="173" t="s">
        <v>1</v>
      </c>
      <c r="I455" s="175"/>
      <c r="L455" s="171"/>
      <c r="M455" s="176"/>
      <c r="T455" s="177"/>
      <c r="AT455" s="173" t="s">
        <v>342</v>
      </c>
      <c r="AU455" s="173" t="s">
        <v>87</v>
      </c>
      <c r="AV455" s="12" t="s">
        <v>82</v>
      </c>
      <c r="AW455" s="12" t="s">
        <v>31</v>
      </c>
      <c r="AX455" s="12" t="s">
        <v>75</v>
      </c>
      <c r="AY455" s="173" t="s">
        <v>334</v>
      </c>
    </row>
    <row r="456" spans="2:65" s="13" customFormat="1">
      <c r="B456" s="178"/>
      <c r="D456" s="172" t="s">
        <v>342</v>
      </c>
      <c r="E456" s="179" t="s">
        <v>1</v>
      </c>
      <c r="F456" s="180" t="s">
        <v>744</v>
      </c>
      <c r="H456" s="181">
        <v>215.19800000000001</v>
      </c>
      <c r="I456" s="182"/>
      <c r="L456" s="178"/>
      <c r="M456" s="183"/>
      <c r="T456" s="184"/>
      <c r="AT456" s="179" t="s">
        <v>342</v>
      </c>
      <c r="AU456" s="179" t="s">
        <v>87</v>
      </c>
      <c r="AV456" s="13" t="s">
        <v>87</v>
      </c>
      <c r="AW456" s="13" t="s">
        <v>31</v>
      </c>
      <c r="AX456" s="13" t="s">
        <v>75</v>
      </c>
      <c r="AY456" s="179" t="s">
        <v>334</v>
      </c>
    </row>
    <row r="457" spans="2:65" s="14" customFormat="1">
      <c r="B457" s="185"/>
      <c r="D457" s="172" t="s">
        <v>342</v>
      </c>
      <c r="E457" s="186" t="s">
        <v>1</v>
      </c>
      <c r="F457" s="187" t="s">
        <v>346</v>
      </c>
      <c r="H457" s="188">
        <v>215.19800000000001</v>
      </c>
      <c r="I457" s="189"/>
      <c r="L457" s="185"/>
      <c r="M457" s="190"/>
      <c r="T457" s="191"/>
      <c r="AT457" s="186" t="s">
        <v>342</v>
      </c>
      <c r="AU457" s="186" t="s">
        <v>87</v>
      </c>
      <c r="AV457" s="14" t="s">
        <v>340</v>
      </c>
      <c r="AW457" s="14" t="s">
        <v>31</v>
      </c>
      <c r="AX457" s="14" t="s">
        <v>82</v>
      </c>
      <c r="AY457" s="186" t="s">
        <v>334</v>
      </c>
    </row>
    <row r="458" spans="2:65" s="1" customFormat="1" ht="16.5" customHeight="1">
      <c r="B458" s="128"/>
      <c r="C458" s="158" t="s">
        <v>745</v>
      </c>
      <c r="D458" s="158" t="s">
        <v>336</v>
      </c>
      <c r="E458" s="159" t="s">
        <v>746</v>
      </c>
      <c r="F458" s="160" t="s">
        <v>747</v>
      </c>
      <c r="G458" s="161" t="s">
        <v>339</v>
      </c>
      <c r="H458" s="162">
        <v>704.745</v>
      </c>
      <c r="I458" s="163"/>
      <c r="J458" s="164">
        <f>ROUND(I458*H458,2)</f>
        <v>0</v>
      </c>
      <c r="K458" s="165"/>
      <c r="L458" s="32"/>
      <c r="M458" s="166" t="s">
        <v>1</v>
      </c>
      <c r="N458" s="127" t="s">
        <v>41</v>
      </c>
      <c r="P458" s="167">
        <f>O458*H458</f>
        <v>0</v>
      </c>
      <c r="Q458" s="167">
        <v>5.0000000000000002E-5</v>
      </c>
      <c r="R458" s="167">
        <f>Q458*H458</f>
        <v>3.5237250000000005E-2</v>
      </c>
      <c r="S458" s="167">
        <v>0</v>
      </c>
      <c r="T458" s="168">
        <f>S458*H458</f>
        <v>0</v>
      </c>
      <c r="AR458" s="169" t="s">
        <v>340</v>
      </c>
      <c r="AT458" s="169" t="s">
        <v>336</v>
      </c>
      <c r="AU458" s="169" t="s">
        <v>87</v>
      </c>
      <c r="AY458" s="17" t="s">
        <v>334</v>
      </c>
      <c r="BE458" s="170">
        <f>IF(N458="základná",J458,0)</f>
        <v>0</v>
      </c>
      <c r="BF458" s="170">
        <f>IF(N458="znížená",J458,0)</f>
        <v>0</v>
      </c>
      <c r="BG458" s="170">
        <f>IF(N458="zákl. prenesená",J458,0)</f>
        <v>0</v>
      </c>
      <c r="BH458" s="170">
        <f>IF(N458="zníž. prenesená",J458,0)</f>
        <v>0</v>
      </c>
      <c r="BI458" s="170">
        <f>IF(N458="nulová",J458,0)</f>
        <v>0</v>
      </c>
      <c r="BJ458" s="17" t="s">
        <v>87</v>
      </c>
      <c r="BK458" s="170">
        <f>ROUND(I458*H458,2)</f>
        <v>0</v>
      </c>
      <c r="BL458" s="17" t="s">
        <v>340</v>
      </c>
      <c r="BM458" s="169" t="s">
        <v>748</v>
      </c>
    </row>
    <row r="459" spans="2:65" s="12" customFormat="1">
      <c r="B459" s="171"/>
      <c r="D459" s="172" t="s">
        <v>342</v>
      </c>
      <c r="E459" s="173" t="s">
        <v>1</v>
      </c>
      <c r="F459" s="174" t="s">
        <v>749</v>
      </c>
      <c r="H459" s="173" t="s">
        <v>1</v>
      </c>
      <c r="I459" s="175"/>
      <c r="L459" s="171"/>
      <c r="M459" s="176"/>
      <c r="T459" s="177"/>
      <c r="AT459" s="173" t="s">
        <v>342</v>
      </c>
      <c r="AU459" s="173" t="s">
        <v>87</v>
      </c>
      <c r="AV459" s="12" t="s">
        <v>82</v>
      </c>
      <c r="AW459" s="12" t="s">
        <v>31</v>
      </c>
      <c r="AX459" s="12" t="s">
        <v>75</v>
      </c>
      <c r="AY459" s="173" t="s">
        <v>334</v>
      </c>
    </row>
    <row r="460" spans="2:65" s="13" customFormat="1">
      <c r="B460" s="178"/>
      <c r="D460" s="172" t="s">
        <v>342</v>
      </c>
      <c r="E460" s="179" t="s">
        <v>1</v>
      </c>
      <c r="F460" s="180" t="s">
        <v>750</v>
      </c>
      <c r="H460" s="181">
        <v>656.00199999999995</v>
      </c>
      <c r="I460" s="182"/>
      <c r="L460" s="178"/>
      <c r="M460" s="183"/>
      <c r="T460" s="184"/>
      <c r="AT460" s="179" t="s">
        <v>342</v>
      </c>
      <c r="AU460" s="179" t="s">
        <v>87</v>
      </c>
      <c r="AV460" s="13" t="s">
        <v>87</v>
      </c>
      <c r="AW460" s="13" t="s">
        <v>31</v>
      </c>
      <c r="AX460" s="13" t="s">
        <v>75</v>
      </c>
      <c r="AY460" s="179" t="s">
        <v>334</v>
      </c>
    </row>
    <row r="461" spans="2:65" s="12" customFormat="1">
      <c r="B461" s="171"/>
      <c r="D461" s="172" t="s">
        <v>342</v>
      </c>
      <c r="E461" s="173" t="s">
        <v>1</v>
      </c>
      <c r="F461" s="174" t="s">
        <v>751</v>
      </c>
      <c r="H461" s="173" t="s">
        <v>1</v>
      </c>
      <c r="I461" s="175"/>
      <c r="L461" s="171"/>
      <c r="M461" s="176"/>
      <c r="T461" s="177"/>
      <c r="AT461" s="173" t="s">
        <v>342</v>
      </c>
      <c r="AU461" s="173" t="s">
        <v>87</v>
      </c>
      <c r="AV461" s="12" t="s">
        <v>82</v>
      </c>
      <c r="AW461" s="12" t="s">
        <v>31</v>
      </c>
      <c r="AX461" s="12" t="s">
        <v>75</v>
      </c>
      <c r="AY461" s="173" t="s">
        <v>334</v>
      </c>
    </row>
    <row r="462" spans="2:65" s="13" customFormat="1">
      <c r="B462" s="178"/>
      <c r="D462" s="172" t="s">
        <v>342</v>
      </c>
      <c r="E462" s="179" t="s">
        <v>1</v>
      </c>
      <c r="F462" s="180" t="s">
        <v>752</v>
      </c>
      <c r="H462" s="181">
        <v>48.743000000000002</v>
      </c>
      <c r="I462" s="182"/>
      <c r="L462" s="178"/>
      <c r="M462" s="183"/>
      <c r="T462" s="184"/>
      <c r="AT462" s="179" t="s">
        <v>342</v>
      </c>
      <c r="AU462" s="179" t="s">
        <v>87</v>
      </c>
      <c r="AV462" s="13" t="s">
        <v>87</v>
      </c>
      <c r="AW462" s="13" t="s">
        <v>31</v>
      </c>
      <c r="AX462" s="13" t="s">
        <v>75</v>
      </c>
      <c r="AY462" s="179" t="s">
        <v>334</v>
      </c>
    </row>
    <row r="463" spans="2:65" s="14" customFormat="1">
      <c r="B463" s="185"/>
      <c r="D463" s="172" t="s">
        <v>342</v>
      </c>
      <c r="E463" s="186" t="s">
        <v>1</v>
      </c>
      <c r="F463" s="187" t="s">
        <v>346</v>
      </c>
      <c r="H463" s="188">
        <v>704.745</v>
      </c>
      <c r="I463" s="189"/>
      <c r="L463" s="185"/>
      <c r="M463" s="190"/>
      <c r="T463" s="191"/>
      <c r="AT463" s="186" t="s">
        <v>342</v>
      </c>
      <c r="AU463" s="186" t="s">
        <v>87</v>
      </c>
      <c r="AV463" s="14" t="s">
        <v>340</v>
      </c>
      <c r="AW463" s="14" t="s">
        <v>31</v>
      </c>
      <c r="AX463" s="14" t="s">
        <v>82</v>
      </c>
      <c r="AY463" s="186" t="s">
        <v>334</v>
      </c>
    </row>
    <row r="464" spans="2:65" s="1" customFormat="1" ht="16.5" customHeight="1">
      <c r="B464" s="128"/>
      <c r="C464" s="158" t="s">
        <v>753</v>
      </c>
      <c r="D464" s="158" t="s">
        <v>336</v>
      </c>
      <c r="E464" s="159" t="s">
        <v>754</v>
      </c>
      <c r="F464" s="160" t="s">
        <v>755</v>
      </c>
      <c r="G464" s="161" t="s">
        <v>756</v>
      </c>
      <c r="H464" s="162">
        <v>20</v>
      </c>
      <c r="I464" s="163"/>
      <c r="J464" s="164">
        <f>ROUND(I464*H464,2)</f>
        <v>0</v>
      </c>
      <c r="K464" s="165"/>
      <c r="L464" s="32"/>
      <c r="M464" s="166" t="s">
        <v>1</v>
      </c>
      <c r="N464" s="127" t="s">
        <v>41</v>
      </c>
      <c r="P464" s="167">
        <f>O464*H464</f>
        <v>0</v>
      </c>
      <c r="Q464" s="167">
        <v>5.0000000000000002E-5</v>
      </c>
      <c r="R464" s="167">
        <f>Q464*H464</f>
        <v>1E-3</v>
      </c>
      <c r="S464" s="167">
        <v>0</v>
      </c>
      <c r="T464" s="168">
        <f>S464*H464</f>
        <v>0</v>
      </c>
      <c r="AR464" s="169" t="s">
        <v>340</v>
      </c>
      <c r="AT464" s="169" t="s">
        <v>336</v>
      </c>
      <c r="AU464" s="169" t="s">
        <v>87</v>
      </c>
      <c r="AY464" s="17" t="s">
        <v>334</v>
      </c>
      <c r="BE464" s="170">
        <f>IF(N464="základná",J464,0)</f>
        <v>0</v>
      </c>
      <c r="BF464" s="170">
        <f>IF(N464="znížená",J464,0)</f>
        <v>0</v>
      </c>
      <c r="BG464" s="170">
        <f>IF(N464="zákl. prenesená",J464,0)</f>
        <v>0</v>
      </c>
      <c r="BH464" s="170">
        <f>IF(N464="zníž. prenesená",J464,0)</f>
        <v>0</v>
      </c>
      <c r="BI464" s="170">
        <f>IF(N464="nulová",J464,0)</f>
        <v>0</v>
      </c>
      <c r="BJ464" s="17" t="s">
        <v>87</v>
      </c>
      <c r="BK464" s="170">
        <f>ROUND(I464*H464,2)</f>
        <v>0</v>
      </c>
      <c r="BL464" s="17" t="s">
        <v>340</v>
      </c>
      <c r="BM464" s="169" t="s">
        <v>757</v>
      </c>
    </row>
    <row r="465" spans="2:65" s="1" customFormat="1" ht="33" customHeight="1">
      <c r="B465" s="128"/>
      <c r="C465" s="158" t="s">
        <v>758</v>
      </c>
      <c r="D465" s="158" t="s">
        <v>336</v>
      </c>
      <c r="E465" s="159" t="s">
        <v>759</v>
      </c>
      <c r="F465" s="160" t="s">
        <v>760</v>
      </c>
      <c r="G465" s="161" t="s">
        <v>428</v>
      </c>
      <c r="H465" s="162">
        <v>13.14</v>
      </c>
      <c r="I465" s="163"/>
      <c r="J465" s="164">
        <f>ROUND(I465*H465,2)</f>
        <v>0</v>
      </c>
      <c r="K465" s="165"/>
      <c r="L465" s="32"/>
      <c r="M465" s="166" t="s">
        <v>1</v>
      </c>
      <c r="N465" s="127" t="s">
        <v>41</v>
      </c>
      <c r="P465" s="167">
        <f>O465*H465</f>
        <v>0</v>
      </c>
      <c r="Q465" s="167">
        <v>0</v>
      </c>
      <c r="R465" s="167">
        <f>Q465*H465</f>
        <v>0</v>
      </c>
      <c r="S465" s="167">
        <v>0</v>
      </c>
      <c r="T465" s="168">
        <f>S465*H465</f>
        <v>0</v>
      </c>
      <c r="AR465" s="169" t="s">
        <v>340</v>
      </c>
      <c r="AT465" s="169" t="s">
        <v>336</v>
      </c>
      <c r="AU465" s="169" t="s">
        <v>87</v>
      </c>
      <c r="AY465" s="17" t="s">
        <v>334</v>
      </c>
      <c r="BE465" s="170">
        <f>IF(N465="základná",J465,0)</f>
        <v>0</v>
      </c>
      <c r="BF465" s="170">
        <f>IF(N465="znížená",J465,0)</f>
        <v>0</v>
      </c>
      <c r="BG465" s="170">
        <f>IF(N465="zákl. prenesená",J465,0)</f>
        <v>0</v>
      </c>
      <c r="BH465" s="170">
        <f>IF(N465="zníž. prenesená",J465,0)</f>
        <v>0</v>
      </c>
      <c r="BI465" s="170">
        <f>IF(N465="nulová",J465,0)</f>
        <v>0</v>
      </c>
      <c r="BJ465" s="17" t="s">
        <v>87</v>
      </c>
      <c r="BK465" s="170">
        <f>ROUND(I465*H465,2)</f>
        <v>0</v>
      </c>
      <c r="BL465" s="17" t="s">
        <v>340</v>
      </c>
      <c r="BM465" s="169" t="s">
        <v>761</v>
      </c>
    </row>
    <row r="466" spans="2:65" s="1" customFormat="1" ht="24.15" customHeight="1">
      <c r="B466" s="128"/>
      <c r="C466" s="158" t="s">
        <v>762</v>
      </c>
      <c r="D466" s="158" t="s">
        <v>336</v>
      </c>
      <c r="E466" s="159" t="s">
        <v>763</v>
      </c>
      <c r="F466" s="160" t="s">
        <v>764</v>
      </c>
      <c r="G466" s="161" t="s">
        <v>428</v>
      </c>
      <c r="H466" s="162">
        <v>13.14</v>
      </c>
      <c r="I466" s="163"/>
      <c r="J466" s="164">
        <f>ROUND(I466*H466,2)</f>
        <v>0</v>
      </c>
      <c r="K466" s="165"/>
      <c r="L466" s="32"/>
      <c r="M466" s="166" t="s">
        <v>1</v>
      </c>
      <c r="N466" s="127" t="s">
        <v>41</v>
      </c>
      <c r="P466" s="167">
        <f>O466*H466</f>
        <v>0</v>
      </c>
      <c r="Q466" s="167">
        <v>0</v>
      </c>
      <c r="R466" s="167">
        <f>Q466*H466</f>
        <v>0</v>
      </c>
      <c r="S466" s="167">
        <v>0</v>
      </c>
      <c r="T466" s="168">
        <f>S466*H466</f>
        <v>0</v>
      </c>
      <c r="AR466" s="169" t="s">
        <v>340</v>
      </c>
      <c r="AT466" s="169" t="s">
        <v>336</v>
      </c>
      <c r="AU466" s="169" t="s">
        <v>87</v>
      </c>
      <c r="AY466" s="17" t="s">
        <v>334</v>
      </c>
      <c r="BE466" s="170">
        <f>IF(N466="základná",J466,0)</f>
        <v>0</v>
      </c>
      <c r="BF466" s="170">
        <f>IF(N466="znížená",J466,0)</f>
        <v>0</v>
      </c>
      <c r="BG466" s="170">
        <f>IF(N466="zákl. prenesená",J466,0)</f>
        <v>0</v>
      </c>
      <c r="BH466" s="170">
        <f>IF(N466="zníž. prenesená",J466,0)</f>
        <v>0</v>
      </c>
      <c r="BI466" s="170">
        <f>IF(N466="nulová",J466,0)</f>
        <v>0</v>
      </c>
      <c r="BJ466" s="17" t="s">
        <v>87</v>
      </c>
      <c r="BK466" s="170">
        <f>ROUND(I466*H466,2)</f>
        <v>0</v>
      </c>
      <c r="BL466" s="17" t="s">
        <v>340</v>
      </c>
      <c r="BM466" s="169" t="s">
        <v>765</v>
      </c>
    </row>
    <row r="467" spans="2:65" s="12" customFormat="1">
      <c r="B467" s="171"/>
      <c r="D467" s="172" t="s">
        <v>342</v>
      </c>
      <c r="E467" s="173" t="s">
        <v>1</v>
      </c>
      <c r="F467" s="174" t="s">
        <v>766</v>
      </c>
      <c r="H467" s="173" t="s">
        <v>1</v>
      </c>
      <c r="I467" s="175"/>
      <c r="L467" s="171"/>
      <c r="M467" s="176"/>
      <c r="T467" s="177"/>
      <c r="AT467" s="173" t="s">
        <v>342</v>
      </c>
      <c r="AU467" s="173" t="s">
        <v>87</v>
      </c>
      <c r="AV467" s="12" t="s">
        <v>82</v>
      </c>
      <c r="AW467" s="12" t="s">
        <v>31</v>
      </c>
      <c r="AX467" s="12" t="s">
        <v>75</v>
      </c>
      <c r="AY467" s="173" t="s">
        <v>334</v>
      </c>
    </row>
    <row r="468" spans="2:65" s="13" customFormat="1">
      <c r="B468" s="178"/>
      <c r="D468" s="172" t="s">
        <v>342</v>
      </c>
      <c r="E468" s="179" t="s">
        <v>1</v>
      </c>
      <c r="F468" s="180" t="s">
        <v>767</v>
      </c>
      <c r="H468" s="181">
        <v>13.14</v>
      </c>
      <c r="I468" s="182"/>
      <c r="L468" s="178"/>
      <c r="M468" s="183"/>
      <c r="T468" s="184"/>
      <c r="AT468" s="179" t="s">
        <v>342</v>
      </c>
      <c r="AU468" s="179" t="s">
        <v>87</v>
      </c>
      <c r="AV468" s="13" t="s">
        <v>87</v>
      </c>
      <c r="AW468" s="13" t="s">
        <v>31</v>
      </c>
      <c r="AX468" s="13" t="s">
        <v>75</v>
      </c>
      <c r="AY468" s="179" t="s">
        <v>334</v>
      </c>
    </row>
    <row r="469" spans="2:65" s="14" customFormat="1">
      <c r="B469" s="185"/>
      <c r="D469" s="172" t="s">
        <v>342</v>
      </c>
      <c r="E469" s="186" t="s">
        <v>1</v>
      </c>
      <c r="F469" s="187" t="s">
        <v>346</v>
      </c>
      <c r="H469" s="188">
        <v>13.14</v>
      </c>
      <c r="I469" s="189"/>
      <c r="L469" s="185"/>
      <c r="M469" s="190"/>
      <c r="T469" s="191"/>
      <c r="AT469" s="186" t="s">
        <v>342</v>
      </c>
      <c r="AU469" s="186" t="s">
        <v>87</v>
      </c>
      <c r="AV469" s="14" t="s">
        <v>340</v>
      </c>
      <c r="AW469" s="14" t="s">
        <v>31</v>
      </c>
      <c r="AX469" s="14" t="s">
        <v>82</v>
      </c>
      <c r="AY469" s="186" t="s">
        <v>334</v>
      </c>
    </row>
    <row r="470" spans="2:65" s="1" customFormat="1" ht="24.15" customHeight="1">
      <c r="B470" s="128"/>
      <c r="C470" s="158" t="s">
        <v>768</v>
      </c>
      <c r="D470" s="158" t="s">
        <v>336</v>
      </c>
      <c r="E470" s="159" t="s">
        <v>769</v>
      </c>
      <c r="F470" s="160" t="s">
        <v>770</v>
      </c>
      <c r="G470" s="161" t="s">
        <v>428</v>
      </c>
      <c r="H470" s="162">
        <v>13.14</v>
      </c>
      <c r="I470" s="163"/>
      <c r="J470" s="164">
        <f>ROUND(I470*H470,2)</f>
        <v>0</v>
      </c>
      <c r="K470" s="165"/>
      <c r="L470" s="32"/>
      <c r="M470" s="166" t="s">
        <v>1</v>
      </c>
      <c r="N470" s="127" t="s">
        <v>41</v>
      </c>
      <c r="P470" s="167">
        <f>O470*H470</f>
        <v>0</v>
      </c>
      <c r="Q470" s="167">
        <v>0</v>
      </c>
      <c r="R470" s="167">
        <f>Q470*H470</f>
        <v>0</v>
      </c>
      <c r="S470" s="167">
        <v>0</v>
      </c>
      <c r="T470" s="168">
        <f>S470*H470</f>
        <v>0</v>
      </c>
      <c r="AR470" s="169" t="s">
        <v>340</v>
      </c>
      <c r="AT470" s="169" t="s">
        <v>336</v>
      </c>
      <c r="AU470" s="169" t="s">
        <v>87</v>
      </c>
      <c r="AY470" s="17" t="s">
        <v>334</v>
      </c>
      <c r="BE470" s="170">
        <f>IF(N470="základná",J470,0)</f>
        <v>0</v>
      </c>
      <c r="BF470" s="170">
        <f>IF(N470="znížená",J470,0)</f>
        <v>0</v>
      </c>
      <c r="BG470" s="170">
        <f>IF(N470="zákl. prenesená",J470,0)</f>
        <v>0</v>
      </c>
      <c r="BH470" s="170">
        <f>IF(N470="zníž. prenesená",J470,0)</f>
        <v>0</v>
      </c>
      <c r="BI470" s="170">
        <f>IF(N470="nulová",J470,0)</f>
        <v>0</v>
      </c>
      <c r="BJ470" s="17" t="s">
        <v>87</v>
      </c>
      <c r="BK470" s="170">
        <f>ROUND(I470*H470,2)</f>
        <v>0</v>
      </c>
      <c r="BL470" s="17" t="s">
        <v>340</v>
      </c>
      <c r="BM470" s="169" t="s">
        <v>771</v>
      </c>
    </row>
    <row r="471" spans="2:65" s="12" customFormat="1">
      <c r="B471" s="171"/>
      <c r="D471" s="172" t="s">
        <v>342</v>
      </c>
      <c r="E471" s="173" t="s">
        <v>1</v>
      </c>
      <c r="F471" s="174" t="s">
        <v>766</v>
      </c>
      <c r="H471" s="173" t="s">
        <v>1</v>
      </c>
      <c r="I471" s="175"/>
      <c r="L471" s="171"/>
      <c r="M471" s="176"/>
      <c r="T471" s="177"/>
      <c r="AT471" s="173" t="s">
        <v>342</v>
      </c>
      <c r="AU471" s="173" t="s">
        <v>87</v>
      </c>
      <c r="AV471" s="12" t="s">
        <v>82</v>
      </c>
      <c r="AW471" s="12" t="s">
        <v>31</v>
      </c>
      <c r="AX471" s="12" t="s">
        <v>75</v>
      </c>
      <c r="AY471" s="173" t="s">
        <v>334</v>
      </c>
    </row>
    <row r="472" spans="2:65" s="13" customFormat="1">
      <c r="B472" s="178"/>
      <c r="D472" s="172" t="s">
        <v>342</v>
      </c>
      <c r="E472" s="179" t="s">
        <v>1</v>
      </c>
      <c r="F472" s="180" t="s">
        <v>767</v>
      </c>
      <c r="H472" s="181">
        <v>13.14</v>
      </c>
      <c r="I472" s="182"/>
      <c r="L472" s="178"/>
      <c r="M472" s="183"/>
      <c r="T472" s="184"/>
      <c r="AT472" s="179" t="s">
        <v>342</v>
      </c>
      <c r="AU472" s="179" t="s">
        <v>87</v>
      </c>
      <c r="AV472" s="13" t="s">
        <v>87</v>
      </c>
      <c r="AW472" s="13" t="s">
        <v>31</v>
      </c>
      <c r="AX472" s="13" t="s">
        <v>75</v>
      </c>
      <c r="AY472" s="179" t="s">
        <v>334</v>
      </c>
    </row>
    <row r="473" spans="2:65" s="14" customFormat="1">
      <c r="B473" s="185"/>
      <c r="D473" s="172" t="s">
        <v>342</v>
      </c>
      <c r="E473" s="186" t="s">
        <v>1</v>
      </c>
      <c r="F473" s="187" t="s">
        <v>346</v>
      </c>
      <c r="H473" s="188">
        <v>13.14</v>
      </c>
      <c r="I473" s="189"/>
      <c r="L473" s="185"/>
      <c r="M473" s="190"/>
      <c r="T473" s="191"/>
      <c r="AT473" s="186" t="s">
        <v>342</v>
      </c>
      <c r="AU473" s="186" t="s">
        <v>87</v>
      </c>
      <c r="AV473" s="14" t="s">
        <v>340</v>
      </c>
      <c r="AW473" s="14" t="s">
        <v>31</v>
      </c>
      <c r="AX473" s="14" t="s">
        <v>82</v>
      </c>
      <c r="AY473" s="186" t="s">
        <v>334</v>
      </c>
    </row>
    <row r="474" spans="2:65" s="1" customFormat="1" ht="24.15" customHeight="1">
      <c r="B474" s="128"/>
      <c r="C474" s="158" t="s">
        <v>772</v>
      </c>
      <c r="D474" s="158" t="s">
        <v>336</v>
      </c>
      <c r="E474" s="159" t="s">
        <v>773</v>
      </c>
      <c r="F474" s="160" t="s">
        <v>774</v>
      </c>
      <c r="G474" s="161" t="s">
        <v>428</v>
      </c>
      <c r="H474" s="162">
        <v>13.14</v>
      </c>
      <c r="I474" s="163"/>
      <c r="J474" s="164">
        <f>ROUND(I474*H474,2)</f>
        <v>0</v>
      </c>
      <c r="K474" s="165"/>
      <c r="L474" s="32"/>
      <c r="M474" s="166" t="s">
        <v>1</v>
      </c>
      <c r="N474" s="127" t="s">
        <v>41</v>
      </c>
      <c r="P474" s="167">
        <f>O474*H474</f>
        <v>0</v>
      </c>
      <c r="Q474" s="167">
        <v>0</v>
      </c>
      <c r="R474" s="167">
        <f>Q474*H474</f>
        <v>0</v>
      </c>
      <c r="S474" s="167">
        <v>0</v>
      </c>
      <c r="T474" s="168">
        <f>S474*H474</f>
        <v>0</v>
      </c>
      <c r="AR474" s="169" t="s">
        <v>340</v>
      </c>
      <c r="AT474" s="169" t="s">
        <v>336</v>
      </c>
      <c r="AU474" s="169" t="s">
        <v>87</v>
      </c>
      <c r="AY474" s="17" t="s">
        <v>334</v>
      </c>
      <c r="BE474" s="170">
        <f>IF(N474="základná",J474,0)</f>
        <v>0</v>
      </c>
      <c r="BF474" s="170">
        <f>IF(N474="znížená",J474,0)</f>
        <v>0</v>
      </c>
      <c r="BG474" s="170">
        <f>IF(N474="zákl. prenesená",J474,0)</f>
        <v>0</v>
      </c>
      <c r="BH474" s="170">
        <f>IF(N474="zníž. prenesená",J474,0)</f>
        <v>0</v>
      </c>
      <c r="BI474" s="170">
        <f>IF(N474="nulová",J474,0)</f>
        <v>0</v>
      </c>
      <c r="BJ474" s="17" t="s">
        <v>87</v>
      </c>
      <c r="BK474" s="170">
        <f>ROUND(I474*H474,2)</f>
        <v>0</v>
      </c>
      <c r="BL474" s="17" t="s">
        <v>340</v>
      </c>
      <c r="BM474" s="169" t="s">
        <v>775</v>
      </c>
    </row>
    <row r="475" spans="2:65" s="11" customFormat="1" ht="22.8" customHeight="1">
      <c r="B475" s="146"/>
      <c r="D475" s="147" t="s">
        <v>74</v>
      </c>
      <c r="E475" s="156" t="s">
        <v>776</v>
      </c>
      <c r="F475" s="156" t="s">
        <v>777</v>
      </c>
      <c r="I475" s="149"/>
      <c r="J475" s="157">
        <f>BK475</f>
        <v>0</v>
      </c>
      <c r="L475" s="146"/>
      <c r="M475" s="151"/>
      <c r="P475" s="152">
        <f>P476</f>
        <v>0</v>
      </c>
      <c r="R475" s="152">
        <f>R476</f>
        <v>0</v>
      </c>
      <c r="T475" s="153">
        <f>T476</f>
        <v>0</v>
      </c>
      <c r="AR475" s="147" t="s">
        <v>82</v>
      </c>
      <c r="AT475" s="154" t="s">
        <v>74</v>
      </c>
      <c r="AU475" s="154" t="s">
        <v>82</v>
      </c>
      <c r="AY475" s="147" t="s">
        <v>334</v>
      </c>
      <c r="BK475" s="155">
        <f>BK476</f>
        <v>0</v>
      </c>
    </row>
    <row r="476" spans="2:65" s="1" customFormat="1" ht="24.15" customHeight="1">
      <c r="B476" s="128"/>
      <c r="C476" s="158" t="s">
        <v>778</v>
      </c>
      <c r="D476" s="158" t="s">
        <v>336</v>
      </c>
      <c r="E476" s="159" t="s">
        <v>779</v>
      </c>
      <c r="F476" s="160" t="s">
        <v>780</v>
      </c>
      <c r="G476" s="161" t="s">
        <v>428</v>
      </c>
      <c r="H476" s="162">
        <v>1603.866</v>
      </c>
      <c r="I476" s="163"/>
      <c r="J476" s="164">
        <f>ROUND(I476*H476,2)</f>
        <v>0</v>
      </c>
      <c r="K476" s="165"/>
      <c r="L476" s="32"/>
      <c r="M476" s="166" t="s">
        <v>1</v>
      </c>
      <c r="N476" s="127" t="s">
        <v>41</v>
      </c>
      <c r="P476" s="167">
        <f>O476*H476</f>
        <v>0</v>
      </c>
      <c r="Q476" s="167">
        <v>0</v>
      </c>
      <c r="R476" s="167">
        <f>Q476*H476</f>
        <v>0</v>
      </c>
      <c r="S476" s="167">
        <v>0</v>
      </c>
      <c r="T476" s="168">
        <f>S476*H476</f>
        <v>0</v>
      </c>
      <c r="AR476" s="169" t="s">
        <v>340</v>
      </c>
      <c r="AT476" s="169" t="s">
        <v>336</v>
      </c>
      <c r="AU476" s="169" t="s">
        <v>87</v>
      </c>
      <c r="AY476" s="17" t="s">
        <v>334</v>
      </c>
      <c r="BE476" s="170">
        <f>IF(N476="základná",J476,0)</f>
        <v>0</v>
      </c>
      <c r="BF476" s="170">
        <f>IF(N476="znížená",J476,0)</f>
        <v>0</v>
      </c>
      <c r="BG476" s="170">
        <f>IF(N476="zákl. prenesená",J476,0)</f>
        <v>0</v>
      </c>
      <c r="BH476" s="170">
        <f>IF(N476="zníž. prenesená",J476,0)</f>
        <v>0</v>
      </c>
      <c r="BI476" s="170">
        <f>IF(N476="nulová",J476,0)</f>
        <v>0</v>
      </c>
      <c r="BJ476" s="17" t="s">
        <v>87</v>
      </c>
      <c r="BK476" s="170">
        <f>ROUND(I476*H476,2)</f>
        <v>0</v>
      </c>
      <c r="BL476" s="17" t="s">
        <v>340</v>
      </c>
      <c r="BM476" s="169" t="s">
        <v>781</v>
      </c>
    </row>
    <row r="477" spans="2:65" s="11" customFormat="1" ht="25.95" customHeight="1">
      <c r="B477" s="146"/>
      <c r="D477" s="147" t="s">
        <v>74</v>
      </c>
      <c r="E477" s="148" t="s">
        <v>782</v>
      </c>
      <c r="F477" s="148" t="s">
        <v>783</v>
      </c>
      <c r="I477" s="149"/>
      <c r="J477" s="150">
        <f>BK477</f>
        <v>0</v>
      </c>
      <c r="L477" s="146"/>
      <c r="M477" s="151"/>
      <c r="P477" s="152">
        <f>P478+P591+P688+P1054+P1058+P1071+P1138+P1685+P1743+P2025+P2085+P2104+P2112+P2141+P2146+P2272</f>
        <v>0</v>
      </c>
      <c r="R477" s="152">
        <f>R478+R591+R688+R1054+R1058+R1071+R1138+R1685+R1743+R2025+R2085+R2104+R2112+R2141+R2146+R2272</f>
        <v>158.18948283999998</v>
      </c>
      <c r="T477" s="153">
        <f>T478+T591+T688+T1054+T1058+T1071+T1138+T1685+T1743+T2025+T2085+T2104+T2112+T2141+T2146+T2272</f>
        <v>0.17599999999999999</v>
      </c>
      <c r="AR477" s="147" t="s">
        <v>87</v>
      </c>
      <c r="AT477" s="154" t="s">
        <v>74</v>
      </c>
      <c r="AU477" s="154" t="s">
        <v>75</v>
      </c>
      <c r="AY477" s="147" t="s">
        <v>334</v>
      </c>
      <c r="BK477" s="155">
        <f>BK478+BK591+BK688+BK1054+BK1058+BK1071+BK1138+BK1685+BK1743+BK2025+BK2085+BK2104+BK2112+BK2141+BK2146+BK2272</f>
        <v>0</v>
      </c>
    </row>
    <row r="478" spans="2:65" s="11" customFormat="1" ht="22.8" customHeight="1">
      <c r="B478" s="146"/>
      <c r="D478" s="147" t="s">
        <v>74</v>
      </c>
      <c r="E478" s="156" t="s">
        <v>784</v>
      </c>
      <c r="F478" s="156" t="s">
        <v>785</v>
      </c>
      <c r="I478" s="149"/>
      <c r="J478" s="157">
        <f>BK478</f>
        <v>0</v>
      </c>
      <c r="L478" s="146"/>
      <c r="M478" s="151"/>
      <c r="P478" s="152">
        <f>SUM(P479:P590)</f>
        <v>0</v>
      </c>
      <c r="R478" s="152">
        <f>SUM(R479:R590)</f>
        <v>14.926444380000003</v>
      </c>
      <c r="T478" s="153">
        <f>SUM(T479:T590)</f>
        <v>0</v>
      </c>
      <c r="AR478" s="147" t="s">
        <v>87</v>
      </c>
      <c r="AT478" s="154" t="s">
        <v>74</v>
      </c>
      <c r="AU478" s="154" t="s">
        <v>82</v>
      </c>
      <c r="AY478" s="147" t="s">
        <v>334</v>
      </c>
      <c r="BK478" s="155">
        <f>SUM(BK479:BK590)</f>
        <v>0</v>
      </c>
    </row>
    <row r="479" spans="2:65" s="1" customFormat="1" ht="24.15" customHeight="1">
      <c r="B479" s="128"/>
      <c r="C479" s="158" t="s">
        <v>786</v>
      </c>
      <c r="D479" s="158" t="s">
        <v>336</v>
      </c>
      <c r="E479" s="159" t="s">
        <v>787</v>
      </c>
      <c r="F479" s="160" t="s">
        <v>788</v>
      </c>
      <c r="G479" s="161" t="s">
        <v>339</v>
      </c>
      <c r="H479" s="162">
        <v>632.11</v>
      </c>
      <c r="I479" s="163"/>
      <c r="J479" s="164">
        <f>ROUND(I479*H479,2)</f>
        <v>0</v>
      </c>
      <c r="K479" s="165"/>
      <c r="L479" s="32"/>
      <c r="M479" s="166" t="s">
        <v>1</v>
      </c>
      <c r="N479" s="127" t="s">
        <v>41</v>
      </c>
      <c r="P479" s="167">
        <f>O479*H479</f>
        <v>0</v>
      </c>
      <c r="Q479" s="167">
        <v>0</v>
      </c>
      <c r="R479" s="167">
        <f>Q479*H479</f>
        <v>0</v>
      </c>
      <c r="S479" s="167">
        <v>0</v>
      </c>
      <c r="T479" s="168">
        <f>S479*H479</f>
        <v>0</v>
      </c>
      <c r="AR479" s="169" t="s">
        <v>452</v>
      </c>
      <c r="AT479" s="169" t="s">
        <v>336</v>
      </c>
      <c r="AU479" s="169" t="s">
        <v>87</v>
      </c>
      <c r="AY479" s="17" t="s">
        <v>334</v>
      </c>
      <c r="BE479" s="170">
        <f>IF(N479="základná",J479,0)</f>
        <v>0</v>
      </c>
      <c r="BF479" s="170">
        <f>IF(N479="znížená",J479,0)</f>
        <v>0</v>
      </c>
      <c r="BG479" s="170">
        <f>IF(N479="zákl. prenesená",J479,0)</f>
        <v>0</v>
      </c>
      <c r="BH479" s="170">
        <f>IF(N479="zníž. prenesená",J479,0)</f>
        <v>0</v>
      </c>
      <c r="BI479" s="170">
        <f>IF(N479="nulová",J479,0)</f>
        <v>0</v>
      </c>
      <c r="BJ479" s="17" t="s">
        <v>87</v>
      </c>
      <c r="BK479" s="170">
        <f>ROUND(I479*H479,2)</f>
        <v>0</v>
      </c>
      <c r="BL479" s="17" t="s">
        <v>452</v>
      </c>
      <c r="BM479" s="169" t="s">
        <v>789</v>
      </c>
    </row>
    <row r="480" spans="2:65" s="12" customFormat="1" ht="30.6">
      <c r="B480" s="171"/>
      <c r="D480" s="172" t="s">
        <v>342</v>
      </c>
      <c r="E480" s="173" t="s">
        <v>1</v>
      </c>
      <c r="F480" s="174" t="s">
        <v>790</v>
      </c>
      <c r="H480" s="173" t="s">
        <v>1</v>
      </c>
      <c r="I480" s="175"/>
      <c r="L480" s="171"/>
      <c r="M480" s="176"/>
      <c r="T480" s="177"/>
      <c r="AT480" s="173" t="s">
        <v>342</v>
      </c>
      <c r="AU480" s="173" t="s">
        <v>87</v>
      </c>
      <c r="AV480" s="12" t="s">
        <v>82</v>
      </c>
      <c r="AW480" s="12" t="s">
        <v>31</v>
      </c>
      <c r="AX480" s="12" t="s">
        <v>75</v>
      </c>
      <c r="AY480" s="173" t="s">
        <v>334</v>
      </c>
    </row>
    <row r="481" spans="2:65" s="13" customFormat="1">
      <c r="B481" s="178"/>
      <c r="D481" s="172" t="s">
        <v>342</v>
      </c>
      <c r="E481" s="179" t="s">
        <v>1</v>
      </c>
      <c r="F481" s="180" t="s">
        <v>791</v>
      </c>
      <c r="H481" s="181">
        <v>630.91999999999996</v>
      </c>
      <c r="I481" s="182"/>
      <c r="L481" s="178"/>
      <c r="M481" s="183"/>
      <c r="T481" s="184"/>
      <c r="AT481" s="179" t="s">
        <v>342</v>
      </c>
      <c r="AU481" s="179" t="s">
        <v>87</v>
      </c>
      <c r="AV481" s="13" t="s">
        <v>87</v>
      </c>
      <c r="AW481" s="13" t="s">
        <v>31</v>
      </c>
      <c r="AX481" s="13" t="s">
        <v>75</v>
      </c>
      <c r="AY481" s="179" t="s">
        <v>334</v>
      </c>
    </row>
    <row r="482" spans="2:65" s="15" customFormat="1">
      <c r="B482" s="192"/>
      <c r="D482" s="172" t="s">
        <v>342</v>
      </c>
      <c r="E482" s="193" t="s">
        <v>130</v>
      </c>
      <c r="F482" s="194" t="s">
        <v>406</v>
      </c>
      <c r="H482" s="195">
        <v>630.91999999999996</v>
      </c>
      <c r="I482" s="196"/>
      <c r="L482" s="192"/>
      <c r="M482" s="197"/>
      <c r="T482" s="198"/>
      <c r="AT482" s="193" t="s">
        <v>342</v>
      </c>
      <c r="AU482" s="193" t="s">
        <v>87</v>
      </c>
      <c r="AV482" s="15" t="s">
        <v>352</v>
      </c>
      <c r="AW482" s="15" t="s">
        <v>31</v>
      </c>
      <c r="AX482" s="15" t="s">
        <v>75</v>
      </c>
      <c r="AY482" s="193" t="s">
        <v>334</v>
      </c>
    </row>
    <row r="483" spans="2:65" s="12" customFormat="1">
      <c r="B483" s="171"/>
      <c r="D483" s="172" t="s">
        <v>342</v>
      </c>
      <c r="E483" s="173" t="s">
        <v>1</v>
      </c>
      <c r="F483" s="174" t="s">
        <v>602</v>
      </c>
      <c r="H483" s="173" t="s">
        <v>1</v>
      </c>
      <c r="I483" s="175"/>
      <c r="L483" s="171"/>
      <c r="M483" s="176"/>
      <c r="T483" s="177"/>
      <c r="AT483" s="173" t="s">
        <v>342</v>
      </c>
      <c r="AU483" s="173" t="s">
        <v>87</v>
      </c>
      <c r="AV483" s="12" t="s">
        <v>82</v>
      </c>
      <c r="AW483" s="12" t="s">
        <v>31</v>
      </c>
      <c r="AX483" s="12" t="s">
        <v>75</v>
      </c>
      <c r="AY483" s="173" t="s">
        <v>334</v>
      </c>
    </row>
    <row r="484" spans="2:65" s="13" customFormat="1">
      <c r="B484" s="178"/>
      <c r="D484" s="172" t="s">
        <v>342</v>
      </c>
      <c r="E484" s="179" t="s">
        <v>1</v>
      </c>
      <c r="F484" s="180" t="s">
        <v>182</v>
      </c>
      <c r="H484" s="181">
        <v>1.19</v>
      </c>
      <c r="I484" s="182"/>
      <c r="L484" s="178"/>
      <c r="M484" s="183"/>
      <c r="T484" s="184"/>
      <c r="AT484" s="179" t="s">
        <v>342</v>
      </c>
      <c r="AU484" s="179" t="s">
        <v>87</v>
      </c>
      <c r="AV484" s="13" t="s">
        <v>87</v>
      </c>
      <c r="AW484" s="13" t="s">
        <v>31</v>
      </c>
      <c r="AX484" s="13" t="s">
        <v>75</v>
      </c>
      <c r="AY484" s="179" t="s">
        <v>334</v>
      </c>
    </row>
    <row r="485" spans="2:65" s="15" customFormat="1">
      <c r="B485" s="192"/>
      <c r="D485" s="172" t="s">
        <v>342</v>
      </c>
      <c r="E485" s="193" t="s">
        <v>1</v>
      </c>
      <c r="F485" s="194" t="s">
        <v>406</v>
      </c>
      <c r="H485" s="195">
        <v>1.19</v>
      </c>
      <c r="I485" s="196"/>
      <c r="L485" s="192"/>
      <c r="M485" s="197"/>
      <c r="T485" s="198"/>
      <c r="AT485" s="193" t="s">
        <v>342</v>
      </c>
      <c r="AU485" s="193" t="s">
        <v>87</v>
      </c>
      <c r="AV485" s="15" t="s">
        <v>352</v>
      </c>
      <c r="AW485" s="15" t="s">
        <v>31</v>
      </c>
      <c r="AX485" s="15" t="s">
        <v>75</v>
      </c>
      <c r="AY485" s="193" t="s">
        <v>334</v>
      </c>
    </row>
    <row r="486" spans="2:65" s="14" customFormat="1">
      <c r="B486" s="185"/>
      <c r="D486" s="172" t="s">
        <v>342</v>
      </c>
      <c r="E486" s="186" t="s">
        <v>1</v>
      </c>
      <c r="F486" s="187" t="s">
        <v>346</v>
      </c>
      <c r="H486" s="188">
        <v>632.11</v>
      </c>
      <c r="I486" s="189"/>
      <c r="L486" s="185"/>
      <c r="M486" s="190"/>
      <c r="T486" s="191"/>
      <c r="AT486" s="186" t="s">
        <v>342</v>
      </c>
      <c r="AU486" s="186" t="s">
        <v>87</v>
      </c>
      <c r="AV486" s="14" t="s">
        <v>340</v>
      </c>
      <c r="AW486" s="14" t="s">
        <v>31</v>
      </c>
      <c r="AX486" s="14" t="s">
        <v>82</v>
      </c>
      <c r="AY486" s="186" t="s">
        <v>334</v>
      </c>
    </row>
    <row r="487" spans="2:65" s="1" customFormat="1" ht="24.15" customHeight="1">
      <c r="B487" s="128"/>
      <c r="C487" s="158" t="s">
        <v>792</v>
      </c>
      <c r="D487" s="158" t="s">
        <v>336</v>
      </c>
      <c r="E487" s="159" t="s">
        <v>793</v>
      </c>
      <c r="F487" s="160" t="s">
        <v>794</v>
      </c>
      <c r="G487" s="161" t="s">
        <v>339</v>
      </c>
      <c r="H487" s="162">
        <v>118.821</v>
      </c>
      <c r="I487" s="163"/>
      <c r="J487" s="164">
        <f>ROUND(I487*H487,2)</f>
        <v>0</v>
      </c>
      <c r="K487" s="165"/>
      <c r="L487" s="32"/>
      <c r="M487" s="166" t="s">
        <v>1</v>
      </c>
      <c r="N487" s="127" t="s">
        <v>41</v>
      </c>
      <c r="P487" s="167">
        <f>O487*H487</f>
        <v>0</v>
      </c>
      <c r="Q487" s="167">
        <v>0</v>
      </c>
      <c r="R487" s="167">
        <f>Q487*H487</f>
        <v>0</v>
      </c>
      <c r="S487" s="167">
        <v>0</v>
      </c>
      <c r="T487" s="168">
        <f>S487*H487</f>
        <v>0</v>
      </c>
      <c r="AR487" s="169" t="s">
        <v>452</v>
      </c>
      <c r="AT487" s="169" t="s">
        <v>336</v>
      </c>
      <c r="AU487" s="169" t="s">
        <v>87</v>
      </c>
      <c r="AY487" s="17" t="s">
        <v>334</v>
      </c>
      <c r="BE487" s="170">
        <f>IF(N487="základná",J487,0)</f>
        <v>0</v>
      </c>
      <c r="BF487" s="170">
        <f>IF(N487="znížená",J487,0)</f>
        <v>0</v>
      </c>
      <c r="BG487" s="170">
        <f>IF(N487="zákl. prenesená",J487,0)</f>
        <v>0</v>
      </c>
      <c r="BH487" s="170">
        <f>IF(N487="zníž. prenesená",J487,0)</f>
        <v>0</v>
      </c>
      <c r="BI487" s="170">
        <f>IF(N487="nulová",J487,0)</f>
        <v>0</v>
      </c>
      <c r="BJ487" s="17" t="s">
        <v>87</v>
      </c>
      <c r="BK487" s="170">
        <f>ROUND(I487*H487,2)</f>
        <v>0</v>
      </c>
      <c r="BL487" s="17" t="s">
        <v>452</v>
      </c>
      <c r="BM487" s="169" t="s">
        <v>795</v>
      </c>
    </row>
    <row r="488" spans="2:65" s="12" customFormat="1">
      <c r="B488" s="171"/>
      <c r="D488" s="172" t="s">
        <v>342</v>
      </c>
      <c r="E488" s="173" t="s">
        <v>1</v>
      </c>
      <c r="F488" s="174" t="s">
        <v>796</v>
      </c>
      <c r="H488" s="173" t="s">
        <v>1</v>
      </c>
      <c r="I488" s="175"/>
      <c r="L488" s="171"/>
      <c r="M488" s="176"/>
      <c r="T488" s="177"/>
      <c r="AT488" s="173" t="s">
        <v>342</v>
      </c>
      <c r="AU488" s="173" t="s">
        <v>87</v>
      </c>
      <c r="AV488" s="12" t="s">
        <v>82</v>
      </c>
      <c r="AW488" s="12" t="s">
        <v>31</v>
      </c>
      <c r="AX488" s="12" t="s">
        <v>75</v>
      </c>
      <c r="AY488" s="173" t="s">
        <v>334</v>
      </c>
    </row>
    <row r="489" spans="2:65" s="13" customFormat="1">
      <c r="B489" s="178"/>
      <c r="D489" s="172" t="s">
        <v>342</v>
      </c>
      <c r="E489" s="179" t="s">
        <v>1</v>
      </c>
      <c r="F489" s="180" t="s">
        <v>797</v>
      </c>
      <c r="H489" s="181">
        <v>85.881</v>
      </c>
      <c r="I489" s="182"/>
      <c r="L489" s="178"/>
      <c r="M489" s="183"/>
      <c r="T489" s="184"/>
      <c r="AT489" s="179" t="s">
        <v>342</v>
      </c>
      <c r="AU489" s="179" t="s">
        <v>87</v>
      </c>
      <c r="AV489" s="13" t="s">
        <v>87</v>
      </c>
      <c r="AW489" s="13" t="s">
        <v>31</v>
      </c>
      <c r="AX489" s="13" t="s">
        <v>75</v>
      </c>
      <c r="AY489" s="179" t="s">
        <v>334</v>
      </c>
    </row>
    <row r="490" spans="2:65" s="12" customFormat="1">
      <c r="B490" s="171"/>
      <c r="D490" s="172" t="s">
        <v>342</v>
      </c>
      <c r="E490" s="173" t="s">
        <v>1</v>
      </c>
      <c r="F490" s="174" t="s">
        <v>798</v>
      </c>
      <c r="H490" s="173" t="s">
        <v>1</v>
      </c>
      <c r="I490" s="175"/>
      <c r="L490" s="171"/>
      <c r="M490" s="176"/>
      <c r="T490" s="177"/>
      <c r="AT490" s="173" t="s">
        <v>342</v>
      </c>
      <c r="AU490" s="173" t="s">
        <v>87</v>
      </c>
      <c r="AV490" s="12" t="s">
        <v>82</v>
      </c>
      <c r="AW490" s="12" t="s">
        <v>31</v>
      </c>
      <c r="AX490" s="12" t="s">
        <v>75</v>
      </c>
      <c r="AY490" s="173" t="s">
        <v>334</v>
      </c>
    </row>
    <row r="491" spans="2:65" s="13" customFormat="1">
      <c r="B491" s="178"/>
      <c r="D491" s="172" t="s">
        <v>342</v>
      </c>
      <c r="E491" s="179" t="s">
        <v>1</v>
      </c>
      <c r="F491" s="180" t="s">
        <v>799</v>
      </c>
      <c r="H491" s="181">
        <v>32.94</v>
      </c>
      <c r="I491" s="182"/>
      <c r="L491" s="178"/>
      <c r="M491" s="183"/>
      <c r="T491" s="184"/>
      <c r="AT491" s="179" t="s">
        <v>342</v>
      </c>
      <c r="AU491" s="179" t="s">
        <v>87</v>
      </c>
      <c r="AV491" s="13" t="s">
        <v>87</v>
      </c>
      <c r="AW491" s="13" t="s">
        <v>31</v>
      </c>
      <c r="AX491" s="13" t="s">
        <v>75</v>
      </c>
      <c r="AY491" s="179" t="s">
        <v>334</v>
      </c>
    </row>
    <row r="492" spans="2:65" s="15" customFormat="1">
      <c r="B492" s="192"/>
      <c r="D492" s="172" t="s">
        <v>342</v>
      </c>
      <c r="E492" s="193" t="s">
        <v>135</v>
      </c>
      <c r="F492" s="194" t="s">
        <v>406</v>
      </c>
      <c r="H492" s="195">
        <v>118.821</v>
      </c>
      <c r="I492" s="196"/>
      <c r="L492" s="192"/>
      <c r="M492" s="197"/>
      <c r="T492" s="198"/>
      <c r="AT492" s="193" t="s">
        <v>342</v>
      </c>
      <c r="AU492" s="193" t="s">
        <v>87</v>
      </c>
      <c r="AV492" s="15" t="s">
        <v>352</v>
      </c>
      <c r="AW492" s="15" t="s">
        <v>31</v>
      </c>
      <c r="AX492" s="15" t="s">
        <v>75</v>
      </c>
      <c r="AY492" s="193" t="s">
        <v>334</v>
      </c>
    </row>
    <row r="493" spans="2:65" s="14" customFormat="1">
      <c r="B493" s="185"/>
      <c r="D493" s="172" t="s">
        <v>342</v>
      </c>
      <c r="E493" s="186" t="s">
        <v>1</v>
      </c>
      <c r="F493" s="187" t="s">
        <v>346</v>
      </c>
      <c r="H493" s="188">
        <v>118.821</v>
      </c>
      <c r="I493" s="189"/>
      <c r="L493" s="185"/>
      <c r="M493" s="190"/>
      <c r="T493" s="191"/>
      <c r="AT493" s="186" t="s">
        <v>342</v>
      </c>
      <c r="AU493" s="186" t="s">
        <v>87</v>
      </c>
      <c r="AV493" s="14" t="s">
        <v>340</v>
      </c>
      <c r="AW493" s="14" t="s">
        <v>31</v>
      </c>
      <c r="AX493" s="14" t="s">
        <v>82</v>
      </c>
      <c r="AY493" s="186" t="s">
        <v>334</v>
      </c>
    </row>
    <row r="494" spans="2:65" s="1" customFormat="1" ht="16.5" customHeight="1">
      <c r="B494" s="128"/>
      <c r="C494" s="199" t="s">
        <v>800</v>
      </c>
      <c r="D494" s="199" t="s">
        <v>425</v>
      </c>
      <c r="E494" s="200" t="s">
        <v>801</v>
      </c>
      <c r="F494" s="201" t="s">
        <v>802</v>
      </c>
      <c r="G494" s="202" t="s">
        <v>428</v>
      </c>
      <c r="H494" s="203">
        <v>0.26200000000000001</v>
      </c>
      <c r="I494" s="204"/>
      <c r="J494" s="205">
        <f>ROUND(I494*H494,2)</f>
        <v>0</v>
      </c>
      <c r="K494" s="206"/>
      <c r="L494" s="207"/>
      <c r="M494" s="208" t="s">
        <v>1</v>
      </c>
      <c r="N494" s="209" t="s">
        <v>41</v>
      </c>
      <c r="P494" s="167">
        <f>O494*H494</f>
        <v>0</v>
      </c>
      <c r="Q494" s="167">
        <v>1</v>
      </c>
      <c r="R494" s="167">
        <f>Q494*H494</f>
        <v>0.26200000000000001</v>
      </c>
      <c r="S494" s="167">
        <v>0</v>
      </c>
      <c r="T494" s="168">
        <f>S494*H494</f>
        <v>0</v>
      </c>
      <c r="AR494" s="169" t="s">
        <v>524</v>
      </c>
      <c r="AT494" s="169" t="s">
        <v>425</v>
      </c>
      <c r="AU494" s="169" t="s">
        <v>87</v>
      </c>
      <c r="AY494" s="17" t="s">
        <v>334</v>
      </c>
      <c r="BE494" s="170">
        <f>IF(N494="základná",J494,0)</f>
        <v>0</v>
      </c>
      <c r="BF494" s="170">
        <f>IF(N494="znížená",J494,0)</f>
        <v>0</v>
      </c>
      <c r="BG494" s="170">
        <f>IF(N494="zákl. prenesená",J494,0)</f>
        <v>0</v>
      </c>
      <c r="BH494" s="170">
        <f>IF(N494="zníž. prenesená",J494,0)</f>
        <v>0</v>
      </c>
      <c r="BI494" s="170">
        <f>IF(N494="nulová",J494,0)</f>
        <v>0</v>
      </c>
      <c r="BJ494" s="17" t="s">
        <v>87</v>
      </c>
      <c r="BK494" s="170">
        <f>ROUND(I494*H494,2)</f>
        <v>0</v>
      </c>
      <c r="BL494" s="17" t="s">
        <v>452</v>
      </c>
      <c r="BM494" s="169" t="s">
        <v>803</v>
      </c>
    </row>
    <row r="495" spans="2:65" s="13" customFormat="1">
      <c r="B495" s="178"/>
      <c r="D495" s="172" t="s">
        <v>342</v>
      </c>
      <c r="E495" s="179" t="s">
        <v>1</v>
      </c>
      <c r="F495" s="180" t="s">
        <v>804</v>
      </c>
      <c r="H495" s="181">
        <v>0.26200000000000001</v>
      </c>
      <c r="I495" s="182"/>
      <c r="L495" s="178"/>
      <c r="M495" s="183"/>
      <c r="T495" s="184"/>
      <c r="AT495" s="179" t="s">
        <v>342</v>
      </c>
      <c r="AU495" s="179" t="s">
        <v>87</v>
      </c>
      <c r="AV495" s="13" t="s">
        <v>87</v>
      </c>
      <c r="AW495" s="13" t="s">
        <v>31</v>
      </c>
      <c r="AX495" s="13" t="s">
        <v>75</v>
      </c>
      <c r="AY495" s="179" t="s">
        <v>334</v>
      </c>
    </row>
    <row r="496" spans="2:65" s="15" customFormat="1">
      <c r="B496" s="192"/>
      <c r="D496" s="172" t="s">
        <v>342</v>
      </c>
      <c r="E496" s="193" t="s">
        <v>1</v>
      </c>
      <c r="F496" s="194" t="s">
        <v>406</v>
      </c>
      <c r="H496" s="195">
        <v>0.26200000000000001</v>
      </c>
      <c r="I496" s="196"/>
      <c r="L496" s="192"/>
      <c r="M496" s="197"/>
      <c r="T496" s="198"/>
      <c r="AT496" s="193" t="s">
        <v>342</v>
      </c>
      <c r="AU496" s="193" t="s">
        <v>87</v>
      </c>
      <c r="AV496" s="15" t="s">
        <v>352</v>
      </c>
      <c r="AW496" s="15" t="s">
        <v>31</v>
      </c>
      <c r="AX496" s="15" t="s">
        <v>75</v>
      </c>
      <c r="AY496" s="193" t="s">
        <v>334</v>
      </c>
    </row>
    <row r="497" spans="2:65" s="12" customFormat="1">
      <c r="B497" s="171"/>
      <c r="D497" s="172" t="s">
        <v>342</v>
      </c>
      <c r="E497" s="173" t="s">
        <v>1</v>
      </c>
      <c r="F497" s="174" t="s">
        <v>602</v>
      </c>
      <c r="H497" s="173" t="s">
        <v>1</v>
      </c>
      <c r="I497" s="175"/>
      <c r="L497" s="171"/>
      <c r="M497" s="176"/>
      <c r="T497" s="177"/>
      <c r="AT497" s="173" t="s">
        <v>342</v>
      </c>
      <c r="AU497" s="173" t="s">
        <v>87</v>
      </c>
      <c r="AV497" s="12" t="s">
        <v>82</v>
      </c>
      <c r="AW497" s="12" t="s">
        <v>31</v>
      </c>
      <c r="AX497" s="12" t="s">
        <v>75</v>
      </c>
      <c r="AY497" s="173" t="s">
        <v>334</v>
      </c>
    </row>
    <row r="498" spans="2:65" s="13" customFormat="1">
      <c r="B498" s="178"/>
      <c r="D498" s="172" t="s">
        <v>342</v>
      </c>
      <c r="E498" s="179" t="s">
        <v>1</v>
      </c>
      <c r="F498" s="180" t="s">
        <v>805</v>
      </c>
      <c r="H498" s="181">
        <v>0</v>
      </c>
      <c r="I498" s="182"/>
      <c r="L498" s="178"/>
      <c r="M498" s="183"/>
      <c r="T498" s="184"/>
      <c r="AT498" s="179" t="s">
        <v>342</v>
      </c>
      <c r="AU498" s="179" t="s">
        <v>87</v>
      </c>
      <c r="AV498" s="13" t="s">
        <v>87</v>
      </c>
      <c r="AW498" s="13" t="s">
        <v>31</v>
      </c>
      <c r="AX498" s="13" t="s">
        <v>75</v>
      </c>
      <c r="AY498" s="179" t="s">
        <v>334</v>
      </c>
    </row>
    <row r="499" spans="2:65" s="15" customFormat="1">
      <c r="B499" s="192"/>
      <c r="D499" s="172" t="s">
        <v>342</v>
      </c>
      <c r="E499" s="193" t="s">
        <v>1</v>
      </c>
      <c r="F499" s="194" t="s">
        <v>406</v>
      </c>
      <c r="H499" s="195">
        <v>0</v>
      </c>
      <c r="I499" s="196"/>
      <c r="L499" s="192"/>
      <c r="M499" s="197"/>
      <c r="T499" s="198"/>
      <c r="AT499" s="193" t="s">
        <v>342</v>
      </c>
      <c r="AU499" s="193" t="s">
        <v>87</v>
      </c>
      <c r="AV499" s="15" t="s">
        <v>352</v>
      </c>
      <c r="AW499" s="15" t="s">
        <v>31</v>
      </c>
      <c r="AX499" s="15" t="s">
        <v>75</v>
      </c>
      <c r="AY499" s="193" t="s">
        <v>334</v>
      </c>
    </row>
    <row r="500" spans="2:65" s="14" customFormat="1">
      <c r="B500" s="185"/>
      <c r="D500" s="172" t="s">
        <v>342</v>
      </c>
      <c r="E500" s="186" t="s">
        <v>1</v>
      </c>
      <c r="F500" s="187" t="s">
        <v>346</v>
      </c>
      <c r="H500" s="188">
        <v>0.26200000000000001</v>
      </c>
      <c r="I500" s="189"/>
      <c r="L500" s="185"/>
      <c r="M500" s="190"/>
      <c r="T500" s="191"/>
      <c r="AT500" s="186" t="s">
        <v>342</v>
      </c>
      <c r="AU500" s="186" t="s">
        <v>87</v>
      </c>
      <c r="AV500" s="14" t="s">
        <v>340</v>
      </c>
      <c r="AW500" s="14" t="s">
        <v>31</v>
      </c>
      <c r="AX500" s="14" t="s">
        <v>82</v>
      </c>
      <c r="AY500" s="186" t="s">
        <v>334</v>
      </c>
    </row>
    <row r="501" spans="2:65" s="1" customFormat="1" ht="24.15" customHeight="1">
      <c r="B501" s="128"/>
      <c r="C501" s="158" t="s">
        <v>806</v>
      </c>
      <c r="D501" s="158" t="s">
        <v>336</v>
      </c>
      <c r="E501" s="159" t="s">
        <v>807</v>
      </c>
      <c r="F501" s="160" t="s">
        <v>808</v>
      </c>
      <c r="G501" s="161" t="s">
        <v>339</v>
      </c>
      <c r="H501" s="162">
        <v>40.365000000000002</v>
      </c>
      <c r="I501" s="163"/>
      <c r="J501" s="164">
        <f>ROUND(I501*H501,2)</f>
        <v>0</v>
      </c>
      <c r="K501" s="165"/>
      <c r="L501" s="32"/>
      <c r="M501" s="166" t="s">
        <v>1</v>
      </c>
      <c r="N501" s="127" t="s">
        <v>41</v>
      </c>
      <c r="P501" s="167">
        <f>O501*H501</f>
        <v>0</v>
      </c>
      <c r="Q501" s="167">
        <v>0</v>
      </c>
      <c r="R501" s="167">
        <f>Q501*H501</f>
        <v>0</v>
      </c>
      <c r="S501" s="167">
        <v>0</v>
      </c>
      <c r="T501" s="168">
        <f>S501*H501</f>
        <v>0</v>
      </c>
      <c r="AR501" s="169" t="s">
        <v>452</v>
      </c>
      <c r="AT501" s="169" t="s">
        <v>336</v>
      </c>
      <c r="AU501" s="169" t="s">
        <v>87</v>
      </c>
      <c r="AY501" s="17" t="s">
        <v>334</v>
      </c>
      <c r="BE501" s="170">
        <f>IF(N501="základná",J501,0)</f>
        <v>0</v>
      </c>
      <c r="BF501" s="170">
        <f>IF(N501="znížená",J501,0)</f>
        <v>0</v>
      </c>
      <c r="BG501" s="170">
        <f>IF(N501="zákl. prenesená",J501,0)</f>
        <v>0</v>
      </c>
      <c r="BH501" s="170">
        <f>IF(N501="zníž. prenesená",J501,0)</f>
        <v>0</v>
      </c>
      <c r="BI501" s="170">
        <f>IF(N501="nulová",J501,0)</f>
        <v>0</v>
      </c>
      <c r="BJ501" s="17" t="s">
        <v>87</v>
      </c>
      <c r="BK501" s="170">
        <f>ROUND(I501*H501,2)</f>
        <v>0</v>
      </c>
      <c r="BL501" s="17" t="s">
        <v>452</v>
      </c>
      <c r="BM501" s="169" t="s">
        <v>809</v>
      </c>
    </row>
    <row r="502" spans="2:65" s="12" customFormat="1">
      <c r="B502" s="171"/>
      <c r="D502" s="172" t="s">
        <v>342</v>
      </c>
      <c r="E502" s="173" t="s">
        <v>1</v>
      </c>
      <c r="F502" s="174" t="s">
        <v>810</v>
      </c>
      <c r="H502" s="173" t="s">
        <v>1</v>
      </c>
      <c r="I502" s="175"/>
      <c r="L502" s="171"/>
      <c r="M502" s="176"/>
      <c r="T502" s="177"/>
      <c r="AT502" s="173" t="s">
        <v>342</v>
      </c>
      <c r="AU502" s="173" t="s">
        <v>87</v>
      </c>
      <c r="AV502" s="12" t="s">
        <v>82</v>
      </c>
      <c r="AW502" s="12" t="s">
        <v>31</v>
      </c>
      <c r="AX502" s="12" t="s">
        <v>75</v>
      </c>
      <c r="AY502" s="173" t="s">
        <v>334</v>
      </c>
    </row>
    <row r="503" spans="2:65" s="13" customFormat="1">
      <c r="B503" s="178"/>
      <c r="D503" s="172" t="s">
        <v>342</v>
      </c>
      <c r="E503" s="179" t="s">
        <v>1</v>
      </c>
      <c r="F503" s="180" t="s">
        <v>811</v>
      </c>
      <c r="H503" s="181">
        <v>40.365000000000002</v>
      </c>
      <c r="I503" s="182"/>
      <c r="L503" s="178"/>
      <c r="M503" s="183"/>
      <c r="T503" s="184"/>
      <c r="AT503" s="179" t="s">
        <v>342</v>
      </c>
      <c r="AU503" s="179" t="s">
        <v>87</v>
      </c>
      <c r="AV503" s="13" t="s">
        <v>87</v>
      </c>
      <c r="AW503" s="13" t="s">
        <v>31</v>
      </c>
      <c r="AX503" s="13" t="s">
        <v>75</v>
      </c>
      <c r="AY503" s="179" t="s">
        <v>334</v>
      </c>
    </row>
    <row r="504" spans="2:65" s="14" customFormat="1">
      <c r="B504" s="185"/>
      <c r="D504" s="172" t="s">
        <v>342</v>
      </c>
      <c r="E504" s="186" t="s">
        <v>1</v>
      </c>
      <c r="F504" s="187" t="s">
        <v>346</v>
      </c>
      <c r="H504" s="188">
        <v>40.365000000000002</v>
      </c>
      <c r="I504" s="189"/>
      <c r="L504" s="185"/>
      <c r="M504" s="190"/>
      <c r="T504" s="191"/>
      <c r="AT504" s="186" t="s">
        <v>342</v>
      </c>
      <c r="AU504" s="186" t="s">
        <v>87</v>
      </c>
      <c r="AV504" s="14" t="s">
        <v>340</v>
      </c>
      <c r="AW504" s="14" t="s">
        <v>31</v>
      </c>
      <c r="AX504" s="14" t="s">
        <v>82</v>
      </c>
      <c r="AY504" s="186" t="s">
        <v>334</v>
      </c>
    </row>
    <row r="505" spans="2:65" s="1" customFormat="1" ht="33" customHeight="1">
      <c r="B505" s="128"/>
      <c r="C505" s="199" t="s">
        <v>812</v>
      </c>
      <c r="D505" s="199" t="s">
        <v>425</v>
      </c>
      <c r="E505" s="200" t="s">
        <v>813</v>
      </c>
      <c r="F505" s="201" t="s">
        <v>814</v>
      </c>
      <c r="G505" s="202" t="s">
        <v>339</v>
      </c>
      <c r="H505" s="203">
        <v>1767.5060000000001</v>
      </c>
      <c r="I505" s="204"/>
      <c r="J505" s="205">
        <f>ROUND(I505*H505,2)</f>
        <v>0</v>
      </c>
      <c r="K505" s="206"/>
      <c r="L505" s="207"/>
      <c r="M505" s="208" t="s">
        <v>1</v>
      </c>
      <c r="N505" s="209" t="s">
        <v>41</v>
      </c>
      <c r="P505" s="167">
        <f>O505*H505</f>
        <v>0</v>
      </c>
      <c r="Q505" s="167">
        <v>7.4400000000000004E-3</v>
      </c>
      <c r="R505" s="167">
        <f>Q505*H505</f>
        <v>13.150244640000002</v>
      </c>
      <c r="S505" s="167">
        <v>0</v>
      </c>
      <c r="T505" s="168">
        <f>S505*H505</f>
        <v>0</v>
      </c>
      <c r="AR505" s="169" t="s">
        <v>524</v>
      </c>
      <c r="AT505" s="169" t="s">
        <v>425</v>
      </c>
      <c r="AU505" s="169" t="s">
        <v>87</v>
      </c>
      <c r="AY505" s="17" t="s">
        <v>334</v>
      </c>
      <c r="BE505" s="170">
        <f>IF(N505="základná",J505,0)</f>
        <v>0</v>
      </c>
      <c r="BF505" s="170">
        <f>IF(N505="znížená",J505,0)</f>
        <v>0</v>
      </c>
      <c r="BG505" s="170">
        <f>IF(N505="zákl. prenesená",J505,0)</f>
        <v>0</v>
      </c>
      <c r="BH505" s="170">
        <f>IF(N505="zníž. prenesená",J505,0)</f>
        <v>0</v>
      </c>
      <c r="BI505" s="170">
        <f>IF(N505="nulová",J505,0)</f>
        <v>0</v>
      </c>
      <c r="BJ505" s="17" t="s">
        <v>87</v>
      </c>
      <c r="BK505" s="170">
        <f>ROUND(I505*H505,2)</f>
        <v>0</v>
      </c>
      <c r="BL505" s="17" t="s">
        <v>452</v>
      </c>
      <c r="BM505" s="169" t="s">
        <v>815</v>
      </c>
    </row>
    <row r="506" spans="2:65" s="13" customFormat="1">
      <c r="B506" s="178"/>
      <c r="D506" s="172" t="s">
        <v>342</v>
      </c>
      <c r="E506" s="179" t="s">
        <v>1</v>
      </c>
      <c r="F506" s="180" t="s">
        <v>816</v>
      </c>
      <c r="H506" s="181">
        <v>1451.116</v>
      </c>
      <c r="I506" s="182"/>
      <c r="L506" s="178"/>
      <c r="M506" s="183"/>
      <c r="T506" s="184"/>
      <c r="AT506" s="179" t="s">
        <v>342</v>
      </c>
      <c r="AU506" s="179" t="s">
        <v>87</v>
      </c>
      <c r="AV506" s="13" t="s">
        <v>87</v>
      </c>
      <c r="AW506" s="13" t="s">
        <v>31</v>
      </c>
      <c r="AX506" s="13" t="s">
        <v>75</v>
      </c>
      <c r="AY506" s="179" t="s">
        <v>334</v>
      </c>
    </row>
    <row r="507" spans="2:65" s="13" customFormat="1">
      <c r="B507" s="178"/>
      <c r="D507" s="172" t="s">
        <v>342</v>
      </c>
      <c r="E507" s="179" t="s">
        <v>1</v>
      </c>
      <c r="F507" s="180" t="s">
        <v>817</v>
      </c>
      <c r="H507" s="181">
        <v>273.28800000000001</v>
      </c>
      <c r="I507" s="182"/>
      <c r="L507" s="178"/>
      <c r="M507" s="183"/>
      <c r="T507" s="184"/>
      <c r="AT507" s="179" t="s">
        <v>342</v>
      </c>
      <c r="AU507" s="179" t="s">
        <v>87</v>
      </c>
      <c r="AV507" s="13" t="s">
        <v>87</v>
      </c>
      <c r="AW507" s="13" t="s">
        <v>31</v>
      </c>
      <c r="AX507" s="13" t="s">
        <v>75</v>
      </c>
      <c r="AY507" s="179" t="s">
        <v>334</v>
      </c>
    </row>
    <row r="508" spans="2:65" s="15" customFormat="1">
      <c r="B508" s="192"/>
      <c r="D508" s="172" t="s">
        <v>342</v>
      </c>
      <c r="E508" s="193" t="s">
        <v>1</v>
      </c>
      <c r="F508" s="194" t="s">
        <v>406</v>
      </c>
      <c r="H508" s="195">
        <v>1724.404</v>
      </c>
      <c r="I508" s="196"/>
      <c r="L508" s="192"/>
      <c r="M508" s="197"/>
      <c r="T508" s="198"/>
      <c r="AT508" s="193" t="s">
        <v>342</v>
      </c>
      <c r="AU508" s="193" t="s">
        <v>87</v>
      </c>
      <c r="AV508" s="15" t="s">
        <v>352</v>
      </c>
      <c r="AW508" s="15" t="s">
        <v>31</v>
      </c>
      <c r="AX508" s="15" t="s">
        <v>75</v>
      </c>
      <c r="AY508" s="193" t="s">
        <v>334</v>
      </c>
    </row>
    <row r="509" spans="2:65" s="12" customFormat="1">
      <c r="B509" s="171"/>
      <c r="D509" s="172" t="s">
        <v>342</v>
      </c>
      <c r="E509" s="173" t="s">
        <v>1</v>
      </c>
      <c r="F509" s="174" t="s">
        <v>810</v>
      </c>
      <c r="H509" s="173" t="s">
        <v>1</v>
      </c>
      <c r="I509" s="175"/>
      <c r="L509" s="171"/>
      <c r="M509" s="176"/>
      <c r="T509" s="177"/>
      <c r="AT509" s="173" t="s">
        <v>342</v>
      </c>
      <c r="AU509" s="173" t="s">
        <v>87</v>
      </c>
      <c r="AV509" s="12" t="s">
        <v>82</v>
      </c>
      <c r="AW509" s="12" t="s">
        <v>31</v>
      </c>
      <c r="AX509" s="12" t="s">
        <v>75</v>
      </c>
      <c r="AY509" s="173" t="s">
        <v>334</v>
      </c>
    </row>
    <row r="510" spans="2:65" s="13" customFormat="1">
      <c r="B510" s="178"/>
      <c r="D510" s="172" t="s">
        <v>342</v>
      </c>
      <c r="E510" s="179" t="s">
        <v>1</v>
      </c>
      <c r="F510" s="180" t="s">
        <v>811</v>
      </c>
      <c r="H510" s="181">
        <v>40.365000000000002</v>
      </c>
      <c r="I510" s="182"/>
      <c r="L510" s="178"/>
      <c r="M510" s="183"/>
      <c r="T510" s="184"/>
      <c r="AT510" s="179" t="s">
        <v>342</v>
      </c>
      <c r="AU510" s="179" t="s">
        <v>87</v>
      </c>
      <c r="AV510" s="13" t="s">
        <v>87</v>
      </c>
      <c r="AW510" s="13" t="s">
        <v>31</v>
      </c>
      <c r="AX510" s="13" t="s">
        <v>75</v>
      </c>
      <c r="AY510" s="179" t="s">
        <v>334</v>
      </c>
    </row>
    <row r="511" spans="2:65" s="15" customFormat="1">
      <c r="B511" s="192"/>
      <c r="D511" s="172" t="s">
        <v>342</v>
      </c>
      <c r="E511" s="193" t="s">
        <v>1</v>
      </c>
      <c r="F511" s="194" t="s">
        <v>406</v>
      </c>
      <c r="H511" s="195">
        <v>40.365000000000002</v>
      </c>
      <c r="I511" s="196"/>
      <c r="L511" s="192"/>
      <c r="M511" s="197"/>
      <c r="T511" s="198"/>
      <c r="AT511" s="193" t="s">
        <v>342</v>
      </c>
      <c r="AU511" s="193" t="s">
        <v>87</v>
      </c>
      <c r="AV511" s="15" t="s">
        <v>352</v>
      </c>
      <c r="AW511" s="15" t="s">
        <v>31</v>
      </c>
      <c r="AX511" s="15" t="s">
        <v>75</v>
      </c>
      <c r="AY511" s="193" t="s">
        <v>334</v>
      </c>
    </row>
    <row r="512" spans="2:65" s="12" customFormat="1">
      <c r="B512" s="171"/>
      <c r="D512" s="172" t="s">
        <v>342</v>
      </c>
      <c r="E512" s="173" t="s">
        <v>1</v>
      </c>
      <c r="F512" s="174" t="s">
        <v>602</v>
      </c>
      <c r="H512" s="173" t="s">
        <v>1</v>
      </c>
      <c r="I512" s="175"/>
      <c r="L512" s="171"/>
      <c r="M512" s="176"/>
      <c r="T512" s="177"/>
      <c r="AT512" s="173" t="s">
        <v>342</v>
      </c>
      <c r="AU512" s="173" t="s">
        <v>87</v>
      </c>
      <c r="AV512" s="12" t="s">
        <v>82</v>
      </c>
      <c r="AW512" s="12" t="s">
        <v>31</v>
      </c>
      <c r="AX512" s="12" t="s">
        <v>75</v>
      </c>
      <c r="AY512" s="173" t="s">
        <v>334</v>
      </c>
    </row>
    <row r="513" spans="2:65" s="13" customFormat="1">
      <c r="B513" s="178"/>
      <c r="D513" s="172" t="s">
        <v>342</v>
      </c>
      <c r="E513" s="179" t="s">
        <v>1</v>
      </c>
      <c r="F513" s="180" t="s">
        <v>818</v>
      </c>
      <c r="H513" s="181">
        <v>2.7370000000000001</v>
      </c>
      <c r="I513" s="182"/>
      <c r="L513" s="178"/>
      <c r="M513" s="183"/>
      <c r="T513" s="184"/>
      <c r="AT513" s="179" t="s">
        <v>342</v>
      </c>
      <c r="AU513" s="179" t="s">
        <v>87</v>
      </c>
      <c r="AV513" s="13" t="s">
        <v>87</v>
      </c>
      <c r="AW513" s="13" t="s">
        <v>31</v>
      </c>
      <c r="AX513" s="13" t="s">
        <v>75</v>
      </c>
      <c r="AY513" s="179" t="s">
        <v>334</v>
      </c>
    </row>
    <row r="514" spans="2:65" s="15" customFormat="1">
      <c r="B514" s="192"/>
      <c r="D514" s="172" t="s">
        <v>342</v>
      </c>
      <c r="E514" s="193" t="s">
        <v>1</v>
      </c>
      <c r="F514" s="194" t="s">
        <v>406</v>
      </c>
      <c r="H514" s="195">
        <v>2.7370000000000001</v>
      </c>
      <c r="I514" s="196"/>
      <c r="L514" s="192"/>
      <c r="M514" s="197"/>
      <c r="T514" s="198"/>
      <c r="AT514" s="193" t="s">
        <v>342</v>
      </c>
      <c r="AU514" s="193" t="s">
        <v>87</v>
      </c>
      <c r="AV514" s="15" t="s">
        <v>352</v>
      </c>
      <c r="AW514" s="15" t="s">
        <v>31</v>
      </c>
      <c r="AX514" s="15" t="s">
        <v>75</v>
      </c>
      <c r="AY514" s="193" t="s">
        <v>334</v>
      </c>
    </row>
    <row r="515" spans="2:65" s="14" customFormat="1">
      <c r="B515" s="185"/>
      <c r="D515" s="172" t="s">
        <v>342</v>
      </c>
      <c r="E515" s="186" t="s">
        <v>1</v>
      </c>
      <c r="F515" s="187" t="s">
        <v>346</v>
      </c>
      <c r="H515" s="188">
        <v>1767.5060000000001</v>
      </c>
      <c r="I515" s="189"/>
      <c r="L515" s="185"/>
      <c r="M515" s="190"/>
      <c r="T515" s="191"/>
      <c r="AT515" s="186" t="s">
        <v>342</v>
      </c>
      <c r="AU515" s="186" t="s">
        <v>87</v>
      </c>
      <c r="AV515" s="14" t="s">
        <v>340</v>
      </c>
      <c r="AW515" s="14" t="s">
        <v>31</v>
      </c>
      <c r="AX515" s="14" t="s">
        <v>82</v>
      </c>
      <c r="AY515" s="186" t="s">
        <v>334</v>
      </c>
    </row>
    <row r="516" spans="2:65" s="1" customFormat="1" ht="24.15" customHeight="1">
      <c r="B516" s="128"/>
      <c r="C516" s="158" t="s">
        <v>819</v>
      </c>
      <c r="D516" s="158" t="s">
        <v>336</v>
      </c>
      <c r="E516" s="159" t="s">
        <v>820</v>
      </c>
      <c r="F516" s="160" t="s">
        <v>821</v>
      </c>
      <c r="G516" s="161" t="s">
        <v>339</v>
      </c>
      <c r="H516" s="162">
        <v>17.55</v>
      </c>
      <c r="I516" s="163"/>
      <c r="J516" s="164">
        <f>ROUND(I516*H516,2)</f>
        <v>0</v>
      </c>
      <c r="K516" s="165"/>
      <c r="L516" s="32"/>
      <c r="M516" s="166" t="s">
        <v>1</v>
      </c>
      <c r="N516" s="127" t="s">
        <v>41</v>
      </c>
      <c r="P516" s="167">
        <f>O516*H516</f>
        <v>0</v>
      </c>
      <c r="Q516" s="167">
        <v>6.9999999999999994E-5</v>
      </c>
      <c r="R516" s="167">
        <f>Q516*H516</f>
        <v>1.2285E-3</v>
      </c>
      <c r="S516" s="167">
        <v>0</v>
      </c>
      <c r="T516" s="168">
        <f>S516*H516</f>
        <v>0</v>
      </c>
      <c r="AR516" s="169" t="s">
        <v>452</v>
      </c>
      <c r="AT516" s="169" t="s">
        <v>336</v>
      </c>
      <c r="AU516" s="169" t="s">
        <v>87</v>
      </c>
      <c r="AY516" s="17" t="s">
        <v>334</v>
      </c>
      <c r="BE516" s="170">
        <f>IF(N516="základná",J516,0)</f>
        <v>0</v>
      </c>
      <c r="BF516" s="170">
        <f>IF(N516="znížená",J516,0)</f>
        <v>0</v>
      </c>
      <c r="BG516" s="170">
        <f>IF(N516="zákl. prenesená",J516,0)</f>
        <v>0</v>
      </c>
      <c r="BH516" s="170">
        <f>IF(N516="zníž. prenesená",J516,0)</f>
        <v>0</v>
      </c>
      <c r="BI516" s="170">
        <f>IF(N516="nulová",J516,0)</f>
        <v>0</v>
      </c>
      <c r="BJ516" s="17" t="s">
        <v>87</v>
      </c>
      <c r="BK516" s="170">
        <f>ROUND(I516*H516,2)</f>
        <v>0</v>
      </c>
      <c r="BL516" s="17" t="s">
        <v>452</v>
      </c>
      <c r="BM516" s="169" t="s">
        <v>822</v>
      </c>
    </row>
    <row r="517" spans="2:65" s="12" customFormat="1">
      <c r="B517" s="171"/>
      <c r="D517" s="172" t="s">
        <v>342</v>
      </c>
      <c r="E517" s="173" t="s">
        <v>1</v>
      </c>
      <c r="F517" s="174" t="s">
        <v>823</v>
      </c>
      <c r="H517" s="173" t="s">
        <v>1</v>
      </c>
      <c r="I517" s="175"/>
      <c r="L517" s="171"/>
      <c r="M517" s="176"/>
      <c r="T517" s="177"/>
      <c r="AT517" s="173" t="s">
        <v>342</v>
      </c>
      <c r="AU517" s="173" t="s">
        <v>87</v>
      </c>
      <c r="AV517" s="12" t="s">
        <v>82</v>
      </c>
      <c r="AW517" s="12" t="s">
        <v>31</v>
      </c>
      <c r="AX517" s="12" t="s">
        <v>75</v>
      </c>
      <c r="AY517" s="173" t="s">
        <v>334</v>
      </c>
    </row>
    <row r="518" spans="2:65" s="12" customFormat="1">
      <c r="B518" s="171"/>
      <c r="D518" s="172" t="s">
        <v>342</v>
      </c>
      <c r="E518" s="173" t="s">
        <v>1</v>
      </c>
      <c r="F518" s="174" t="s">
        <v>810</v>
      </c>
      <c r="H518" s="173" t="s">
        <v>1</v>
      </c>
      <c r="I518" s="175"/>
      <c r="L518" s="171"/>
      <c r="M518" s="176"/>
      <c r="T518" s="177"/>
      <c r="AT518" s="173" t="s">
        <v>342</v>
      </c>
      <c r="AU518" s="173" t="s">
        <v>87</v>
      </c>
      <c r="AV518" s="12" t="s">
        <v>82</v>
      </c>
      <c r="AW518" s="12" t="s">
        <v>31</v>
      </c>
      <c r="AX518" s="12" t="s">
        <v>75</v>
      </c>
      <c r="AY518" s="173" t="s">
        <v>334</v>
      </c>
    </row>
    <row r="519" spans="2:65" s="13" customFormat="1">
      <c r="B519" s="178"/>
      <c r="D519" s="172" t="s">
        <v>342</v>
      </c>
      <c r="E519" s="179" t="s">
        <v>1</v>
      </c>
      <c r="F519" s="180" t="s">
        <v>214</v>
      </c>
      <c r="H519" s="181">
        <v>17.55</v>
      </c>
      <c r="I519" s="182"/>
      <c r="L519" s="178"/>
      <c r="M519" s="183"/>
      <c r="T519" s="184"/>
      <c r="AT519" s="179" t="s">
        <v>342</v>
      </c>
      <c r="AU519" s="179" t="s">
        <v>87</v>
      </c>
      <c r="AV519" s="13" t="s">
        <v>87</v>
      </c>
      <c r="AW519" s="13" t="s">
        <v>31</v>
      </c>
      <c r="AX519" s="13" t="s">
        <v>75</v>
      </c>
      <c r="AY519" s="179" t="s">
        <v>334</v>
      </c>
    </row>
    <row r="520" spans="2:65" s="14" customFormat="1">
      <c r="B520" s="185"/>
      <c r="D520" s="172" t="s">
        <v>342</v>
      </c>
      <c r="E520" s="186" t="s">
        <v>1</v>
      </c>
      <c r="F520" s="187" t="s">
        <v>346</v>
      </c>
      <c r="H520" s="188">
        <v>17.55</v>
      </c>
      <c r="I520" s="189"/>
      <c r="L520" s="185"/>
      <c r="M520" s="190"/>
      <c r="T520" s="191"/>
      <c r="AT520" s="186" t="s">
        <v>342</v>
      </c>
      <c r="AU520" s="186" t="s">
        <v>87</v>
      </c>
      <c r="AV520" s="14" t="s">
        <v>340</v>
      </c>
      <c r="AW520" s="14" t="s">
        <v>31</v>
      </c>
      <c r="AX520" s="14" t="s">
        <v>82</v>
      </c>
      <c r="AY520" s="186" t="s">
        <v>334</v>
      </c>
    </row>
    <row r="521" spans="2:65" s="1" customFormat="1" ht="24.15" customHeight="1">
      <c r="B521" s="128"/>
      <c r="C521" s="158" t="s">
        <v>824</v>
      </c>
      <c r="D521" s="158" t="s">
        <v>336</v>
      </c>
      <c r="E521" s="159" t="s">
        <v>825</v>
      </c>
      <c r="F521" s="160" t="s">
        <v>826</v>
      </c>
      <c r="G521" s="161" t="s">
        <v>339</v>
      </c>
      <c r="H521" s="162">
        <v>777.75</v>
      </c>
      <c r="I521" s="163"/>
      <c r="J521" s="164">
        <f>ROUND(I521*H521,2)</f>
        <v>0</v>
      </c>
      <c r="K521" s="165"/>
      <c r="L521" s="32"/>
      <c r="M521" s="166" t="s">
        <v>1</v>
      </c>
      <c r="N521" s="127" t="s">
        <v>41</v>
      </c>
      <c r="P521" s="167">
        <f>O521*H521</f>
        <v>0</v>
      </c>
      <c r="Q521" s="167">
        <v>0</v>
      </c>
      <c r="R521" s="167">
        <f>Q521*H521</f>
        <v>0</v>
      </c>
      <c r="S521" s="167">
        <v>0</v>
      </c>
      <c r="T521" s="168">
        <f>S521*H521</f>
        <v>0</v>
      </c>
      <c r="AR521" s="169" t="s">
        <v>452</v>
      </c>
      <c r="AT521" s="169" t="s">
        <v>336</v>
      </c>
      <c r="AU521" s="169" t="s">
        <v>87</v>
      </c>
      <c r="AY521" s="17" t="s">
        <v>334</v>
      </c>
      <c r="BE521" s="170">
        <f>IF(N521="základná",J521,0)</f>
        <v>0</v>
      </c>
      <c r="BF521" s="170">
        <f>IF(N521="znížená",J521,0)</f>
        <v>0</v>
      </c>
      <c r="BG521" s="170">
        <f>IF(N521="zákl. prenesená",J521,0)</f>
        <v>0</v>
      </c>
      <c r="BH521" s="170">
        <f>IF(N521="zníž. prenesená",J521,0)</f>
        <v>0</v>
      </c>
      <c r="BI521" s="170">
        <f>IF(N521="nulová",J521,0)</f>
        <v>0</v>
      </c>
      <c r="BJ521" s="17" t="s">
        <v>87</v>
      </c>
      <c r="BK521" s="170">
        <f>ROUND(I521*H521,2)</f>
        <v>0</v>
      </c>
      <c r="BL521" s="17" t="s">
        <v>452</v>
      </c>
      <c r="BM521" s="169" t="s">
        <v>827</v>
      </c>
    </row>
    <row r="522" spans="2:65" s="12" customFormat="1">
      <c r="B522" s="171"/>
      <c r="D522" s="172" t="s">
        <v>342</v>
      </c>
      <c r="E522" s="173" t="s">
        <v>1</v>
      </c>
      <c r="F522" s="174" t="s">
        <v>828</v>
      </c>
      <c r="H522" s="173" t="s">
        <v>1</v>
      </c>
      <c r="I522" s="175"/>
      <c r="L522" s="171"/>
      <c r="M522" s="176"/>
      <c r="T522" s="177"/>
      <c r="AT522" s="173" t="s">
        <v>342</v>
      </c>
      <c r="AU522" s="173" t="s">
        <v>87</v>
      </c>
      <c r="AV522" s="12" t="s">
        <v>82</v>
      </c>
      <c r="AW522" s="12" t="s">
        <v>31</v>
      </c>
      <c r="AX522" s="12" t="s">
        <v>75</v>
      </c>
      <c r="AY522" s="173" t="s">
        <v>334</v>
      </c>
    </row>
    <row r="523" spans="2:65" s="13" customFormat="1">
      <c r="B523" s="178"/>
      <c r="D523" s="172" t="s">
        <v>342</v>
      </c>
      <c r="E523" s="179" t="s">
        <v>1</v>
      </c>
      <c r="F523" s="180" t="s">
        <v>130</v>
      </c>
      <c r="H523" s="181">
        <v>630.91999999999996</v>
      </c>
      <c r="I523" s="182"/>
      <c r="L523" s="178"/>
      <c r="M523" s="183"/>
      <c r="T523" s="184"/>
      <c r="AT523" s="179" t="s">
        <v>342</v>
      </c>
      <c r="AU523" s="179" t="s">
        <v>87</v>
      </c>
      <c r="AV523" s="13" t="s">
        <v>87</v>
      </c>
      <c r="AW523" s="13" t="s">
        <v>31</v>
      </c>
      <c r="AX523" s="13" t="s">
        <v>75</v>
      </c>
      <c r="AY523" s="179" t="s">
        <v>334</v>
      </c>
    </row>
    <row r="524" spans="2:65" s="15" customFormat="1">
      <c r="B524" s="192"/>
      <c r="D524" s="172" t="s">
        <v>342</v>
      </c>
      <c r="E524" s="193" t="s">
        <v>1</v>
      </c>
      <c r="F524" s="194" t="s">
        <v>406</v>
      </c>
      <c r="H524" s="195">
        <v>630.91999999999996</v>
      </c>
      <c r="I524" s="196"/>
      <c r="L524" s="192"/>
      <c r="M524" s="197"/>
      <c r="T524" s="198"/>
      <c r="AT524" s="193" t="s">
        <v>342</v>
      </c>
      <c r="AU524" s="193" t="s">
        <v>87</v>
      </c>
      <c r="AV524" s="15" t="s">
        <v>352</v>
      </c>
      <c r="AW524" s="15" t="s">
        <v>31</v>
      </c>
      <c r="AX524" s="15" t="s">
        <v>75</v>
      </c>
      <c r="AY524" s="193" t="s">
        <v>334</v>
      </c>
    </row>
    <row r="525" spans="2:65" s="12" customFormat="1">
      <c r="B525" s="171"/>
      <c r="D525" s="172" t="s">
        <v>342</v>
      </c>
      <c r="E525" s="173" t="s">
        <v>1</v>
      </c>
      <c r="F525" s="174" t="s">
        <v>618</v>
      </c>
      <c r="H525" s="173" t="s">
        <v>1</v>
      </c>
      <c r="I525" s="175"/>
      <c r="L525" s="171"/>
      <c r="M525" s="176"/>
      <c r="T525" s="177"/>
      <c r="AT525" s="173" t="s">
        <v>342</v>
      </c>
      <c r="AU525" s="173" t="s">
        <v>87</v>
      </c>
      <c r="AV525" s="12" t="s">
        <v>82</v>
      </c>
      <c r="AW525" s="12" t="s">
        <v>31</v>
      </c>
      <c r="AX525" s="12" t="s">
        <v>75</v>
      </c>
      <c r="AY525" s="173" t="s">
        <v>334</v>
      </c>
    </row>
    <row r="526" spans="2:65" s="13" customFormat="1">
      <c r="B526" s="178"/>
      <c r="D526" s="172" t="s">
        <v>342</v>
      </c>
      <c r="E526" s="179" t="s">
        <v>1</v>
      </c>
      <c r="F526" s="180" t="s">
        <v>181</v>
      </c>
      <c r="H526" s="181">
        <v>146.83000000000001</v>
      </c>
      <c r="I526" s="182"/>
      <c r="L526" s="178"/>
      <c r="M526" s="183"/>
      <c r="T526" s="184"/>
      <c r="AT526" s="179" t="s">
        <v>342</v>
      </c>
      <c r="AU526" s="179" t="s">
        <v>87</v>
      </c>
      <c r="AV526" s="13" t="s">
        <v>87</v>
      </c>
      <c r="AW526" s="13" t="s">
        <v>31</v>
      </c>
      <c r="AX526" s="13" t="s">
        <v>75</v>
      </c>
      <c r="AY526" s="179" t="s">
        <v>334</v>
      </c>
    </row>
    <row r="527" spans="2:65" s="15" customFormat="1">
      <c r="B527" s="192"/>
      <c r="D527" s="172" t="s">
        <v>342</v>
      </c>
      <c r="E527" s="193" t="s">
        <v>180</v>
      </c>
      <c r="F527" s="194" t="s">
        <v>406</v>
      </c>
      <c r="H527" s="195">
        <v>146.83000000000001</v>
      </c>
      <c r="I527" s="196"/>
      <c r="L527" s="192"/>
      <c r="M527" s="197"/>
      <c r="T527" s="198"/>
      <c r="AT527" s="193" t="s">
        <v>342</v>
      </c>
      <c r="AU527" s="193" t="s">
        <v>87</v>
      </c>
      <c r="AV527" s="15" t="s">
        <v>352</v>
      </c>
      <c r="AW527" s="15" t="s">
        <v>31</v>
      </c>
      <c r="AX527" s="15" t="s">
        <v>75</v>
      </c>
      <c r="AY527" s="193" t="s">
        <v>334</v>
      </c>
    </row>
    <row r="528" spans="2:65" s="14" customFormat="1">
      <c r="B528" s="185"/>
      <c r="D528" s="172" t="s">
        <v>342</v>
      </c>
      <c r="E528" s="186" t="s">
        <v>1</v>
      </c>
      <c r="F528" s="187" t="s">
        <v>346</v>
      </c>
      <c r="H528" s="188">
        <v>777.75</v>
      </c>
      <c r="I528" s="189"/>
      <c r="L528" s="185"/>
      <c r="M528" s="190"/>
      <c r="T528" s="191"/>
      <c r="AT528" s="186" t="s">
        <v>342</v>
      </c>
      <c r="AU528" s="186" t="s">
        <v>87</v>
      </c>
      <c r="AV528" s="14" t="s">
        <v>340</v>
      </c>
      <c r="AW528" s="14" t="s">
        <v>31</v>
      </c>
      <c r="AX528" s="14" t="s">
        <v>82</v>
      </c>
      <c r="AY528" s="186" t="s">
        <v>334</v>
      </c>
    </row>
    <row r="529" spans="2:65" s="1" customFormat="1" ht="24.15" customHeight="1">
      <c r="B529" s="128"/>
      <c r="C529" s="158" t="s">
        <v>829</v>
      </c>
      <c r="D529" s="158" t="s">
        <v>336</v>
      </c>
      <c r="E529" s="159" t="s">
        <v>830</v>
      </c>
      <c r="F529" s="160" t="s">
        <v>831</v>
      </c>
      <c r="G529" s="161" t="s">
        <v>339</v>
      </c>
      <c r="H529" s="162">
        <v>1.19</v>
      </c>
      <c r="I529" s="163"/>
      <c r="J529" s="164">
        <f>ROUND(I529*H529,2)</f>
        <v>0</v>
      </c>
      <c r="K529" s="165"/>
      <c r="L529" s="32"/>
      <c r="M529" s="166" t="s">
        <v>1</v>
      </c>
      <c r="N529" s="127" t="s">
        <v>41</v>
      </c>
      <c r="P529" s="167">
        <f>O529*H529</f>
        <v>0</v>
      </c>
      <c r="Q529" s="167">
        <v>8.0000000000000007E-5</v>
      </c>
      <c r="R529" s="167">
        <f>Q529*H529</f>
        <v>9.520000000000001E-5</v>
      </c>
      <c r="S529" s="167">
        <v>0</v>
      </c>
      <c r="T529" s="168">
        <f>S529*H529</f>
        <v>0</v>
      </c>
      <c r="AR529" s="169" t="s">
        <v>452</v>
      </c>
      <c r="AT529" s="169" t="s">
        <v>336</v>
      </c>
      <c r="AU529" s="169" t="s">
        <v>87</v>
      </c>
      <c r="AY529" s="17" t="s">
        <v>334</v>
      </c>
      <c r="BE529" s="170">
        <f>IF(N529="základná",J529,0)</f>
        <v>0</v>
      </c>
      <c r="BF529" s="170">
        <f>IF(N529="znížená",J529,0)</f>
        <v>0</v>
      </c>
      <c r="BG529" s="170">
        <f>IF(N529="zákl. prenesená",J529,0)</f>
        <v>0</v>
      </c>
      <c r="BH529" s="170">
        <f>IF(N529="zníž. prenesená",J529,0)</f>
        <v>0</v>
      </c>
      <c r="BI529" s="170">
        <f>IF(N529="nulová",J529,0)</f>
        <v>0</v>
      </c>
      <c r="BJ529" s="17" t="s">
        <v>87</v>
      </c>
      <c r="BK529" s="170">
        <f>ROUND(I529*H529,2)</f>
        <v>0</v>
      </c>
      <c r="BL529" s="17" t="s">
        <v>452</v>
      </c>
      <c r="BM529" s="169" t="s">
        <v>832</v>
      </c>
    </row>
    <row r="530" spans="2:65" s="12" customFormat="1">
      <c r="B530" s="171"/>
      <c r="D530" s="172" t="s">
        <v>342</v>
      </c>
      <c r="E530" s="173" t="s">
        <v>1</v>
      </c>
      <c r="F530" s="174" t="s">
        <v>602</v>
      </c>
      <c r="H530" s="173" t="s">
        <v>1</v>
      </c>
      <c r="I530" s="175"/>
      <c r="L530" s="171"/>
      <c r="M530" s="176"/>
      <c r="T530" s="177"/>
      <c r="AT530" s="173" t="s">
        <v>342</v>
      </c>
      <c r="AU530" s="173" t="s">
        <v>87</v>
      </c>
      <c r="AV530" s="12" t="s">
        <v>82</v>
      </c>
      <c r="AW530" s="12" t="s">
        <v>31</v>
      </c>
      <c r="AX530" s="12" t="s">
        <v>75</v>
      </c>
      <c r="AY530" s="173" t="s">
        <v>334</v>
      </c>
    </row>
    <row r="531" spans="2:65" s="13" customFormat="1">
      <c r="B531" s="178"/>
      <c r="D531" s="172" t="s">
        <v>342</v>
      </c>
      <c r="E531" s="179" t="s">
        <v>1</v>
      </c>
      <c r="F531" s="180" t="s">
        <v>182</v>
      </c>
      <c r="H531" s="181">
        <v>1.19</v>
      </c>
      <c r="I531" s="182"/>
      <c r="L531" s="178"/>
      <c r="M531" s="183"/>
      <c r="T531" s="184"/>
      <c r="AT531" s="179" t="s">
        <v>342</v>
      </c>
      <c r="AU531" s="179" t="s">
        <v>87</v>
      </c>
      <c r="AV531" s="13" t="s">
        <v>87</v>
      </c>
      <c r="AW531" s="13" t="s">
        <v>31</v>
      </c>
      <c r="AX531" s="13" t="s">
        <v>75</v>
      </c>
      <c r="AY531" s="179" t="s">
        <v>334</v>
      </c>
    </row>
    <row r="532" spans="2:65" s="14" customFormat="1">
      <c r="B532" s="185"/>
      <c r="D532" s="172" t="s">
        <v>342</v>
      </c>
      <c r="E532" s="186" t="s">
        <v>1</v>
      </c>
      <c r="F532" s="187" t="s">
        <v>346</v>
      </c>
      <c r="H532" s="188">
        <v>1.19</v>
      </c>
      <c r="I532" s="189"/>
      <c r="L532" s="185"/>
      <c r="M532" s="190"/>
      <c r="T532" s="191"/>
      <c r="AT532" s="186" t="s">
        <v>342</v>
      </c>
      <c r="AU532" s="186" t="s">
        <v>87</v>
      </c>
      <c r="AV532" s="14" t="s">
        <v>340</v>
      </c>
      <c r="AW532" s="14" t="s">
        <v>31</v>
      </c>
      <c r="AX532" s="14" t="s">
        <v>82</v>
      </c>
      <c r="AY532" s="186" t="s">
        <v>334</v>
      </c>
    </row>
    <row r="533" spans="2:65" s="1" customFormat="1" ht="21.75" customHeight="1">
      <c r="B533" s="128"/>
      <c r="C533" s="158" t="s">
        <v>833</v>
      </c>
      <c r="D533" s="158" t="s">
        <v>336</v>
      </c>
      <c r="E533" s="159" t="s">
        <v>834</v>
      </c>
      <c r="F533" s="160" t="s">
        <v>835</v>
      </c>
      <c r="G533" s="161" t="s">
        <v>339</v>
      </c>
      <c r="H533" s="162">
        <v>118.821</v>
      </c>
      <c r="I533" s="163"/>
      <c r="J533" s="164">
        <f>ROUND(I533*H533,2)</f>
        <v>0</v>
      </c>
      <c r="K533" s="165"/>
      <c r="L533" s="32"/>
      <c r="M533" s="166" t="s">
        <v>1</v>
      </c>
      <c r="N533" s="127" t="s">
        <v>41</v>
      </c>
      <c r="P533" s="167">
        <f>O533*H533</f>
        <v>0</v>
      </c>
      <c r="Q533" s="167">
        <v>0</v>
      </c>
      <c r="R533" s="167">
        <f>Q533*H533</f>
        <v>0</v>
      </c>
      <c r="S533" s="167">
        <v>0</v>
      </c>
      <c r="T533" s="168">
        <f>S533*H533</f>
        <v>0</v>
      </c>
      <c r="AR533" s="169" t="s">
        <v>452</v>
      </c>
      <c r="AT533" s="169" t="s">
        <v>336</v>
      </c>
      <c r="AU533" s="169" t="s">
        <v>87</v>
      </c>
      <c r="AY533" s="17" t="s">
        <v>334</v>
      </c>
      <c r="BE533" s="170">
        <f>IF(N533="základná",J533,0)</f>
        <v>0</v>
      </c>
      <c r="BF533" s="170">
        <f>IF(N533="znížená",J533,0)</f>
        <v>0</v>
      </c>
      <c r="BG533" s="170">
        <f>IF(N533="zákl. prenesená",J533,0)</f>
        <v>0</v>
      </c>
      <c r="BH533" s="170">
        <f>IF(N533="zníž. prenesená",J533,0)</f>
        <v>0</v>
      </c>
      <c r="BI533" s="170">
        <f>IF(N533="nulová",J533,0)</f>
        <v>0</v>
      </c>
      <c r="BJ533" s="17" t="s">
        <v>87</v>
      </c>
      <c r="BK533" s="170">
        <f>ROUND(I533*H533,2)</f>
        <v>0</v>
      </c>
      <c r="BL533" s="17" t="s">
        <v>452</v>
      </c>
      <c r="BM533" s="169" t="s">
        <v>836</v>
      </c>
    </row>
    <row r="534" spans="2:65" s="12" customFormat="1">
      <c r="B534" s="171"/>
      <c r="D534" s="172" t="s">
        <v>342</v>
      </c>
      <c r="E534" s="173" t="s">
        <v>1</v>
      </c>
      <c r="F534" s="174" t="s">
        <v>828</v>
      </c>
      <c r="H534" s="173" t="s">
        <v>1</v>
      </c>
      <c r="I534" s="175"/>
      <c r="L534" s="171"/>
      <c r="M534" s="176"/>
      <c r="T534" s="177"/>
      <c r="AT534" s="173" t="s">
        <v>342</v>
      </c>
      <c r="AU534" s="173" t="s">
        <v>87</v>
      </c>
      <c r="AV534" s="12" t="s">
        <v>82</v>
      </c>
      <c r="AW534" s="12" t="s">
        <v>31</v>
      </c>
      <c r="AX534" s="12" t="s">
        <v>75</v>
      </c>
      <c r="AY534" s="173" t="s">
        <v>334</v>
      </c>
    </row>
    <row r="535" spans="2:65" s="13" customFormat="1">
      <c r="B535" s="178"/>
      <c r="D535" s="172" t="s">
        <v>342</v>
      </c>
      <c r="E535" s="179" t="s">
        <v>1</v>
      </c>
      <c r="F535" s="180" t="s">
        <v>135</v>
      </c>
      <c r="H535" s="181">
        <v>118.821</v>
      </c>
      <c r="I535" s="182"/>
      <c r="L535" s="178"/>
      <c r="M535" s="183"/>
      <c r="T535" s="184"/>
      <c r="AT535" s="179" t="s">
        <v>342</v>
      </c>
      <c r="AU535" s="179" t="s">
        <v>87</v>
      </c>
      <c r="AV535" s="13" t="s">
        <v>87</v>
      </c>
      <c r="AW535" s="13" t="s">
        <v>31</v>
      </c>
      <c r="AX535" s="13" t="s">
        <v>75</v>
      </c>
      <c r="AY535" s="179" t="s">
        <v>334</v>
      </c>
    </row>
    <row r="536" spans="2:65" s="14" customFormat="1">
      <c r="B536" s="185"/>
      <c r="D536" s="172" t="s">
        <v>342</v>
      </c>
      <c r="E536" s="186" t="s">
        <v>1</v>
      </c>
      <c r="F536" s="187" t="s">
        <v>346</v>
      </c>
      <c r="H536" s="188">
        <v>118.821</v>
      </c>
      <c r="I536" s="189"/>
      <c r="L536" s="185"/>
      <c r="M536" s="190"/>
      <c r="T536" s="191"/>
      <c r="AT536" s="186" t="s">
        <v>342</v>
      </c>
      <c r="AU536" s="186" t="s">
        <v>87</v>
      </c>
      <c r="AV536" s="14" t="s">
        <v>340</v>
      </c>
      <c r="AW536" s="14" t="s">
        <v>31</v>
      </c>
      <c r="AX536" s="14" t="s">
        <v>82</v>
      </c>
      <c r="AY536" s="186" t="s">
        <v>334</v>
      </c>
    </row>
    <row r="537" spans="2:65" s="1" customFormat="1" ht="16.5" customHeight="1">
      <c r="B537" s="128"/>
      <c r="C537" s="199" t="s">
        <v>837</v>
      </c>
      <c r="D537" s="199" t="s">
        <v>425</v>
      </c>
      <c r="E537" s="200" t="s">
        <v>838</v>
      </c>
      <c r="F537" s="201" t="s">
        <v>839</v>
      </c>
      <c r="G537" s="202" t="s">
        <v>339</v>
      </c>
      <c r="H537" s="203">
        <v>1075.885</v>
      </c>
      <c r="I537" s="204"/>
      <c r="J537" s="205">
        <f>ROUND(I537*H537,2)</f>
        <v>0</v>
      </c>
      <c r="K537" s="206"/>
      <c r="L537" s="207"/>
      <c r="M537" s="208" t="s">
        <v>1</v>
      </c>
      <c r="N537" s="209" t="s">
        <v>41</v>
      </c>
      <c r="P537" s="167">
        <f>O537*H537</f>
        <v>0</v>
      </c>
      <c r="Q537" s="167">
        <v>2.9999999999999997E-4</v>
      </c>
      <c r="R537" s="167">
        <f>Q537*H537</f>
        <v>0.32276549999999998</v>
      </c>
      <c r="S537" s="167">
        <v>0</v>
      </c>
      <c r="T537" s="168">
        <f>S537*H537</f>
        <v>0</v>
      </c>
      <c r="AR537" s="169" t="s">
        <v>524</v>
      </c>
      <c r="AT537" s="169" t="s">
        <v>425</v>
      </c>
      <c r="AU537" s="169" t="s">
        <v>87</v>
      </c>
      <c r="AY537" s="17" t="s">
        <v>334</v>
      </c>
      <c r="BE537" s="170">
        <f>IF(N537="základná",J537,0)</f>
        <v>0</v>
      </c>
      <c r="BF537" s="170">
        <f>IF(N537="znížená",J537,0)</f>
        <v>0</v>
      </c>
      <c r="BG537" s="170">
        <f>IF(N537="zákl. prenesená",J537,0)</f>
        <v>0</v>
      </c>
      <c r="BH537" s="170">
        <f>IF(N537="zníž. prenesená",J537,0)</f>
        <v>0</v>
      </c>
      <c r="BI537" s="170">
        <f>IF(N537="nulová",J537,0)</f>
        <v>0</v>
      </c>
      <c r="BJ537" s="17" t="s">
        <v>87</v>
      </c>
      <c r="BK537" s="170">
        <f>ROUND(I537*H537,2)</f>
        <v>0</v>
      </c>
      <c r="BL537" s="17" t="s">
        <v>452</v>
      </c>
      <c r="BM537" s="169" t="s">
        <v>840</v>
      </c>
    </row>
    <row r="538" spans="2:65" s="13" customFormat="1">
      <c r="B538" s="178"/>
      <c r="D538" s="172" t="s">
        <v>342</v>
      </c>
      <c r="E538" s="179" t="s">
        <v>1</v>
      </c>
      <c r="F538" s="180" t="s">
        <v>841</v>
      </c>
      <c r="H538" s="181">
        <v>899.68899999999996</v>
      </c>
      <c r="I538" s="182"/>
      <c r="L538" s="178"/>
      <c r="M538" s="183"/>
      <c r="T538" s="184"/>
      <c r="AT538" s="179" t="s">
        <v>342</v>
      </c>
      <c r="AU538" s="179" t="s">
        <v>87</v>
      </c>
      <c r="AV538" s="13" t="s">
        <v>87</v>
      </c>
      <c r="AW538" s="13" t="s">
        <v>31</v>
      </c>
      <c r="AX538" s="13" t="s">
        <v>75</v>
      </c>
      <c r="AY538" s="179" t="s">
        <v>334</v>
      </c>
    </row>
    <row r="539" spans="2:65" s="12" customFormat="1">
      <c r="B539" s="171"/>
      <c r="D539" s="172" t="s">
        <v>342</v>
      </c>
      <c r="E539" s="173" t="s">
        <v>1</v>
      </c>
      <c r="F539" s="174" t="s">
        <v>618</v>
      </c>
      <c r="H539" s="173" t="s">
        <v>1</v>
      </c>
      <c r="I539" s="175"/>
      <c r="L539" s="171"/>
      <c r="M539" s="176"/>
      <c r="T539" s="177"/>
      <c r="AT539" s="173" t="s">
        <v>342</v>
      </c>
      <c r="AU539" s="173" t="s">
        <v>87</v>
      </c>
      <c r="AV539" s="12" t="s">
        <v>82</v>
      </c>
      <c r="AW539" s="12" t="s">
        <v>31</v>
      </c>
      <c r="AX539" s="12" t="s">
        <v>75</v>
      </c>
      <c r="AY539" s="173" t="s">
        <v>334</v>
      </c>
    </row>
    <row r="540" spans="2:65" s="13" customFormat="1">
      <c r="B540" s="178"/>
      <c r="D540" s="172" t="s">
        <v>342</v>
      </c>
      <c r="E540" s="179" t="s">
        <v>1</v>
      </c>
      <c r="F540" s="180" t="s">
        <v>842</v>
      </c>
      <c r="H540" s="181">
        <v>176.196</v>
      </c>
      <c r="I540" s="182"/>
      <c r="L540" s="178"/>
      <c r="M540" s="183"/>
      <c r="T540" s="184"/>
      <c r="AT540" s="179" t="s">
        <v>342</v>
      </c>
      <c r="AU540" s="179" t="s">
        <v>87</v>
      </c>
      <c r="AV540" s="13" t="s">
        <v>87</v>
      </c>
      <c r="AW540" s="13" t="s">
        <v>31</v>
      </c>
      <c r="AX540" s="13" t="s">
        <v>75</v>
      </c>
      <c r="AY540" s="179" t="s">
        <v>334</v>
      </c>
    </row>
    <row r="541" spans="2:65" s="14" customFormat="1">
      <c r="B541" s="185"/>
      <c r="D541" s="172" t="s">
        <v>342</v>
      </c>
      <c r="E541" s="186" t="s">
        <v>1</v>
      </c>
      <c r="F541" s="187" t="s">
        <v>346</v>
      </c>
      <c r="H541" s="188">
        <v>1075.885</v>
      </c>
      <c r="I541" s="189"/>
      <c r="L541" s="185"/>
      <c r="M541" s="190"/>
      <c r="T541" s="191"/>
      <c r="AT541" s="186" t="s">
        <v>342</v>
      </c>
      <c r="AU541" s="186" t="s">
        <v>87</v>
      </c>
      <c r="AV541" s="14" t="s">
        <v>340</v>
      </c>
      <c r="AW541" s="14" t="s">
        <v>31</v>
      </c>
      <c r="AX541" s="14" t="s">
        <v>82</v>
      </c>
      <c r="AY541" s="186" t="s">
        <v>334</v>
      </c>
    </row>
    <row r="542" spans="2:65" s="1" customFormat="1" ht="24.15" customHeight="1">
      <c r="B542" s="128"/>
      <c r="C542" s="158" t="s">
        <v>843</v>
      </c>
      <c r="D542" s="158" t="s">
        <v>336</v>
      </c>
      <c r="E542" s="159" t="s">
        <v>844</v>
      </c>
      <c r="F542" s="160" t="s">
        <v>845</v>
      </c>
      <c r="G542" s="161" t="s">
        <v>339</v>
      </c>
      <c r="H542" s="162">
        <v>41.723999999999997</v>
      </c>
      <c r="I542" s="163"/>
      <c r="J542" s="164">
        <f>ROUND(I542*H542,2)</f>
        <v>0</v>
      </c>
      <c r="K542" s="165"/>
      <c r="L542" s="32"/>
      <c r="M542" s="166" t="s">
        <v>1</v>
      </c>
      <c r="N542" s="127" t="s">
        <v>41</v>
      </c>
      <c r="P542" s="167">
        <f>O542*H542</f>
        <v>0</v>
      </c>
      <c r="Q542" s="167">
        <v>8.0000000000000007E-5</v>
      </c>
      <c r="R542" s="167">
        <f>Q542*H542</f>
        <v>3.3379199999999999E-3</v>
      </c>
      <c r="S542" s="167">
        <v>0</v>
      </c>
      <c r="T542" s="168">
        <f>S542*H542</f>
        <v>0</v>
      </c>
      <c r="AR542" s="169" t="s">
        <v>340</v>
      </c>
      <c r="AT542" s="169" t="s">
        <v>336</v>
      </c>
      <c r="AU542" s="169" t="s">
        <v>87</v>
      </c>
      <c r="AY542" s="17" t="s">
        <v>334</v>
      </c>
      <c r="BE542" s="170">
        <f>IF(N542="základná",J542,0)</f>
        <v>0</v>
      </c>
      <c r="BF542" s="170">
        <f>IF(N542="znížená",J542,0)</f>
        <v>0</v>
      </c>
      <c r="BG542" s="170">
        <f>IF(N542="zákl. prenesená",J542,0)</f>
        <v>0</v>
      </c>
      <c r="BH542" s="170">
        <f>IF(N542="zníž. prenesená",J542,0)</f>
        <v>0</v>
      </c>
      <c r="BI542" s="170">
        <f>IF(N542="nulová",J542,0)</f>
        <v>0</v>
      </c>
      <c r="BJ542" s="17" t="s">
        <v>87</v>
      </c>
      <c r="BK542" s="170">
        <f>ROUND(I542*H542,2)</f>
        <v>0</v>
      </c>
      <c r="BL542" s="17" t="s">
        <v>340</v>
      </c>
      <c r="BM542" s="169" t="s">
        <v>846</v>
      </c>
    </row>
    <row r="543" spans="2:65" s="12" customFormat="1" ht="20.399999999999999">
      <c r="B543" s="171"/>
      <c r="D543" s="172" t="s">
        <v>342</v>
      </c>
      <c r="E543" s="173" t="s">
        <v>1</v>
      </c>
      <c r="F543" s="174" t="s">
        <v>847</v>
      </c>
      <c r="H543" s="173" t="s">
        <v>1</v>
      </c>
      <c r="I543" s="175"/>
      <c r="L543" s="171"/>
      <c r="M543" s="176"/>
      <c r="T543" s="177"/>
      <c r="AT543" s="173" t="s">
        <v>342</v>
      </c>
      <c r="AU543" s="173" t="s">
        <v>87</v>
      </c>
      <c r="AV543" s="12" t="s">
        <v>82</v>
      </c>
      <c r="AW543" s="12" t="s">
        <v>31</v>
      </c>
      <c r="AX543" s="12" t="s">
        <v>75</v>
      </c>
      <c r="AY543" s="173" t="s">
        <v>334</v>
      </c>
    </row>
    <row r="544" spans="2:65" s="12" customFormat="1" ht="20.399999999999999">
      <c r="B544" s="171"/>
      <c r="D544" s="172" t="s">
        <v>342</v>
      </c>
      <c r="E544" s="173" t="s">
        <v>1</v>
      </c>
      <c r="F544" s="174" t="s">
        <v>848</v>
      </c>
      <c r="H544" s="173" t="s">
        <v>1</v>
      </c>
      <c r="I544" s="175"/>
      <c r="L544" s="171"/>
      <c r="M544" s="176"/>
      <c r="T544" s="177"/>
      <c r="AT544" s="173" t="s">
        <v>342</v>
      </c>
      <c r="AU544" s="173" t="s">
        <v>87</v>
      </c>
      <c r="AV544" s="12" t="s">
        <v>82</v>
      </c>
      <c r="AW544" s="12" t="s">
        <v>31</v>
      </c>
      <c r="AX544" s="12" t="s">
        <v>75</v>
      </c>
      <c r="AY544" s="173" t="s">
        <v>334</v>
      </c>
    </row>
    <row r="545" spans="2:65" s="13" customFormat="1">
      <c r="B545" s="178"/>
      <c r="D545" s="172" t="s">
        <v>342</v>
      </c>
      <c r="E545" s="179" t="s">
        <v>1</v>
      </c>
      <c r="F545" s="180" t="s">
        <v>849</v>
      </c>
      <c r="H545" s="181">
        <v>41.723999999999997</v>
      </c>
      <c r="I545" s="182"/>
      <c r="L545" s="178"/>
      <c r="M545" s="183"/>
      <c r="T545" s="184"/>
      <c r="AT545" s="179" t="s">
        <v>342</v>
      </c>
      <c r="AU545" s="179" t="s">
        <v>87</v>
      </c>
      <c r="AV545" s="13" t="s">
        <v>87</v>
      </c>
      <c r="AW545" s="13" t="s">
        <v>31</v>
      </c>
      <c r="AX545" s="13" t="s">
        <v>75</v>
      </c>
      <c r="AY545" s="179" t="s">
        <v>334</v>
      </c>
    </row>
    <row r="546" spans="2:65" s="14" customFormat="1">
      <c r="B546" s="185"/>
      <c r="D546" s="172" t="s">
        <v>342</v>
      </c>
      <c r="E546" s="186" t="s">
        <v>155</v>
      </c>
      <c r="F546" s="187" t="s">
        <v>346</v>
      </c>
      <c r="H546" s="188">
        <v>41.723999999999997</v>
      </c>
      <c r="I546" s="189"/>
      <c r="L546" s="185"/>
      <c r="M546" s="190"/>
      <c r="T546" s="191"/>
      <c r="AT546" s="186" t="s">
        <v>342</v>
      </c>
      <c r="AU546" s="186" t="s">
        <v>87</v>
      </c>
      <c r="AV546" s="14" t="s">
        <v>340</v>
      </c>
      <c r="AW546" s="14" t="s">
        <v>31</v>
      </c>
      <c r="AX546" s="14" t="s">
        <v>82</v>
      </c>
      <c r="AY546" s="186" t="s">
        <v>334</v>
      </c>
    </row>
    <row r="547" spans="2:65" s="1" customFormat="1" ht="24.15" customHeight="1">
      <c r="B547" s="128"/>
      <c r="C547" s="199" t="s">
        <v>850</v>
      </c>
      <c r="D547" s="199" t="s">
        <v>425</v>
      </c>
      <c r="E547" s="200" t="s">
        <v>851</v>
      </c>
      <c r="F547" s="201" t="s">
        <v>852</v>
      </c>
      <c r="G547" s="202" t="s">
        <v>339</v>
      </c>
      <c r="H547" s="203">
        <v>49.351999999999997</v>
      </c>
      <c r="I547" s="204"/>
      <c r="J547" s="205">
        <f>ROUND(I547*H547,2)</f>
        <v>0</v>
      </c>
      <c r="K547" s="206"/>
      <c r="L547" s="207"/>
      <c r="M547" s="208" t="s">
        <v>1</v>
      </c>
      <c r="N547" s="209" t="s">
        <v>41</v>
      </c>
      <c r="P547" s="167">
        <f>O547*H547</f>
        <v>0</v>
      </c>
      <c r="Q547" s="167">
        <v>2E-3</v>
      </c>
      <c r="R547" s="167">
        <f>Q547*H547</f>
        <v>9.8704E-2</v>
      </c>
      <c r="S547" s="167">
        <v>0</v>
      </c>
      <c r="T547" s="168">
        <f>S547*H547</f>
        <v>0</v>
      </c>
      <c r="AR547" s="169" t="s">
        <v>392</v>
      </c>
      <c r="AT547" s="169" t="s">
        <v>425</v>
      </c>
      <c r="AU547" s="169" t="s">
        <v>87</v>
      </c>
      <c r="AY547" s="17" t="s">
        <v>334</v>
      </c>
      <c r="BE547" s="170">
        <f>IF(N547="základná",J547,0)</f>
        <v>0</v>
      </c>
      <c r="BF547" s="170">
        <f>IF(N547="znížená",J547,0)</f>
        <v>0</v>
      </c>
      <c r="BG547" s="170">
        <f>IF(N547="zákl. prenesená",J547,0)</f>
        <v>0</v>
      </c>
      <c r="BH547" s="170">
        <f>IF(N547="zníž. prenesená",J547,0)</f>
        <v>0</v>
      </c>
      <c r="BI547" s="170">
        <f>IF(N547="nulová",J547,0)</f>
        <v>0</v>
      </c>
      <c r="BJ547" s="17" t="s">
        <v>87</v>
      </c>
      <c r="BK547" s="170">
        <f>ROUND(I547*H547,2)</f>
        <v>0</v>
      </c>
      <c r="BL547" s="17" t="s">
        <v>340</v>
      </c>
      <c r="BM547" s="169" t="s">
        <v>853</v>
      </c>
    </row>
    <row r="548" spans="2:65" s="12" customFormat="1">
      <c r="B548" s="171"/>
      <c r="D548" s="172" t="s">
        <v>342</v>
      </c>
      <c r="E548" s="173" t="s">
        <v>1</v>
      </c>
      <c r="F548" s="174" t="s">
        <v>854</v>
      </c>
      <c r="H548" s="173" t="s">
        <v>1</v>
      </c>
      <c r="I548" s="175"/>
      <c r="L548" s="171"/>
      <c r="M548" s="176"/>
      <c r="T548" s="177"/>
      <c r="AT548" s="173" t="s">
        <v>342</v>
      </c>
      <c r="AU548" s="173" t="s">
        <v>87</v>
      </c>
      <c r="AV548" s="12" t="s">
        <v>82</v>
      </c>
      <c r="AW548" s="12" t="s">
        <v>31</v>
      </c>
      <c r="AX548" s="12" t="s">
        <v>75</v>
      </c>
      <c r="AY548" s="173" t="s">
        <v>334</v>
      </c>
    </row>
    <row r="549" spans="2:65" s="13" customFormat="1">
      <c r="B549" s="178"/>
      <c r="D549" s="172" t="s">
        <v>342</v>
      </c>
      <c r="E549" s="179" t="s">
        <v>1</v>
      </c>
      <c r="F549" s="180" t="s">
        <v>855</v>
      </c>
      <c r="H549" s="181">
        <v>47.982999999999997</v>
      </c>
      <c r="I549" s="182"/>
      <c r="L549" s="178"/>
      <c r="M549" s="183"/>
      <c r="T549" s="184"/>
      <c r="AT549" s="179" t="s">
        <v>342</v>
      </c>
      <c r="AU549" s="179" t="s">
        <v>87</v>
      </c>
      <c r="AV549" s="13" t="s">
        <v>87</v>
      </c>
      <c r="AW549" s="13" t="s">
        <v>31</v>
      </c>
      <c r="AX549" s="13" t="s">
        <v>75</v>
      </c>
      <c r="AY549" s="179" t="s">
        <v>334</v>
      </c>
    </row>
    <row r="550" spans="2:65" s="15" customFormat="1">
      <c r="B550" s="192"/>
      <c r="D550" s="172" t="s">
        <v>342</v>
      </c>
      <c r="E550" s="193" t="s">
        <v>1</v>
      </c>
      <c r="F550" s="194" t="s">
        <v>406</v>
      </c>
      <c r="H550" s="195">
        <v>47.982999999999997</v>
      </c>
      <c r="I550" s="196"/>
      <c r="L550" s="192"/>
      <c r="M550" s="197"/>
      <c r="T550" s="198"/>
      <c r="AT550" s="193" t="s">
        <v>342</v>
      </c>
      <c r="AU550" s="193" t="s">
        <v>87</v>
      </c>
      <c r="AV550" s="15" t="s">
        <v>352</v>
      </c>
      <c r="AW550" s="15" t="s">
        <v>31</v>
      </c>
      <c r="AX550" s="15" t="s">
        <v>75</v>
      </c>
      <c r="AY550" s="193" t="s">
        <v>334</v>
      </c>
    </row>
    <row r="551" spans="2:65" s="12" customFormat="1">
      <c r="B551" s="171"/>
      <c r="D551" s="172" t="s">
        <v>342</v>
      </c>
      <c r="E551" s="173" t="s">
        <v>1</v>
      </c>
      <c r="F551" s="174" t="s">
        <v>856</v>
      </c>
      <c r="H551" s="173" t="s">
        <v>1</v>
      </c>
      <c r="I551" s="175"/>
      <c r="L551" s="171"/>
      <c r="M551" s="176"/>
      <c r="T551" s="177"/>
      <c r="AT551" s="173" t="s">
        <v>342</v>
      </c>
      <c r="AU551" s="173" t="s">
        <v>87</v>
      </c>
      <c r="AV551" s="12" t="s">
        <v>82</v>
      </c>
      <c r="AW551" s="12" t="s">
        <v>31</v>
      </c>
      <c r="AX551" s="12" t="s">
        <v>75</v>
      </c>
      <c r="AY551" s="173" t="s">
        <v>334</v>
      </c>
    </row>
    <row r="552" spans="2:65" s="12" customFormat="1">
      <c r="B552" s="171"/>
      <c r="D552" s="172" t="s">
        <v>342</v>
      </c>
      <c r="E552" s="173" t="s">
        <v>1</v>
      </c>
      <c r="F552" s="174" t="s">
        <v>602</v>
      </c>
      <c r="H552" s="173" t="s">
        <v>1</v>
      </c>
      <c r="I552" s="175"/>
      <c r="L552" s="171"/>
      <c r="M552" s="176"/>
      <c r="T552" s="177"/>
      <c r="AT552" s="173" t="s">
        <v>342</v>
      </c>
      <c r="AU552" s="173" t="s">
        <v>87</v>
      </c>
      <c r="AV552" s="12" t="s">
        <v>82</v>
      </c>
      <c r="AW552" s="12" t="s">
        <v>31</v>
      </c>
      <c r="AX552" s="12" t="s">
        <v>75</v>
      </c>
      <c r="AY552" s="173" t="s">
        <v>334</v>
      </c>
    </row>
    <row r="553" spans="2:65" s="13" customFormat="1">
      <c r="B553" s="178"/>
      <c r="D553" s="172" t="s">
        <v>342</v>
      </c>
      <c r="E553" s="179" t="s">
        <v>1</v>
      </c>
      <c r="F553" s="180" t="s">
        <v>682</v>
      </c>
      <c r="H553" s="181">
        <v>1.369</v>
      </c>
      <c r="I553" s="182"/>
      <c r="L553" s="178"/>
      <c r="M553" s="183"/>
      <c r="T553" s="184"/>
      <c r="AT553" s="179" t="s">
        <v>342</v>
      </c>
      <c r="AU553" s="179" t="s">
        <v>87</v>
      </c>
      <c r="AV553" s="13" t="s">
        <v>87</v>
      </c>
      <c r="AW553" s="13" t="s">
        <v>31</v>
      </c>
      <c r="AX553" s="13" t="s">
        <v>75</v>
      </c>
      <c r="AY553" s="179" t="s">
        <v>334</v>
      </c>
    </row>
    <row r="554" spans="2:65" s="15" customFormat="1">
      <c r="B554" s="192"/>
      <c r="D554" s="172" t="s">
        <v>342</v>
      </c>
      <c r="E554" s="193" t="s">
        <v>1</v>
      </c>
      <c r="F554" s="194" t="s">
        <v>406</v>
      </c>
      <c r="H554" s="195">
        <v>1.369</v>
      </c>
      <c r="I554" s="196"/>
      <c r="L554" s="192"/>
      <c r="M554" s="197"/>
      <c r="T554" s="198"/>
      <c r="AT554" s="193" t="s">
        <v>342</v>
      </c>
      <c r="AU554" s="193" t="s">
        <v>87</v>
      </c>
      <c r="AV554" s="15" t="s">
        <v>352</v>
      </c>
      <c r="AW554" s="15" t="s">
        <v>31</v>
      </c>
      <c r="AX554" s="15" t="s">
        <v>75</v>
      </c>
      <c r="AY554" s="193" t="s">
        <v>334</v>
      </c>
    </row>
    <row r="555" spans="2:65" s="14" customFormat="1">
      <c r="B555" s="185"/>
      <c r="D555" s="172" t="s">
        <v>342</v>
      </c>
      <c r="E555" s="186" t="s">
        <v>1</v>
      </c>
      <c r="F555" s="187" t="s">
        <v>346</v>
      </c>
      <c r="H555" s="188">
        <v>49.351999999999997</v>
      </c>
      <c r="I555" s="189"/>
      <c r="L555" s="185"/>
      <c r="M555" s="190"/>
      <c r="T555" s="191"/>
      <c r="AT555" s="186" t="s">
        <v>342</v>
      </c>
      <c r="AU555" s="186" t="s">
        <v>87</v>
      </c>
      <c r="AV555" s="14" t="s">
        <v>340</v>
      </c>
      <c r="AW555" s="14" t="s">
        <v>31</v>
      </c>
      <c r="AX555" s="14" t="s">
        <v>82</v>
      </c>
      <c r="AY555" s="186" t="s">
        <v>334</v>
      </c>
    </row>
    <row r="556" spans="2:65" s="1" customFormat="1" ht="24.15" customHeight="1">
      <c r="B556" s="128"/>
      <c r="C556" s="158" t="s">
        <v>857</v>
      </c>
      <c r="D556" s="158" t="s">
        <v>336</v>
      </c>
      <c r="E556" s="159" t="s">
        <v>858</v>
      </c>
      <c r="F556" s="160" t="s">
        <v>859</v>
      </c>
      <c r="G556" s="161" t="s">
        <v>339</v>
      </c>
      <c r="H556" s="162">
        <v>1264.22</v>
      </c>
      <c r="I556" s="163"/>
      <c r="J556" s="164">
        <f>ROUND(I556*H556,2)</f>
        <v>0</v>
      </c>
      <c r="K556" s="165"/>
      <c r="L556" s="32"/>
      <c r="M556" s="166" t="s">
        <v>1</v>
      </c>
      <c r="N556" s="127" t="s">
        <v>41</v>
      </c>
      <c r="P556" s="167">
        <f>O556*H556</f>
        <v>0</v>
      </c>
      <c r="Q556" s="167">
        <v>5.4000000000000001E-4</v>
      </c>
      <c r="R556" s="167">
        <f>Q556*H556</f>
        <v>0.68267880000000003</v>
      </c>
      <c r="S556" s="167">
        <v>0</v>
      </c>
      <c r="T556" s="168">
        <f>S556*H556</f>
        <v>0</v>
      </c>
      <c r="AR556" s="169" t="s">
        <v>452</v>
      </c>
      <c r="AT556" s="169" t="s">
        <v>336</v>
      </c>
      <c r="AU556" s="169" t="s">
        <v>87</v>
      </c>
      <c r="AY556" s="17" t="s">
        <v>334</v>
      </c>
      <c r="BE556" s="170">
        <f>IF(N556="základná",J556,0)</f>
        <v>0</v>
      </c>
      <c r="BF556" s="170">
        <f>IF(N556="znížená",J556,0)</f>
        <v>0</v>
      </c>
      <c r="BG556" s="170">
        <f>IF(N556="zákl. prenesená",J556,0)</f>
        <v>0</v>
      </c>
      <c r="BH556" s="170">
        <f>IF(N556="zníž. prenesená",J556,0)</f>
        <v>0</v>
      </c>
      <c r="BI556" s="170">
        <f>IF(N556="nulová",J556,0)</f>
        <v>0</v>
      </c>
      <c r="BJ556" s="17" t="s">
        <v>87</v>
      </c>
      <c r="BK556" s="170">
        <f>ROUND(I556*H556,2)</f>
        <v>0</v>
      </c>
      <c r="BL556" s="17" t="s">
        <v>452</v>
      </c>
      <c r="BM556" s="169" t="s">
        <v>860</v>
      </c>
    </row>
    <row r="557" spans="2:65" s="13" customFormat="1">
      <c r="B557" s="178"/>
      <c r="D557" s="172" t="s">
        <v>342</v>
      </c>
      <c r="E557" s="179" t="s">
        <v>1</v>
      </c>
      <c r="F557" s="180" t="s">
        <v>861</v>
      </c>
      <c r="H557" s="181">
        <v>1261.8399999999999</v>
      </c>
      <c r="I557" s="182"/>
      <c r="L557" s="178"/>
      <c r="M557" s="183"/>
      <c r="T557" s="184"/>
      <c r="AT557" s="179" t="s">
        <v>342</v>
      </c>
      <c r="AU557" s="179" t="s">
        <v>87</v>
      </c>
      <c r="AV557" s="13" t="s">
        <v>87</v>
      </c>
      <c r="AW557" s="13" t="s">
        <v>31</v>
      </c>
      <c r="AX557" s="13" t="s">
        <v>75</v>
      </c>
      <c r="AY557" s="179" t="s">
        <v>334</v>
      </c>
    </row>
    <row r="558" spans="2:65" s="12" customFormat="1">
      <c r="B558" s="171"/>
      <c r="D558" s="172" t="s">
        <v>342</v>
      </c>
      <c r="E558" s="173" t="s">
        <v>1</v>
      </c>
      <c r="F558" s="174" t="s">
        <v>602</v>
      </c>
      <c r="H558" s="173" t="s">
        <v>1</v>
      </c>
      <c r="I558" s="175"/>
      <c r="L558" s="171"/>
      <c r="M558" s="176"/>
      <c r="T558" s="177"/>
      <c r="AT558" s="173" t="s">
        <v>342</v>
      </c>
      <c r="AU558" s="173" t="s">
        <v>87</v>
      </c>
      <c r="AV558" s="12" t="s">
        <v>82</v>
      </c>
      <c r="AW558" s="12" t="s">
        <v>31</v>
      </c>
      <c r="AX558" s="12" t="s">
        <v>75</v>
      </c>
      <c r="AY558" s="173" t="s">
        <v>334</v>
      </c>
    </row>
    <row r="559" spans="2:65" s="13" customFormat="1">
      <c r="B559" s="178"/>
      <c r="D559" s="172" t="s">
        <v>342</v>
      </c>
      <c r="E559" s="179" t="s">
        <v>1</v>
      </c>
      <c r="F559" s="180" t="s">
        <v>862</v>
      </c>
      <c r="H559" s="181">
        <v>2.38</v>
      </c>
      <c r="I559" s="182"/>
      <c r="L559" s="178"/>
      <c r="M559" s="183"/>
      <c r="T559" s="184"/>
      <c r="AT559" s="179" t="s">
        <v>342</v>
      </c>
      <c r="AU559" s="179" t="s">
        <v>87</v>
      </c>
      <c r="AV559" s="13" t="s">
        <v>87</v>
      </c>
      <c r="AW559" s="13" t="s">
        <v>31</v>
      </c>
      <c r="AX559" s="13" t="s">
        <v>75</v>
      </c>
      <c r="AY559" s="179" t="s">
        <v>334</v>
      </c>
    </row>
    <row r="560" spans="2:65" s="14" customFormat="1">
      <c r="B560" s="185"/>
      <c r="D560" s="172" t="s">
        <v>342</v>
      </c>
      <c r="E560" s="186" t="s">
        <v>1</v>
      </c>
      <c r="F560" s="187" t="s">
        <v>346</v>
      </c>
      <c r="H560" s="188">
        <v>1264.22</v>
      </c>
      <c r="I560" s="189"/>
      <c r="L560" s="185"/>
      <c r="M560" s="190"/>
      <c r="T560" s="191"/>
      <c r="AT560" s="186" t="s">
        <v>342</v>
      </c>
      <c r="AU560" s="186" t="s">
        <v>87</v>
      </c>
      <c r="AV560" s="14" t="s">
        <v>340</v>
      </c>
      <c r="AW560" s="14" t="s">
        <v>31</v>
      </c>
      <c r="AX560" s="14" t="s">
        <v>82</v>
      </c>
      <c r="AY560" s="186" t="s">
        <v>334</v>
      </c>
    </row>
    <row r="561" spans="2:65" s="12" customFormat="1">
      <c r="B561" s="171"/>
      <c r="D561" s="172" t="s">
        <v>342</v>
      </c>
      <c r="E561" s="173" t="s">
        <v>1</v>
      </c>
      <c r="F561" s="174" t="s">
        <v>863</v>
      </c>
      <c r="H561" s="173" t="s">
        <v>1</v>
      </c>
      <c r="I561" s="175"/>
      <c r="L561" s="171"/>
      <c r="M561" s="176"/>
      <c r="T561" s="177"/>
      <c r="AT561" s="173" t="s">
        <v>342</v>
      </c>
      <c r="AU561" s="173" t="s">
        <v>87</v>
      </c>
      <c r="AV561" s="12" t="s">
        <v>82</v>
      </c>
      <c r="AW561" s="12" t="s">
        <v>31</v>
      </c>
      <c r="AX561" s="12" t="s">
        <v>75</v>
      </c>
      <c r="AY561" s="173" t="s">
        <v>334</v>
      </c>
    </row>
    <row r="562" spans="2:65" s="1" customFormat="1" ht="24.15" customHeight="1">
      <c r="B562" s="128"/>
      <c r="C562" s="158" t="s">
        <v>864</v>
      </c>
      <c r="D562" s="158" t="s">
        <v>336</v>
      </c>
      <c r="E562" s="159" t="s">
        <v>865</v>
      </c>
      <c r="F562" s="160" t="s">
        <v>866</v>
      </c>
      <c r="G562" s="161" t="s">
        <v>339</v>
      </c>
      <c r="H562" s="162">
        <v>237.642</v>
      </c>
      <c r="I562" s="163"/>
      <c r="J562" s="164">
        <f>ROUND(I562*H562,2)</f>
        <v>0</v>
      </c>
      <c r="K562" s="165"/>
      <c r="L562" s="32"/>
      <c r="M562" s="166" t="s">
        <v>1</v>
      </c>
      <c r="N562" s="127" t="s">
        <v>41</v>
      </c>
      <c r="P562" s="167">
        <f>O562*H562</f>
        <v>0</v>
      </c>
      <c r="Q562" s="167">
        <v>5.4000000000000001E-4</v>
      </c>
      <c r="R562" s="167">
        <f>Q562*H562</f>
        <v>0.12832668</v>
      </c>
      <c r="S562" s="167">
        <v>0</v>
      </c>
      <c r="T562" s="168">
        <f>S562*H562</f>
        <v>0</v>
      </c>
      <c r="AR562" s="169" t="s">
        <v>452</v>
      </c>
      <c r="AT562" s="169" t="s">
        <v>336</v>
      </c>
      <c r="AU562" s="169" t="s">
        <v>87</v>
      </c>
      <c r="AY562" s="17" t="s">
        <v>334</v>
      </c>
      <c r="BE562" s="170">
        <f>IF(N562="základná",J562,0)</f>
        <v>0</v>
      </c>
      <c r="BF562" s="170">
        <f>IF(N562="znížená",J562,0)</f>
        <v>0</v>
      </c>
      <c r="BG562" s="170">
        <f>IF(N562="zákl. prenesená",J562,0)</f>
        <v>0</v>
      </c>
      <c r="BH562" s="170">
        <f>IF(N562="zníž. prenesená",J562,0)</f>
        <v>0</v>
      </c>
      <c r="BI562" s="170">
        <f>IF(N562="nulová",J562,0)</f>
        <v>0</v>
      </c>
      <c r="BJ562" s="17" t="s">
        <v>87</v>
      </c>
      <c r="BK562" s="170">
        <f>ROUND(I562*H562,2)</f>
        <v>0</v>
      </c>
      <c r="BL562" s="17" t="s">
        <v>452</v>
      </c>
      <c r="BM562" s="169" t="s">
        <v>867</v>
      </c>
    </row>
    <row r="563" spans="2:65" s="13" customFormat="1">
      <c r="B563" s="178"/>
      <c r="D563" s="172" t="s">
        <v>342</v>
      </c>
      <c r="E563" s="179" t="s">
        <v>1</v>
      </c>
      <c r="F563" s="180" t="s">
        <v>868</v>
      </c>
      <c r="H563" s="181">
        <v>237.642</v>
      </c>
      <c r="I563" s="182"/>
      <c r="L563" s="178"/>
      <c r="M563" s="183"/>
      <c r="T563" s="184"/>
      <c r="AT563" s="179" t="s">
        <v>342</v>
      </c>
      <c r="AU563" s="179" t="s">
        <v>87</v>
      </c>
      <c r="AV563" s="13" t="s">
        <v>87</v>
      </c>
      <c r="AW563" s="13" t="s">
        <v>31</v>
      </c>
      <c r="AX563" s="13" t="s">
        <v>82</v>
      </c>
      <c r="AY563" s="179" t="s">
        <v>334</v>
      </c>
    </row>
    <row r="564" spans="2:65" s="14" customFormat="1">
      <c r="B564" s="185"/>
      <c r="D564" s="172" t="s">
        <v>342</v>
      </c>
      <c r="E564" s="186" t="s">
        <v>1</v>
      </c>
      <c r="F564" s="187" t="s">
        <v>346</v>
      </c>
      <c r="H564" s="188">
        <v>237.642</v>
      </c>
      <c r="I564" s="189"/>
      <c r="L564" s="185"/>
      <c r="M564" s="190"/>
      <c r="T564" s="191"/>
      <c r="AT564" s="186" t="s">
        <v>342</v>
      </c>
      <c r="AU564" s="186" t="s">
        <v>87</v>
      </c>
      <c r="AV564" s="14" t="s">
        <v>340</v>
      </c>
      <c r="AW564" s="14" t="s">
        <v>31</v>
      </c>
      <c r="AX564" s="14" t="s">
        <v>75</v>
      </c>
      <c r="AY564" s="186" t="s">
        <v>334</v>
      </c>
    </row>
    <row r="565" spans="2:65" s="12" customFormat="1">
      <c r="B565" s="171"/>
      <c r="D565" s="172" t="s">
        <v>342</v>
      </c>
      <c r="E565" s="173" t="s">
        <v>1</v>
      </c>
      <c r="F565" s="174" t="s">
        <v>863</v>
      </c>
      <c r="H565" s="173" t="s">
        <v>1</v>
      </c>
      <c r="I565" s="175"/>
      <c r="L565" s="171"/>
      <c r="M565" s="176"/>
      <c r="T565" s="177"/>
      <c r="AT565" s="173" t="s">
        <v>342</v>
      </c>
      <c r="AU565" s="173" t="s">
        <v>87</v>
      </c>
      <c r="AV565" s="12" t="s">
        <v>82</v>
      </c>
      <c r="AW565" s="12" t="s">
        <v>31</v>
      </c>
      <c r="AX565" s="12" t="s">
        <v>75</v>
      </c>
      <c r="AY565" s="173" t="s">
        <v>334</v>
      </c>
    </row>
    <row r="566" spans="2:65" s="1" customFormat="1" ht="16.5" customHeight="1">
      <c r="B566" s="128"/>
      <c r="C566" s="158" t="s">
        <v>869</v>
      </c>
      <c r="D566" s="158" t="s">
        <v>336</v>
      </c>
      <c r="E566" s="159" t="s">
        <v>870</v>
      </c>
      <c r="F566" s="160" t="s">
        <v>871</v>
      </c>
      <c r="G566" s="161" t="s">
        <v>339</v>
      </c>
      <c r="H566" s="162">
        <v>245.40600000000001</v>
      </c>
      <c r="I566" s="163"/>
      <c r="J566" s="164">
        <f>ROUND(I566*H566,2)</f>
        <v>0</v>
      </c>
      <c r="K566" s="165"/>
      <c r="L566" s="32"/>
      <c r="M566" s="166" t="s">
        <v>1</v>
      </c>
      <c r="N566" s="127" t="s">
        <v>41</v>
      </c>
      <c r="P566" s="167">
        <f>O566*H566</f>
        <v>0</v>
      </c>
      <c r="Q566" s="167">
        <v>8.3000000000000001E-4</v>
      </c>
      <c r="R566" s="167">
        <f>Q566*H566</f>
        <v>0.20368698000000002</v>
      </c>
      <c r="S566" s="167">
        <v>0</v>
      </c>
      <c r="T566" s="168">
        <f>S566*H566</f>
        <v>0</v>
      </c>
      <c r="AR566" s="169" t="s">
        <v>452</v>
      </c>
      <c r="AT566" s="169" t="s">
        <v>336</v>
      </c>
      <c r="AU566" s="169" t="s">
        <v>87</v>
      </c>
      <c r="AY566" s="17" t="s">
        <v>334</v>
      </c>
      <c r="BE566" s="170">
        <f>IF(N566="základná",J566,0)</f>
        <v>0</v>
      </c>
      <c r="BF566" s="170">
        <f>IF(N566="znížená",J566,0)</f>
        <v>0</v>
      </c>
      <c r="BG566" s="170">
        <f>IF(N566="zákl. prenesená",J566,0)</f>
        <v>0</v>
      </c>
      <c r="BH566" s="170">
        <f>IF(N566="zníž. prenesená",J566,0)</f>
        <v>0</v>
      </c>
      <c r="BI566" s="170">
        <f>IF(N566="nulová",J566,0)</f>
        <v>0</v>
      </c>
      <c r="BJ566" s="17" t="s">
        <v>87</v>
      </c>
      <c r="BK566" s="170">
        <f>ROUND(I566*H566,2)</f>
        <v>0</v>
      </c>
      <c r="BL566" s="17" t="s">
        <v>452</v>
      </c>
      <c r="BM566" s="169" t="s">
        <v>872</v>
      </c>
    </row>
    <row r="567" spans="2:65" s="12" customFormat="1">
      <c r="B567" s="171"/>
      <c r="D567" s="172" t="s">
        <v>342</v>
      </c>
      <c r="E567" s="173" t="s">
        <v>1</v>
      </c>
      <c r="F567" s="174" t="s">
        <v>873</v>
      </c>
      <c r="H567" s="173" t="s">
        <v>1</v>
      </c>
      <c r="I567" s="175"/>
      <c r="L567" s="171"/>
      <c r="M567" s="176"/>
      <c r="T567" s="177"/>
      <c r="AT567" s="173" t="s">
        <v>342</v>
      </c>
      <c r="AU567" s="173" t="s">
        <v>87</v>
      </c>
      <c r="AV567" s="12" t="s">
        <v>82</v>
      </c>
      <c r="AW567" s="12" t="s">
        <v>31</v>
      </c>
      <c r="AX567" s="12" t="s">
        <v>75</v>
      </c>
      <c r="AY567" s="173" t="s">
        <v>334</v>
      </c>
    </row>
    <row r="568" spans="2:65" s="13" customFormat="1">
      <c r="B568" s="178"/>
      <c r="D568" s="172" t="s">
        <v>342</v>
      </c>
      <c r="E568" s="179" t="s">
        <v>1</v>
      </c>
      <c r="F568" s="180" t="s">
        <v>210</v>
      </c>
      <c r="H568" s="181">
        <v>217.43799999999999</v>
      </c>
      <c r="I568" s="182"/>
      <c r="L568" s="178"/>
      <c r="M568" s="183"/>
      <c r="T568" s="184"/>
      <c r="AT568" s="179" t="s">
        <v>342</v>
      </c>
      <c r="AU568" s="179" t="s">
        <v>87</v>
      </c>
      <c r="AV568" s="13" t="s">
        <v>87</v>
      </c>
      <c r="AW568" s="13" t="s">
        <v>31</v>
      </c>
      <c r="AX568" s="13" t="s">
        <v>75</v>
      </c>
      <c r="AY568" s="179" t="s">
        <v>334</v>
      </c>
    </row>
    <row r="569" spans="2:65" s="12" customFormat="1">
      <c r="B569" s="171"/>
      <c r="D569" s="172" t="s">
        <v>342</v>
      </c>
      <c r="E569" s="173" t="s">
        <v>1</v>
      </c>
      <c r="F569" s="174" t="s">
        <v>874</v>
      </c>
      <c r="H569" s="173" t="s">
        <v>1</v>
      </c>
      <c r="I569" s="175"/>
      <c r="L569" s="171"/>
      <c r="M569" s="176"/>
      <c r="T569" s="177"/>
      <c r="AT569" s="173" t="s">
        <v>342</v>
      </c>
      <c r="AU569" s="173" t="s">
        <v>87</v>
      </c>
      <c r="AV569" s="12" t="s">
        <v>82</v>
      </c>
      <c r="AW569" s="12" t="s">
        <v>31</v>
      </c>
      <c r="AX569" s="12" t="s">
        <v>75</v>
      </c>
      <c r="AY569" s="173" t="s">
        <v>334</v>
      </c>
    </row>
    <row r="570" spans="2:65" s="13" customFormat="1">
      <c r="B570" s="178"/>
      <c r="D570" s="172" t="s">
        <v>342</v>
      </c>
      <c r="E570" s="179" t="s">
        <v>1</v>
      </c>
      <c r="F570" s="180" t="s">
        <v>875</v>
      </c>
      <c r="H570" s="181">
        <v>-1.85</v>
      </c>
      <c r="I570" s="182"/>
      <c r="L570" s="178"/>
      <c r="M570" s="183"/>
      <c r="T570" s="184"/>
      <c r="AT570" s="179" t="s">
        <v>342</v>
      </c>
      <c r="AU570" s="179" t="s">
        <v>87</v>
      </c>
      <c r="AV570" s="13" t="s">
        <v>87</v>
      </c>
      <c r="AW570" s="13" t="s">
        <v>31</v>
      </c>
      <c r="AX570" s="13" t="s">
        <v>75</v>
      </c>
      <c r="AY570" s="179" t="s">
        <v>334</v>
      </c>
    </row>
    <row r="571" spans="2:65" s="12" customFormat="1">
      <c r="B571" s="171"/>
      <c r="D571" s="172" t="s">
        <v>342</v>
      </c>
      <c r="E571" s="173" t="s">
        <v>1</v>
      </c>
      <c r="F571" s="174" t="s">
        <v>876</v>
      </c>
      <c r="H571" s="173" t="s">
        <v>1</v>
      </c>
      <c r="I571" s="175"/>
      <c r="L571" s="171"/>
      <c r="M571" s="176"/>
      <c r="T571" s="177"/>
      <c r="AT571" s="173" t="s">
        <v>342</v>
      </c>
      <c r="AU571" s="173" t="s">
        <v>87</v>
      </c>
      <c r="AV571" s="12" t="s">
        <v>82</v>
      </c>
      <c r="AW571" s="12" t="s">
        <v>31</v>
      </c>
      <c r="AX571" s="12" t="s">
        <v>75</v>
      </c>
      <c r="AY571" s="173" t="s">
        <v>334</v>
      </c>
    </row>
    <row r="572" spans="2:65" s="13" customFormat="1">
      <c r="B572" s="178"/>
      <c r="D572" s="172" t="s">
        <v>342</v>
      </c>
      <c r="E572" s="179" t="s">
        <v>1</v>
      </c>
      <c r="F572" s="180" t="s">
        <v>214</v>
      </c>
      <c r="H572" s="181">
        <v>17.55</v>
      </c>
      <c r="I572" s="182"/>
      <c r="L572" s="178"/>
      <c r="M572" s="183"/>
      <c r="T572" s="184"/>
      <c r="AT572" s="179" t="s">
        <v>342</v>
      </c>
      <c r="AU572" s="179" t="s">
        <v>87</v>
      </c>
      <c r="AV572" s="13" t="s">
        <v>87</v>
      </c>
      <c r="AW572" s="13" t="s">
        <v>31</v>
      </c>
      <c r="AX572" s="13" t="s">
        <v>75</v>
      </c>
      <c r="AY572" s="179" t="s">
        <v>334</v>
      </c>
    </row>
    <row r="573" spans="2:65" s="12" customFormat="1" ht="20.399999999999999">
      <c r="B573" s="171"/>
      <c r="D573" s="172" t="s">
        <v>342</v>
      </c>
      <c r="E573" s="173" t="s">
        <v>1</v>
      </c>
      <c r="F573" s="174" t="s">
        <v>877</v>
      </c>
      <c r="H573" s="173" t="s">
        <v>1</v>
      </c>
      <c r="I573" s="175"/>
      <c r="L573" s="171"/>
      <c r="M573" s="176"/>
      <c r="T573" s="177"/>
      <c r="AT573" s="173" t="s">
        <v>342</v>
      </c>
      <c r="AU573" s="173" t="s">
        <v>87</v>
      </c>
      <c r="AV573" s="12" t="s">
        <v>82</v>
      </c>
      <c r="AW573" s="12" t="s">
        <v>31</v>
      </c>
      <c r="AX573" s="12" t="s">
        <v>75</v>
      </c>
      <c r="AY573" s="173" t="s">
        <v>334</v>
      </c>
    </row>
    <row r="574" spans="2:65" s="13" customFormat="1">
      <c r="B574" s="178"/>
      <c r="D574" s="172" t="s">
        <v>342</v>
      </c>
      <c r="E574" s="179" t="s">
        <v>1</v>
      </c>
      <c r="F574" s="180" t="s">
        <v>878</v>
      </c>
      <c r="H574" s="181">
        <v>11.222</v>
      </c>
      <c r="I574" s="182"/>
      <c r="L574" s="178"/>
      <c r="M574" s="183"/>
      <c r="T574" s="184"/>
      <c r="AT574" s="179" t="s">
        <v>342</v>
      </c>
      <c r="AU574" s="179" t="s">
        <v>87</v>
      </c>
      <c r="AV574" s="13" t="s">
        <v>87</v>
      </c>
      <c r="AW574" s="13" t="s">
        <v>31</v>
      </c>
      <c r="AX574" s="13" t="s">
        <v>75</v>
      </c>
      <c r="AY574" s="179" t="s">
        <v>334</v>
      </c>
    </row>
    <row r="575" spans="2:65" s="12" customFormat="1">
      <c r="B575" s="171"/>
      <c r="D575" s="172" t="s">
        <v>342</v>
      </c>
      <c r="E575" s="173" t="s">
        <v>1</v>
      </c>
      <c r="F575" s="174" t="s">
        <v>879</v>
      </c>
      <c r="H575" s="173" t="s">
        <v>1</v>
      </c>
      <c r="I575" s="175"/>
      <c r="L575" s="171"/>
      <c r="M575" s="176"/>
      <c r="T575" s="177"/>
      <c r="AT575" s="173" t="s">
        <v>342</v>
      </c>
      <c r="AU575" s="173" t="s">
        <v>87</v>
      </c>
      <c r="AV575" s="12" t="s">
        <v>82</v>
      </c>
      <c r="AW575" s="12" t="s">
        <v>31</v>
      </c>
      <c r="AX575" s="12" t="s">
        <v>75</v>
      </c>
      <c r="AY575" s="173" t="s">
        <v>334</v>
      </c>
    </row>
    <row r="576" spans="2:65" s="13" customFormat="1">
      <c r="B576" s="178"/>
      <c r="D576" s="172" t="s">
        <v>342</v>
      </c>
      <c r="E576" s="179" t="s">
        <v>1</v>
      </c>
      <c r="F576" s="180" t="s">
        <v>880</v>
      </c>
      <c r="H576" s="181">
        <v>1.046</v>
      </c>
      <c r="I576" s="182"/>
      <c r="L576" s="178"/>
      <c r="M576" s="183"/>
      <c r="T576" s="184"/>
      <c r="AT576" s="179" t="s">
        <v>342</v>
      </c>
      <c r="AU576" s="179" t="s">
        <v>87</v>
      </c>
      <c r="AV576" s="13" t="s">
        <v>87</v>
      </c>
      <c r="AW576" s="13" t="s">
        <v>31</v>
      </c>
      <c r="AX576" s="13" t="s">
        <v>75</v>
      </c>
      <c r="AY576" s="179" t="s">
        <v>334</v>
      </c>
    </row>
    <row r="577" spans="2:65" s="14" customFormat="1">
      <c r="B577" s="185"/>
      <c r="D577" s="172" t="s">
        <v>342</v>
      </c>
      <c r="E577" s="186" t="s">
        <v>1</v>
      </c>
      <c r="F577" s="187" t="s">
        <v>346</v>
      </c>
      <c r="H577" s="188">
        <v>245.40600000000001</v>
      </c>
      <c r="I577" s="189"/>
      <c r="L577" s="185"/>
      <c r="M577" s="190"/>
      <c r="T577" s="191"/>
      <c r="AT577" s="186" t="s">
        <v>342</v>
      </c>
      <c r="AU577" s="186" t="s">
        <v>87</v>
      </c>
      <c r="AV577" s="14" t="s">
        <v>340</v>
      </c>
      <c r="AW577" s="14" t="s">
        <v>31</v>
      </c>
      <c r="AX577" s="14" t="s">
        <v>82</v>
      </c>
      <c r="AY577" s="186" t="s">
        <v>334</v>
      </c>
    </row>
    <row r="578" spans="2:65" s="1" customFormat="1" ht="16.5" customHeight="1">
      <c r="B578" s="128"/>
      <c r="C578" s="199" t="s">
        <v>881</v>
      </c>
      <c r="D578" s="199" t="s">
        <v>425</v>
      </c>
      <c r="E578" s="200" t="s">
        <v>882</v>
      </c>
      <c r="F578" s="201" t="s">
        <v>883</v>
      </c>
      <c r="G578" s="202" t="s">
        <v>339</v>
      </c>
      <c r="H578" s="203">
        <v>282.21600000000001</v>
      </c>
      <c r="I578" s="204"/>
      <c r="J578" s="205">
        <f>ROUND(I578*H578,2)</f>
        <v>0</v>
      </c>
      <c r="K578" s="206"/>
      <c r="L578" s="207"/>
      <c r="M578" s="208" t="s">
        <v>1</v>
      </c>
      <c r="N578" s="209" t="s">
        <v>41</v>
      </c>
      <c r="P578" s="167">
        <f>O578*H578</f>
        <v>0</v>
      </c>
      <c r="Q578" s="167">
        <v>2.5999999999999998E-4</v>
      </c>
      <c r="R578" s="167">
        <f>Q578*H578</f>
        <v>7.3376159999999996E-2</v>
      </c>
      <c r="S578" s="167">
        <v>0</v>
      </c>
      <c r="T578" s="168">
        <f>S578*H578</f>
        <v>0</v>
      </c>
      <c r="AR578" s="169" t="s">
        <v>524</v>
      </c>
      <c r="AT578" s="169" t="s">
        <v>425</v>
      </c>
      <c r="AU578" s="169" t="s">
        <v>87</v>
      </c>
      <c r="AY578" s="17" t="s">
        <v>334</v>
      </c>
      <c r="BE578" s="170">
        <f>IF(N578="základná",J578,0)</f>
        <v>0</v>
      </c>
      <c r="BF578" s="170">
        <f>IF(N578="znížená",J578,0)</f>
        <v>0</v>
      </c>
      <c r="BG578" s="170">
        <f>IF(N578="zákl. prenesená",J578,0)</f>
        <v>0</v>
      </c>
      <c r="BH578" s="170">
        <f>IF(N578="zníž. prenesená",J578,0)</f>
        <v>0</v>
      </c>
      <c r="BI578" s="170">
        <f>IF(N578="nulová",J578,0)</f>
        <v>0</v>
      </c>
      <c r="BJ578" s="17" t="s">
        <v>87</v>
      </c>
      <c r="BK578" s="170">
        <f>ROUND(I578*H578,2)</f>
        <v>0</v>
      </c>
      <c r="BL578" s="17" t="s">
        <v>452</v>
      </c>
      <c r="BM578" s="169" t="s">
        <v>884</v>
      </c>
    </row>
    <row r="579" spans="2:65" s="12" customFormat="1">
      <c r="B579" s="171"/>
      <c r="D579" s="172" t="s">
        <v>342</v>
      </c>
      <c r="E579" s="173" t="s">
        <v>1</v>
      </c>
      <c r="F579" s="174" t="s">
        <v>873</v>
      </c>
      <c r="H579" s="173" t="s">
        <v>1</v>
      </c>
      <c r="I579" s="175"/>
      <c r="L579" s="171"/>
      <c r="M579" s="176"/>
      <c r="T579" s="177"/>
      <c r="AT579" s="173" t="s">
        <v>342</v>
      </c>
      <c r="AU579" s="173" t="s">
        <v>87</v>
      </c>
      <c r="AV579" s="12" t="s">
        <v>82</v>
      </c>
      <c r="AW579" s="12" t="s">
        <v>31</v>
      </c>
      <c r="AX579" s="12" t="s">
        <v>75</v>
      </c>
      <c r="AY579" s="173" t="s">
        <v>334</v>
      </c>
    </row>
    <row r="580" spans="2:65" s="13" customFormat="1">
      <c r="B580" s="178"/>
      <c r="D580" s="172" t="s">
        <v>342</v>
      </c>
      <c r="E580" s="179" t="s">
        <v>1</v>
      </c>
      <c r="F580" s="180" t="s">
        <v>885</v>
      </c>
      <c r="H580" s="181">
        <v>250.054</v>
      </c>
      <c r="I580" s="182"/>
      <c r="L580" s="178"/>
      <c r="M580" s="183"/>
      <c r="T580" s="184"/>
      <c r="AT580" s="179" t="s">
        <v>342</v>
      </c>
      <c r="AU580" s="179" t="s">
        <v>87</v>
      </c>
      <c r="AV580" s="13" t="s">
        <v>87</v>
      </c>
      <c r="AW580" s="13" t="s">
        <v>31</v>
      </c>
      <c r="AX580" s="13" t="s">
        <v>75</v>
      </c>
      <c r="AY580" s="179" t="s">
        <v>334</v>
      </c>
    </row>
    <row r="581" spans="2:65" s="12" customFormat="1">
      <c r="B581" s="171"/>
      <c r="D581" s="172" t="s">
        <v>342</v>
      </c>
      <c r="E581" s="173" t="s">
        <v>1</v>
      </c>
      <c r="F581" s="174" t="s">
        <v>874</v>
      </c>
      <c r="H581" s="173" t="s">
        <v>1</v>
      </c>
      <c r="I581" s="175"/>
      <c r="L581" s="171"/>
      <c r="M581" s="176"/>
      <c r="T581" s="177"/>
      <c r="AT581" s="173" t="s">
        <v>342</v>
      </c>
      <c r="AU581" s="173" t="s">
        <v>87</v>
      </c>
      <c r="AV581" s="12" t="s">
        <v>82</v>
      </c>
      <c r="AW581" s="12" t="s">
        <v>31</v>
      </c>
      <c r="AX581" s="12" t="s">
        <v>75</v>
      </c>
      <c r="AY581" s="173" t="s">
        <v>334</v>
      </c>
    </row>
    <row r="582" spans="2:65" s="13" customFormat="1">
      <c r="B582" s="178"/>
      <c r="D582" s="172" t="s">
        <v>342</v>
      </c>
      <c r="E582" s="179" t="s">
        <v>1</v>
      </c>
      <c r="F582" s="180" t="s">
        <v>886</v>
      </c>
      <c r="H582" s="181">
        <v>-2.1280000000000001</v>
      </c>
      <c r="I582" s="182"/>
      <c r="L582" s="178"/>
      <c r="M582" s="183"/>
      <c r="T582" s="184"/>
      <c r="AT582" s="179" t="s">
        <v>342</v>
      </c>
      <c r="AU582" s="179" t="s">
        <v>87</v>
      </c>
      <c r="AV582" s="13" t="s">
        <v>87</v>
      </c>
      <c r="AW582" s="13" t="s">
        <v>31</v>
      </c>
      <c r="AX582" s="13" t="s">
        <v>75</v>
      </c>
      <c r="AY582" s="179" t="s">
        <v>334</v>
      </c>
    </row>
    <row r="583" spans="2:65" s="12" customFormat="1">
      <c r="B583" s="171"/>
      <c r="D583" s="172" t="s">
        <v>342</v>
      </c>
      <c r="E583" s="173" t="s">
        <v>1</v>
      </c>
      <c r="F583" s="174" t="s">
        <v>876</v>
      </c>
      <c r="H583" s="173" t="s">
        <v>1</v>
      </c>
      <c r="I583" s="175"/>
      <c r="L583" s="171"/>
      <c r="M583" s="176"/>
      <c r="T583" s="177"/>
      <c r="AT583" s="173" t="s">
        <v>342</v>
      </c>
      <c r="AU583" s="173" t="s">
        <v>87</v>
      </c>
      <c r="AV583" s="12" t="s">
        <v>82</v>
      </c>
      <c r="AW583" s="12" t="s">
        <v>31</v>
      </c>
      <c r="AX583" s="12" t="s">
        <v>75</v>
      </c>
      <c r="AY583" s="173" t="s">
        <v>334</v>
      </c>
    </row>
    <row r="584" spans="2:65" s="13" customFormat="1">
      <c r="B584" s="178"/>
      <c r="D584" s="172" t="s">
        <v>342</v>
      </c>
      <c r="E584" s="179" t="s">
        <v>1</v>
      </c>
      <c r="F584" s="180" t="s">
        <v>887</v>
      </c>
      <c r="H584" s="181">
        <v>20.183</v>
      </c>
      <c r="I584" s="182"/>
      <c r="L584" s="178"/>
      <c r="M584" s="183"/>
      <c r="T584" s="184"/>
      <c r="AT584" s="179" t="s">
        <v>342</v>
      </c>
      <c r="AU584" s="179" t="s">
        <v>87</v>
      </c>
      <c r="AV584" s="13" t="s">
        <v>87</v>
      </c>
      <c r="AW584" s="13" t="s">
        <v>31</v>
      </c>
      <c r="AX584" s="13" t="s">
        <v>75</v>
      </c>
      <c r="AY584" s="179" t="s">
        <v>334</v>
      </c>
    </row>
    <row r="585" spans="2:65" s="12" customFormat="1" ht="20.399999999999999">
      <c r="B585" s="171"/>
      <c r="D585" s="172" t="s">
        <v>342</v>
      </c>
      <c r="E585" s="173" t="s">
        <v>1</v>
      </c>
      <c r="F585" s="174" t="s">
        <v>877</v>
      </c>
      <c r="H585" s="173" t="s">
        <v>1</v>
      </c>
      <c r="I585" s="175"/>
      <c r="L585" s="171"/>
      <c r="M585" s="176"/>
      <c r="T585" s="177"/>
      <c r="AT585" s="173" t="s">
        <v>342</v>
      </c>
      <c r="AU585" s="173" t="s">
        <v>87</v>
      </c>
      <c r="AV585" s="12" t="s">
        <v>82</v>
      </c>
      <c r="AW585" s="12" t="s">
        <v>31</v>
      </c>
      <c r="AX585" s="12" t="s">
        <v>75</v>
      </c>
      <c r="AY585" s="173" t="s">
        <v>334</v>
      </c>
    </row>
    <row r="586" spans="2:65" s="13" customFormat="1">
      <c r="B586" s="178"/>
      <c r="D586" s="172" t="s">
        <v>342</v>
      </c>
      <c r="E586" s="179" t="s">
        <v>1</v>
      </c>
      <c r="F586" s="180" t="s">
        <v>888</v>
      </c>
      <c r="H586" s="181">
        <v>12.904999999999999</v>
      </c>
      <c r="I586" s="182"/>
      <c r="L586" s="178"/>
      <c r="M586" s="183"/>
      <c r="T586" s="184"/>
      <c r="AT586" s="179" t="s">
        <v>342</v>
      </c>
      <c r="AU586" s="179" t="s">
        <v>87</v>
      </c>
      <c r="AV586" s="13" t="s">
        <v>87</v>
      </c>
      <c r="AW586" s="13" t="s">
        <v>31</v>
      </c>
      <c r="AX586" s="13" t="s">
        <v>75</v>
      </c>
      <c r="AY586" s="179" t="s">
        <v>334</v>
      </c>
    </row>
    <row r="587" spans="2:65" s="12" customFormat="1">
      <c r="B587" s="171"/>
      <c r="D587" s="172" t="s">
        <v>342</v>
      </c>
      <c r="E587" s="173" t="s">
        <v>1</v>
      </c>
      <c r="F587" s="174" t="s">
        <v>879</v>
      </c>
      <c r="H587" s="173" t="s">
        <v>1</v>
      </c>
      <c r="I587" s="175"/>
      <c r="L587" s="171"/>
      <c r="M587" s="176"/>
      <c r="T587" s="177"/>
      <c r="AT587" s="173" t="s">
        <v>342</v>
      </c>
      <c r="AU587" s="173" t="s">
        <v>87</v>
      </c>
      <c r="AV587" s="12" t="s">
        <v>82</v>
      </c>
      <c r="AW587" s="12" t="s">
        <v>31</v>
      </c>
      <c r="AX587" s="12" t="s">
        <v>75</v>
      </c>
      <c r="AY587" s="173" t="s">
        <v>334</v>
      </c>
    </row>
    <row r="588" spans="2:65" s="13" customFormat="1">
      <c r="B588" s="178"/>
      <c r="D588" s="172" t="s">
        <v>342</v>
      </c>
      <c r="E588" s="179" t="s">
        <v>1</v>
      </c>
      <c r="F588" s="180" t="s">
        <v>889</v>
      </c>
      <c r="H588" s="181">
        <v>1.202</v>
      </c>
      <c r="I588" s="182"/>
      <c r="L588" s="178"/>
      <c r="M588" s="183"/>
      <c r="T588" s="184"/>
      <c r="AT588" s="179" t="s">
        <v>342</v>
      </c>
      <c r="AU588" s="179" t="s">
        <v>87</v>
      </c>
      <c r="AV588" s="13" t="s">
        <v>87</v>
      </c>
      <c r="AW588" s="13" t="s">
        <v>31</v>
      </c>
      <c r="AX588" s="13" t="s">
        <v>75</v>
      </c>
      <c r="AY588" s="179" t="s">
        <v>334</v>
      </c>
    </row>
    <row r="589" spans="2:65" s="14" customFormat="1">
      <c r="B589" s="185"/>
      <c r="D589" s="172" t="s">
        <v>342</v>
      </c>
      <c r="E589" s="186" t="s">
        <v>1</v>
      </c>
      <c r="F589" s="187" t="s">
        <v>346</v>
      </c>
      <c r="H589" s="188">
        <v>282.21600000000001</v>
      </c>
      <c r="I589" s="189"/>
      <c r="L589" s="185"/>
      <c r="M589" s="190"/>
      <c r="T589" s="191"/>
      <c r="AT589" s="186" t="s">
        <v>342</v>
      </c>
      <c r="AU589" s="186" t="s">
        <v>87</v>
      </c>
      <c r="AV589" s="14" t="s">
        <v>340</v>
      </c>
      <c r="AW589" s="14" t="s">
        <v>31</v>
      </c>
      <c r="AX589" s="14" t="s">
        <v>82</v>
      </c>
      <c r="AY589" s="186" t="s">
        <v>334</v>
      </c>
    </row>
    <row r="590" spans="2:65" s="1" customFormat="1" ht="24.15" customHeight="1">
      <c r="B590" s="128"/>
      <c r="C590" s="158" t="s">
        <v>890</v>
      </c>
      <c r="D590" s="158" t="s">
        <v>336</v>
      </c>
      <c r="E590" s="159" t="s">
        <v>891</v>
      </c>
      <c r="F590" s="160" t="s">
        <v>892</v>
      </c>
      <c r="G590" s="161" t="s">
        <v>893</v>
      </c>
      <c r="H590" s="210"/>
      <c r="I590" s="163"/>
      <c r="J590" s="164">
        <f>ROUND(I590*H590,2)</f>
        <v>0</v>
      </c>
      <c r="K590" s="165"/>
      <c r="L590" s="32"/>
      <c r="M590" s="166" t="s">
        <v>1</v>
      </c>
      <c r="N590" s="127" t="s">
        <v>41</v>
      </c>
      <c r="P590" s="167">
        <f>O590*H590</f>
        <v>0</v>
      </c>
      <c r="Q590" s="167">
        <v>0</v>
      </c>
      <c r="R590" s="167">
        <f>Q590*H590</f>
        <v>0</v>
      </c>
      <c r="S590" s="167">
        <v>0</v>
      </c>
      <c r="T590" s="168">
        <f>S590*H590</f>
        <v>0</v>
      </c>
      <c r="AR590" s="169" t="s">
        <v>452</v>
      </c>
      <c r="AT590" s="169" t="s">
        <v>336</v>
      </c>
      <c r="AU590" s="169" t="s">
        <v>87</v>
      </c>
      <c r="AY590" s="17" t="s">
        <v>334</v>
      </c>
      <c r="BE590" s="170">
        <f>IF(N590="základná",J590,0)</f>
        <v>0</v>
      </c>
      <c r="BF590" s="170">
        <f>IF(N590="znížená",J590,0)</f>
        <v>0</v>
      </c>
      <c r="BG590" s="170">
        <f>IF(N590="zákl. prenesená",J590,0)</f>
        <v>0</v>
      </c>
      <c r="BH590" s="170">
        <f>IF(N590="zníž. prenesená",J590,0)</f>
        <v>0</v>
      </c>
      <c r="BI590" s="170">
        <f>IF(N590="nulová",J590,0)</f>
        <v>0</v>
      </c>
      <c r="BJ590" s="17" t="s">
        <v>87</v>
      </c>
      <c r="BK590" s="170">
        <f>ROUND(I590*H590,2)</f>
        <v>0</v>
      </c>
      <c r="BL590" s="17" t="s">
        <v>452</v>
      </c>
      <c r="BM590" s="169" t="s">
        <v>894</v>
      </c>
    </row>
    <row r="591" spans="2:65" s="11" customFormat="1" ht="22.8" customHeight="1">
      <c r="B591" s="146"/>
      <c r="D591" s="147" t="s">
        <v>74</v>
      </c>
      <c r="E591" s="156" t="s">
        <v>895</v>
      </c>
      <c r="F591" s="156" t="s">
        <v>896</v>
      </c>
      <c r="I591" s="149"/>
      <c r="J591" s="157">
        <f>BK591</f>
        <v>0</v>
      </c>
      <c r="L591" s="146"/>
      <c r="M591" s="151"/>
      <c r="P591" s="152">
        <f>SUM(P592:P687)</f>
        <v>0</v>
      </c>
      <c r="R591" s="152">
        <f>SUM(R592:R687)</f>
        <v>5.0485790599999989</v>
      </c>
      <c r="T591" s="153">
        <f>SUM(T592:T687)</f>
        <v>0</v>
      </c>
      <c r="AR591" s="147" t="s">
        <v>87</v>
      </c>
      <c r="AT591" s="154" t="s">
        <v>74</v>
      </c>
      <c r="AU591" s="154" t="s">
        <v>82</v>
      </c>
      <c r="AY591" s="147" t="s">
        <v>334</v>
      </c>
      <c r="BK591" s="155">
        <f>SUM(BK592:BK687)</f>
        <v>0</v>
      </c>
    </row>
    <row r="592" spans="2:65" s="1" customFormat="1" ht="21.75" customHeight="1">
      <c r="B592" s="128"/>
      <c r="C592" s="158" t="s">
        <v>897</v>
      </c>
      <c r="D592" s="158" t="s">
        <v>336</v>
      </c>
      <c r="E592" s="159" t="s">
        <v>898</v>
      </c>
      <c r="F592" s="160" t="s">
        <v>899</v>
      </c>
      <c r="G592" s="161" t="s">
        <v>339</v>
      </c>
      <c r="H592" s="162">
        <v>697.024</v>
      </c>
      <c r="I592" s="163"/>
      <c r="J592" s="164">
        <f>ROUND(I592*H592,2)</f>
        <v>0</v>
      </c>
      <c r="K592" s="165"/>
      <c r="L592" s="32"/>
      <c r="M592" s="166" t="s">
        <v>1</v>
      </c>
      <c r="N592" s="127" t="s">
        <v>41</v>
      </c>
      <c r="P592" s="167">
        <f>O592*H592</f>
        <v>0</v>
      </c>
      <c r="Q592" s="167">
        <v>0</v>
      </c>
      <c r="R592" s="167">
        <f>Q592*H592</f>
        <v>0</v>
      </c>
      <c r="S592" s="167">
        <v>0</v>
      </c>
      <c r="T592" s="168">
        <f>S592*H592</f>
        <v>0</v>
      </c>
      <c r="AR592" s="169" t="s">
        <v>452</v>
      </c>
      <c r="AT592" s="169" t="s">
        <v>336</v>
      </c>
      <c r="AU592" s="169" t="s">
        <v>87</v>
      </c>
      <c r="AY592" s="17" t="s">
        <v>334</v>
      </c>
      <c r="BE592" s="170">
        <f>IF(N592="základná",J592,0)</f>
        <v>0</v>
      </c>
      <c r="BF592" s="170">
        <f>IF(N592="znížená",J592,0)</f>
        <v>0</v>
      </c>
      <c r="BG592" s="170">
        <f>IF(N592="zákl. prenesená",J592,0)</f>
        <v>0</v>
      </c>
      <c r="BH592" s="170">
        <f>IF(N592="zníž. prenesená",J592,0)</f>
        <v>0</v>
      </c>
      <c r="BI592" s="170">
        <f>IF(N592="nulová",J592,0)</f>
        <v>0</v>
      </c>
      <c r="BJ592" s="17" t="s">
        <v>87</v>
      </c>
      <c r="BK592" s="170">
        <f>ROUND(I592*H592,2)</f>
        <v>0</v>
      </c>
      <c r="BL592" s="17" t="s">
        <v>452</v>
      </c>
      <c r="BM592" s="169" t="s">
        <v>900</v>
      </c>
    </row>
    <row r="593" spans="2:51" s="12" customFormat="1">
      <c r="B593" s="171"/>
      <c r="D593" s="172" t="s">
        <v>342</v>
      </c>
      <c r="E593" s="173" t="s">
        <v>1</v>
      </c>
      <c r="F593" s="174" t="s">
        <v>901</v>
      </c>
      <c r="H593" s="173" t="s">
        <v>1</v>
      </c>
      <c r="I593" s="175"/>
      <c r="L593" s="171"/>
      <c r="M593" s="176"/>
      <c r="T593" s="177"/>
      <c r="AT593" s="173" t="s">
        <v>342</v>
      </c>
      <c r="AU593" s="173" t="s">
        <v>87</v>
      </c>
      <c r="AV593" s="12" t="s">
        <v>82</v>
      </c>
      <c r="AW593" s="12" t="s">
        <v>31</v>
      </c>
      <c r="AX593" s="12" t="s">
        <v>75</v>
      </c>
      <c r="AY593" s="173" t="s">
        <v>334</v>
      </c>
    </row>
    <row r="594" spans="2:51" s="13" customFormat="1">
      <c r="B594" s="178"/>
      <c r="D594" s="172" t="s">
        <v>342</v>
      </c>
      <c r="E594" s="179" t="s">
        <v>1</v>
      </c>
      <c r="F594" s="180" t="s">
        <v>902</v>
      </c>
      <c r="H594" s="181">
        <v>614.25</v>
      </c>
      <c r="I594" s="182"/>
      <c r="L594" s="178"/>
      <c r="M594" s="183"/>
      <c r="T594" s="184"/>
      <c r="AT594" s="179" t="s">
        <v>342</v>
      </c>
      <c r="AU594" s="179" t="s">
        <v>87</v>
      </c>
      <c r="AV594" s="13" t="s">
        <v>87</v>
      </c>
      <c r="AW594" s="13" t="s">
        <v>31</v>
      </c>
      <c r="AX594" s="13" t="s">
        <v>75</v>
      </c>
      <c r="AY594" s="179" t="s">
        <v>334</v>
      </c>
    </row>
    <row r="595" spans="2:51" s="12" customFormat="1">
      <c r="B595" s="171"/>
      <c r="D595" s="172" t="s">
        <v>342</v>
      </c>
      <c r="E595" s="173" t="s">
        <v>1</v>
      </c>
      <c r="F595" s="174" t="s">
        <v>903</v>
      </c>
      <c r="H595" s="173" t="s">
        <v>1</v>
      </c>
      <c r="I595" s="175"/>
      <c r="L595" s="171"/>
      <c r="M595" s="176"/>
      <c r="T595" s="177"/>
      <c r="AT595" s="173" t="s">
        <v>342</v>
      </c>
      <c r="AU595" s="173" t="s">
        <v>87</v>
      </c>
      <c r="AV595" s="12" t="s">
        <v>82</v>
      </c>
      <c r="AW595" s="12" t="s">
        <v>31</v>
      </c>
      <c r="AX595" s="12" t="s">
        <v>75</v>
      </c>
      <c r="AY595" s="173" t="s">
        <v>334</v>
      </c>
    </row>
    <row r="596" spans="2:51" s="12" customFormat="1" ht="20.399999999999999">
      <c r="B596" s="171"/>
      <c r="D596" s="172" t="s">
        <v>342</v>
      </c>
      <c r="E596" s="173" t="s">
        <v>1</v>
      </c>
      <c r="F596" s="174" t="s">
        <v>904</v>
      </c>
      <c r="H596" s="173" t="s">
        <v>1</v>
      </c>
      <c r="I596" s="175"/>
      <c r="L596" s="171"/>
      <c r="M596" s="176"/>
      <c r="T596" s="177"/>
      <c r="AT596" s="173" t="s">
        <v>342</v>
      </c>
      <c r="AU596" s="173" t="s">
        <v>87</v>
      </c>
      <c r="AV596" s="12" t="s">
        <v>82</v>
      </c>
      <c r="AW596" s="12" t="s">
        <v>31</v>
      </c>
      <c r="AX596" s="12" t="s">
        <v>75</v>
      </c>
      <c r="AY596" s="173" t="s">
        <v>334</v>
      </c>
    </row>
    <row r="597" spans="2:51" s="13" customFormat="1">
      <c r="B597" s="178"/>
      <c r="D597" s="172" t="s">
        <v>342</v>
      </c>
      <c r="E597" s="179" t="s">
        <v>1</v>
      </c>
      <c r="F597" s="180" t="s">
        <v>905</v>
      </c>
      <c r="H597" s="181">
        <v>22.268999999999998</v>
      </c>
      <c r="I597" s="182"/>
      <c r="L597" s="178"/>
      <c r="M597" s="183"/>
      <c r="T597" s="184"/>
      <c r="AT597" s="179" t="s">
        <v>342</v>
      </c>
      <c r="AU597" s="179" t="s">
        <v>87</v>
      </c>
      <c r="AV597" s="13" t="s">
        <v>87</v>
      </c>
      <c r="AW597" s="13" t="s">
        <v>31</v>
      </c>
      <c r="AX597" s="13" t="s">
        <v>75</v>
      </c>
      <c r="AY597" s="179" t="s">
        <v>334</v>
      </c>
    </row>
    <row r="598" spans="2:51" s="12" customFormat="1">
      <c r="B598" s="171"/>
      <c r="D598" s="172" t="s">
        <v>342</v>
      </c>
      <c r="E598" s="173" t="s">
        <v>1</v>
      </c>
      <c r="F598" s="174" t="s">
        <v>906</v>
      </c>
      <c r="H598" s="173" t="s">
        <v>1</v>
      </c>
      <c r="I598" s="175"/>
      <c r="L598" s="171"/>
      <c r="M598" s="176"/>
      <c r="T598" s="177"/>
      <c r="AT598" s="173" t="s">
        <v>342</v>
      </c>
      <c r="AU598" s="173" t="s">
        <v>87</v>
      </c>
      <c r="AV598" s="12" t="s">
        <v>82</v>
      </c>
      <c r="AW598" s="12" t="s">
        <v>31</v>
      </c>
      <c r="AX598" s="12" t="s">
        <v>75</v>
      </c>
      <c r="AY598" s="173" t="s">
        <v>334</v>
      </c>
    </row>
    <row r="599" spans="2:51" s="13" customFormat="1">
      <c r="B599" s="178"/>
      <c r="D599" s="172" t="s">
        <v>342</v>
      </c>
      <c r="E599" s="179" t="s">
        <v>1</v>
      </c>
      <c r="F599" s="180" t="s">
        <v>907</v>
      </c>
      <c r="H599" s="181">
        <v>40.298000000000002</v>
      </c>
      <c r="I599" s="182"/>
      <c r="L599" s="178"/>
      <c r="M599" s="183"/>
      <c r="T599" s="184"/>
      <c r="AT599" s="179" t="s">
        <v>342</v>
      </c>
      <c r="AU599" s="179" t="s">
        <v>87</v>
      </c>
      <c r="AV599" s="13" t="s">
        <v>87</v>
      </c>
      <c r="AW599" s="13" t="s">
        <v>31</v>
      </c>
      <c r="AX599" s="13" t="s">
        <v>75</v>
      </c>
      <c r="AY599" s="179" t="s">
        <v>334</v>
      </c>
    </row>
    <row r="600" spans="2:51" s="15" customFormat="1">
      <c r="B600" s="192"/>
      <c r="D600" s="172" t="s">
        <v>342</v>
      </c>
      <c r="E600" s="193" t="s">
        <v>1</v>
      </c>
      <c r="F600" s="194" t="s">
        <v>406</v>
      </c>
      <c r="H600" s="195">
        <v>676.81700000000001</v>
      </c>
      <c r="I600" s="196"/>
      <c r="L600" s="192"/>
      <c r="M600" s="197"/>
      <c r="T600" s="198"/>
      <c r="AT600" s="193" t="s">
        <v>342</v>
      </c>
      <c r="AU600" s="193" t="s">
        <v>87</v>
      </c>
      <c r="AV600" s="15" t="s">
        <v>352</v>
      </c>
      <c r="AW600" s="15" t="s">
        <v>31</v>
      </c>
      <c r="AX600" s="15" t="s">
        <v>75</v>
      </c>
      <c r="AY600" s="193" t="s">
        <v>334</v>
      </c>
    </row>
    <row r="601" spans="2:51" s="12" customFormat="1" ht="30.6">
      <c r="B601" s="171"/>
      <c r="D601" s="172" t="s">
        <v>342</v>
      </c>
      <c r="E601" s="173" t="s">
        <v>1</v>
      </c>
      <c r="F601" s="174" t="s">
        <v>908</v>
      </c>
      <c r="H601" s="173" t="s">
        <v>1</v>
      </c>
      <c r="I601" s="175"/>
      <c r="L601" s="171"/>
      <c r="M601" s="176"/>
      <c r="T601" s="177"/>
      <c r="AT601" s="173" t="s">
        <v>342</v>
      </c>
      <c r="AU601" s="173" t="s">
        <v>87</v>
      </c>
      <c r="AV601" s="12" t="s">
        <v>82</v>
      </c>
      <c r="AW601" s="12" t="s">
        <v>31</v>
      </c>
      <c r="AX601" s="12" t="s">
        <v>75</v>
      </c>
      <c r="AY601" s="173" t="s">
        <v>334</v>
      </c>
    </row>
    <row r="602" spans="2:51" s="13" customFormat="1">
      <c r="B602" s="178"/>
      <c r="D602" s="172" t="s">
        <v>342</v>
      </c>
      <c r="E602" s="179" t="s">
        <v>1</v>
      </c>
      <c r="F602" s="180" t="s">
        <v>909</v>
      </c>
      <c r="H602" s="181">
        <v>10.395</v>
      </c>
      <c r="I602" s="182"/>
      <c r="L602" s="178"/>
      <c r="M602" s="183"/>
      <c r="T602" s="184"/>
      <c r="AT602" s="179" t="s">
        <v>342</v>
      </c>
      <c r="AU602" s="179" t="s">
        <v>87</v>
      </c>
      <c r="AV602" s="13" t="s">
        <v>87</v>
      </c>
      <c r="AW602" s="13" t="s">
        <v>31</v>
      </c>
      <c r="AX602" s="13" t="s">
        <v>75</v>
      </c>
      <c r="AY602" s="179" t="s">
        <v>334</v>
      </c>
    </row>
    <row r="603" spans="2:51" s="12" customFormat="1" ht="20.399999999999999">
      <c r="B603" s="171"/>
      <c r="D603" s="172" t="s">
        <v>342</v>
      </c>
      <c r="E603" s="173" t="s">
        <v>1</v>
      </c>
      <c r="F603" s="174" t="s">
        <v>910</v>
      </c>
      <c r="H603" s="173" t="s">
        <v>1</v>
      </c>
      <c r="I603" s="175"/>
      <c r="L603" s="171"/>
      <c r="M603" s="176"/>
      <c r="T603" s="177"/>
      <c r="AT603" s="173" t="s">
        <v>342</v>
      </c>
      <c r="AU603" s="173" t="s">
        <v>87</v>
      </c>
      <c r="AV603" s="12" t="s">
        <v>82</v>
      </c>
      <c r="AW603" s="12" t="s">
        <v>31</v>
      </c>
      <c r="AX603" s="12" t="s">
        <v>75</v>
      </c>
      <c r="AY603" s="173" t="s">
        <v>334</v>
      </c>
    </row>
    <row r="604" spans="2:51" s="13" customFormat="1">
      <c r="B604" s="178"/>
      <c r="D604" s="172" t="s">
        <v>342</v>
      </c>
      <c r="E604" s="179" t="s">
        <v>1</v>
      </c>
      <c r="F604" s="180" t="s">
        <v>911</v>
      </c>
      <c r="H604" s="181">
        <v>4.16</v>
      </c>
      <c r="I604" s="182"/>
      <c r="L604" s="178"/>
      <c r="M604" s="183"/>
      <c r="T604" s="184"/>
      <c r="AT604" s="179" t="s">
        <v>342</v>
      </c>
      <c r="AU604" s="179" t="s">
        <v>87</v>
      </c>
      <c r="AV604" s="13" t="s">
        <v>87</v>
      </c>
      <c r="AW604" s="13" t="s">
        <v>31</v>
      </c>
      <c r="AX604" s="13" t="s">
        <v>75</v>
      </c>
      <c r="AY604" s="179" t="s">
        <v>334</v>
      </c>
    </row>
    <row r="605" spans="2:51" s="13" customFormat="1">
      <c r="B605" s="178"/>
      <c r="D605" s="172" t="s">
        <v>342</v>
      </c>
      <c r="E605" s="179" t="s">
        <v>1</v>
      </c>
      <c r="F605" s="180" t="s">
        <v>912</v>
      </c>
      <c r="H605" s="181">
        <v>1.3280000000000001</v>
      </c>
      <c r="I605" s="182"/>
      <c r="L605" s="178"/>
      <c r="M605" s="183"/>
      <c r="T605" s="184"/>
      <c r="AT605" s="179" t="s">
        <v>342</v>
      </c>
      <c r="AU605" s="179" t="s">
        <v>87</v>
      </c>
      <c r="AV605" s="13" t="s">
        <v>87</v>
      </c>
      <c r="AW605" s="13" t="s">
        <v>31</v>
      </c>
      <c r="AX605" s="13" t="s">
        <v>75</v>
      </c>
      <c r="AY605" s="179" t="s">
        <v>334</v>
      </c>
    </row>
    <row r="606" spans="2:51" s="13" customFormat="1">
      <c r="B606" s="178"/>
      <c r="D606" s="172" t="s">
        <v>342</v>
      </c>
      <c r="E606" s="179" t="s">
        <v>1</v>
      </c>
      <c r="F606" s="180" t="s">
        <v>913</v>
      </c>
      <c r="H606" s="181">
        <v>1.046</v>
      </c>
      <c r="I606" s="182"/>
      <c r="L606" s="178"/>
      <c r="M606" s="183"/>
      <c r="T606" s="184"/>
      <c r="AT606" s="179" t="s">
        <v>342</v>
      </c>
      <c r="AU606" s="179" t="s">
        <v>87</v>
      </c>
      <c r="AV606" s="13" t="s">
        <v>87</v>
      </c>
      <c r="AW606" s="13" t="s">
        <v>31</v>
      </c>
      <c r="AX606" s="13" t="s">
        <v>75</v>
      </c>
      <c r="AY606" s="179" t="s">
        <v>334</v>
      </c>
    </row>
    <row r="607" spans="2:51" s="12" customFormat="1" ht="30.6">
      <c r="B607" s="171"/>
      <c r="D607" s="172" t="s">
        <v>342</v>
      </c>
      <c r="E607" s="173" t="s">
        <v>1</v>
      </c>
      <c r="F607" s="174" t="s">
        <v>914</v>
      </c>
      <c r="H607" s="173" t="s">
        <v>1</v>
      </c>
      <c r="I607" s="175"/>
      <c r="L607" s="171"/>
      <c r="M607" s="176"/>
      <c r="T607" s="177"/>
      <c r="AT607" s="173" t="s">
        <v>342</v>
      </c>
      <c r="AU607" s="173" t="s">
        <v>87</v>
      </c>
      <c r="AV607" s="12" t="s">
        <v>82</v>
      </c>
      <c r="AW607" s="12" t="s">
        <v>31</v>
      </c>
      <c r="AX607" s="12" t="s">
        <v>75</v>
      </c>
      <c r="AY607" s="173" t="s">
        <v>334</v>
      </c>
    </row>
    <row r="608" spans="2:51" s="12" customFormat="1" ht="20.399999999999999">
      <c r="B608" s="171"/>
      <c r="D608" s="172" t="s">
        <v>342</v>
      </c>
      <c r="E608" s="173" t="s">
        <v>1</v>
      </c>
      <c r="F608" s="174" t="s">
        <v>915</v>
      </c>
      <c r="H608" s="173" t="s">
        <v>1</v>
      </c>
      <c r="I608" s="175"/>
      <c r="L608" s="171"/>
      <c r="M608" s="176"/>
      <c r="T608" s="177"/>
      <c r="AT608" s="173" t="s">
        <v>342</v>
      </c>
      <c r="AU608" s="173" t="s">
        <v>87</v>
      </c>
      <c r="AV608" s="12" t="s">
        <v>82</v>
      </c>
      <c r="AW608" s="12" t="s">
        <v>31</v>
      </c>
      <c r="AX608" s="12" t="s">
        <v>75</v>
      </c>
      <c r="AY608" s="173" t="s">
        <v>334</v>
      </c>
    </row>
    <row r="609" spans="2:65" s="13" customFormat="1">
      <c r="B609" s="178"/>
      <c r="D609" s="172" t="s">
        <v>342</v>
      </c>
      <c r="E609" s="179" t="s">
        <v>1</v>
      </c>
      <c r="F609" s="180" t="s">
        <v>916</v>
      </c>
      <c r="H609" s="181">
        <v>3.278</v>
      </c>
      <c r="I609" s="182"/>
      <c r="L609" s="178"/>
      <c r="M609" s="183"/>
      <c r="T609" s="184"/>
      <c r="AT609" s="179" t="s">
        <v>342</v>
      </c>
      <c r="AU609" s="179" t="s">
        <v>87</v>
      </c>
      <c r="AV609" s="13" t="s">
        <v>87</v>
      </c>
      <c r="AW609" s="13" t="s">
        <v>31</v>
      </c>
      <c r="AX609" s="13" t="s">
        <v>75</v>
      </c>
      <c r="AY609" s="179" t="s">
        <v>334</v>
      </c>
    </row>
    <row r="610" spans="2:65" s="12" customFormat="1">
      <c r="B610" s="171"/>
      <c r="D610" s="172" t="s">
        <v>342</v>
      </c>
      <c r="E610" s="173" t="s">
        <v>1</v>
      </c>
      <c r="F610" s="174" t="s">
        <v>917</v>
      </c>
      <c r="H610" s="173" t="s">
        <v>1</v>
      </c>
      <c r="I610" s="175"/>
      <c r="L610" s="171"/>
      <c r="M610" s="176"/>
      <c r="T610" s="177"/>
      <c r="AT610" s="173" t="s">
        <v>342</v>
      </c>
      <c r="AU610" s="173" t="s">
        <v>87</v>
      </c>
      <c r="AV610" s="12" t="s">
        <v>82</v>
      </c>
      <c r="AW610" s="12" t="s">
        <v>31</v>
      </c>
      <c r="AX610" s="12" t="s">
        <v>75</v>
      </c>
      <c r="AY610" s="173" t="s">
        <v>334</v>
      </c>
    </row>
    <row r="611" spans="2:65" s="12" customFormat="1" ht="20.399999999999999">
      <c r="B611" s="171"/>
      <c r="D611" s="172" t="s">
        <v>342</v>
      </c>
      <c r="E611" s="173" t="s">
        <v>1</v>
      </c>
      <c r="F611" s="174" t="s">
        <v>918</v>
      </c>
      <c r="H611" s="173" t="s">
        <v>1</v>
      </c>
      <c r="I611" s="175"/>
      <c r="L611" s="171"/>
      <c r="M611" s="176"/>
      <c r="T611" s="177"/>
      <c r="AT611" s="173" t="s">
        <v>342</v>
      </c>
      <c r="AU611" s="173" t="s">
        <v>87</v>
      </c>
      <c r="AV611" s="12" t="s">
        <v>82</v>
      </c>
      <c r="AW611" s="12" t="s">
        <v>31</v>
      </c>
      <c r="AX611" s="12" t="s">
        <v>75</v>
      </c>
      <c r="AY611" s="173" t="s">
        <v>334</v>
      </c>
    </row>
    <row r="612" spans="2:65" s="15" customFormat="1">
      <c r="B612" s="192"/>
      <c r="D612" s="172" t="s">
        <v>342</v>
      </c>
      <c r="E612" s="193" t="s">
        <v>1</v>
      </c>
      <c r="F612" s="194" t="s">
        <v>406</v>
      </c>
      <c r="H612" s="195">
        <v>20.207000000000001</v>
      </c>
      <c r="I612" s="196"/>
      <c r="L612" s="192"/>
      <c r="M612" s="197"/>
      <c r="T612" s="198"/>
      <c r="AT612" s="193" t="s">
        <v>342</v>
      </c>
      <c r="AU612" s="193" t="s">
        <v>87</v>
      </c>
      <c r="AV612" s="15" t="s">
        <v>352</v>
      </c>
      <c r="AW612" s="15" t="s">
        <v>31</v>
      </c>
      <c r="AX612" s="15" t="s">
        <v>75</v>
      </c>
      <c r="AY612" s="193" t="s">
        <v>334</v>
      </c>
    </row>
    <row r="613" spans="2:65" s="14" customFormat="1">
      <c r="B613" s="185"/>
      <c r="D613" s="172" t="s">
        <v>342</v>
      </c>
      <c r="E613" s="186" t="s">
        <v>168</v>
      </c>
      <c r="F613" s="187" t="s">
        <v>346</v>
      </c>
      <c r="H613" s="188">
        <v>697.024</v>
      </c>
      <c r="I613" s="189"/>
      <c r="L613" s="185"/>
      <c r="M613" s="190"/>
      <c r="T613" s="191"/>
      <c r="AT613" s="186" t="s">
        <v>342</v>
      </c>
      <c r="AU613" s="186" t="s">
        <v>87</v>
      </c>
      <c r="AV613" s="14" t="s">
        <v>340</v>
      </c>
      <c r="AW613" s="14" t="s">
        <v>31</v>
      </c>
      <c r="AX613" s="14" t="s">
        <v>82</v>
      </c>
      <c r="AY613" s="186" t="s">
        <v>334</v>
      </c>
    </row>
    <row r="614" spans="2:65" s="1" customFormat="1" ht="16.5" customHeight="1">
      <c r="B614" s="128"/>
      <c r="C614" s="199" t="s">
        <v>919</v>
      </c>
      <c r="D614" s="199" t="s">
        <v>425</v>
      </c>
      <c r="E614" s="200" t="s">
        <v>920</v>
      </c>
      <c r="F614" s="201" t="s">
        <v>883</v>
      </c>
      <c r="G614" s="202" t="s">
        <v>339</v>
      </c>
      <c r="H614" s="203">
        <v>801.57799999999997</v>
      </c>
      <c r="I614" s="204"/>
      <c r="J614" s="205">
        <f>ROUND(I614*H614,2)</f>
        <v>0</v>
      </c>
      <c r="K614" s="206"/>
      <c r="L614" s="207"/>
      <c r="M614" s="208" t="s">
        <v>1</v>
      </c>
      <c r="N614" s="209" t="s">
        <v>41</v>
      </c>
      <c r="P614" s="167">
        <f>O614*H614</f>
        <v>0</v>
      </c>
      <c r="Q614" s="167">
        <v>1.9000000000000001E-4</v>
      </c>
      <c r="R614" s="167">
        <f>Q614*H614</f>
        <v>0.15229982</v>
      </c>
      <c r="S614" s="167">
        <v>0</v>
      </c>
      <c r="T614" s="168">
        <f>S614*H614</f>
        <v>0</v>
      </c>
      <c r="AR614" s="169" t="s">
        <v>524</v>
      </c>
      <c r="AT614" s="169" t="s">
        <v>425</v>
      </c>
      <c r="AU614" s="169" t="s">
        <v>87</v>
      </c>
      <c r="AY614" s="17" t="s">
        <v>334</v>
      </c>
      <c r="BE614" s="170">
        <f>IF(N614="základná",J614,0)</f>
        <v>0</v>
      </c>
      <c r="BF614" s="170">
        <f>IF(N614="znížená",J614,0)</f>
        <v>0</v>
      </c>
      <c r="BG614" s="170">
        <f>IF(N614="zákl. prenesená",J614,0)</f>
        <v>0</v>
      </c>
      <c r="BH614" s="170">
        <f>IF(N614="zníž. prenesená",J614,0)</f>
        <v>0</v>
      </c>
      <c r="BI614" s="170">
        <f>IF(N614="nulová",J614,0)</f>
        <v>0</v>
      </c>
      <c r="BJ614" s="17" t="s">
        <v>87</v>
      </c>
      <c r="BK614" s="170">
        <f>ROUND(I614*H614,2)</f>
        <v>0</v>
      </c>
      <c r="BL614" s="17" t="s">
        <v>452</v>
      </c>
      <c r="BM614" s="169" t="s">
        <v>921</v>
      </c>
    </row>
    <row r="615" spans="2:65" s="13" customFormat="1">
      <c r="B615" s="178"/>
      <c r="D615" s="172" t="s">
        <v>342</v>
      </c>
      <c r="E615" s="179" t="s">
        <v>1</v>
      </c>
      <c r="F615" s="180" t="s">
        <v>922</v>
      </c>
      <c r="H615" s="181">
        <v>801.57799999999997</v>
      </c>
      <c r="I615" s="182"/>
      <c r="L615" s="178"/>
      <c r="M615" s="183"/>
      <c r="T615" s="184"/>
      <c r="AT615" s="179" t="s">
        <v>342</v>
      </c>
      <c r="AU615" s="179" t="s">
        <v>87</v>
      </c>
      <c r="AV615" s="13" t="s">
        <v>87</v>
      </c>
      <c r="AW615" s="13" t="s">
        <v>31</v>
      </c>
      <c r="AX615" s="13" t="s">
        <v>75</v>
      </c>
      <c r="AY615" s="179" t="s">
        <v>334</v>
      </c>
    </row>
    <row r="616" spans="2:65" s="14" customFormat="1">
      <c r="B616" s="185"/>
      <c r="D616" s="172" t="s">
        <v>342</v>
      </c>
      <c r="E616" s="186" t="s">
        <v>1</v>
      </c>
      <c r="F616" s="187" t="s">
        <v>346</v>
      </c>
      <c r="H616" s="188">
        <v>801.57799999999997</v>
      </c>
      <c r="I616" s="189"/>
      <c r="L616" s="185"/>
      <c r="M616" s="190"/>
      <c r="T616" s="191"/>
      <c r="AT616" s="186" t="s">
        <v>342</v>
      </c>
      <c r="AU616" s="186" t="s">
        <v>87</v>
      </c>
      <c r="AV616" s="14" t="s">
        <v>340</v>
      </c>
      <c r="AW616" s="14" t="s">
        <v>31</v>
      </c>
      <c r="AX616" s="14" t="s">
        <v>82</v>
      </c>
      <c r="AY616" s="186" t="s">
        <v>334</v>
      </c>
    </row>
    <row r="617" spans="2:65" s="1" customFormat="1" ht="16.5" customHeight="1">
      <c r="B617" s="128"/>
      <c r="C617" s="158" t="s">
        <v>923</v>
      </c>
      <c r="D617" s="158" t="s">
        <v>336</v>
      </c>
      <c r="E617" s="159" t="s">
        <v>924</v>
      </c>
      <c r="F617" s="160" t="s">
        <v>925</v>
      </c>
      <c r="G617" s="161" t="s">
        <v>339</v>
      </c>
      <c r="H617" s="162">
        <v>676.697</v>
      </c>
      <c r="I617" s="163"/>
      <c r="J617" s="164">
        <f>ROUND(I617*H617,2)</f>
        <v>0</v>
      </c>
      <c r="K617" s="165"/>
      <c r="L617" s="32"/>
      <c r="M617" s="166" t="s">
        <v>1</v>
      </c>
      <c r="N617" s="127" t="s">
        <v>41</v>
      </c>
      <c r="P617" s="167">
        <f>O617*H617</f>
        <v>0</v>
      </c>
      <c r="Q617" s="167">
        <v>0</v>
      </c>
      <c r="R617" s="167">
        <f>Q617*H617</f>
        <v>0</v>
      </c>
      <c r="S617" s="167">
        <v>0</v>
      </c>
      <c r="T617" s="168">
        <f>S617*H617</f>
        <v>0</v>
      </c>
      <c r="AR617" s="169" t="s">
        <v>452</v>
      </c>
      <c r="AT617" s="169" t="s">
        <v>336</v>
      </c>
      <c r="AU617" s="169" t="s">
        <v>87</v>
      </c>
      <c r="AY617" s="17" t="s">
        <v>334</v>
      </c>
      <c r="BE617" s="170">
        <f>IF(N617="základná",J617,0)</f>
        <v>0</v>
      </c>
      <c r="BF617" s="170">
        <f>IF(N617="znížená",J617,0)</f>
        <v>0</v>
      </c>
      <c r="BG617" s="170">
        <f>IF(N617="zákl. prenesená",J617,0)</f>
        <v>0</v>
      </c>
      <c r="BH617" s="170">
        <f>IF(N617="zníž. prenesená",J617,0)</f>
        <v>0</v>
      </c>
      <c r="BI617" s="170">
        <f>IF(N617="nulová",J617,0)</f>
        <v>0</v>
      </c>
      <c r="BJ617" s="17" t="s">
        <v>87</v>
      </c>
      <c r="BK617" s="170">
        <f>ROUND(I617*H617,2)</f>
        <v>0</v>
      </c>
      <c r="BL617" s="17" t="s">
        <v>452</v>
      </c>
      <c r="BM617" s="169" t="s">
        <v>926</v>
      </c>
    </row>
    <row r="618" spans="2:65" s="12" customFormat="1">
      <c r="B618" s="171"/>
      <c r="D618" s="172" t="s">
        <v>342</v>
      </c>
      <c r="E618" s="173" t="s">
        <v>1</v>
      </c>
      <c r="F618" s="174" t="s">
        <v>901</v>
      </c>
      <c r="H618" s="173" t="s">
        <v>1</v>
      </c>
      <c r="I618" s="175"/>
      <c r="L618" s="171"/>
      <c r="M618" s="176"/>
      <c r="T618" s="177"/>
      <c r="AT618" s="173" t="s">
        <v>342</v>
      </c>
      <c r="AU618" s="173" t="s">
        <v>87</v>
      </c>
      <c r="AV618" s="12" t="s">
        <v>82</v>
      </c>
      <c r="AW618" s="12" t="s">
        <v>31</v>
      </c>
      <c r="AX618" s="12" t="s">
        <v>75</v>
      </c>
      <c r="AY618" s="173" t="s">
        <v>334</v>
      </c>
    </row>
    <row r="619" spans="2:65" s="13" customFormat="1">
      <c r="B619" s="178"/>
      <c r="D619" s="172" t="s">
        <v>342</v>
      </c>
      <c r="E619" s="179" t="s">
        <v>1</v>
      </c>
      <c r="F619" s="180" t="s">
        <v>133</v>
      </c>
      <c r="H619" s="181">
        <v>614.25</v>
      </c>
      <c r="I619" s="182"/>
      <c r="L619" s="178"/>
      <c r="M619" s="183"/>
      <c r="T619" s="184"/>
      <c r="AT619" s="179" t="s">
        <v>342</v>
      </c>
      <c r="AU619" s="179" t="s">
        <v>87</v>
      </c>
      <c r="AV619" s="13" t="s">
        <v>87</v>
      </c>
      <c r="AW619" s="13" t="s">
        <v>31</v>
      </c>
      <c r="AX619" s="13" t="s">
        <v>75</v>
      </c>
      <c r="AY619" s="179" t="s">
        <v>334</v>
      </c>
    </row>
    <row r="620" spans="2:65" s="13" customFormat="1">
      <c r="B620" s="178"/>
      <c r="D620" s="172" t="s">
        <v>342</v>
      </c>
      <c r="E620" s="179" t="s">
        <v>1</v>
      </c>
      <c r="F620" s="180" t="s">
        <v>137</v>
      </c>
      <c r="H620" s="181">
        <v>62.447000000000003</v>
      </c>
      <c r="I620" s="182"/>
      <c r="L620" s="178"/>
      <c r="M620" s="183"/>
      <c r="T620" s="184"/>
      <c r="AT620" s="179" t="s">
        <v>342</v>
      </c>
      <c r="AU620" s="179" t="s">
        <v>87</v>
      </c>
      <c r="AV620" s="13" t="s">
        <v>87</v>
      </c>
      <c r="AW620" s="13" t="s">
        <v>31</v>
      </c>
      <c r="AX620" s="13" t="s">
        <v>75</v>
      </c>
      <c r="AY620" s="179" t="s">
        <v>334</v>
      </c>
    </row>
    <row r="621" spans="2:65" s="14" customFormat="1">
      <c r="B621" s="185"/>
      <c r="D621" s="172" t="s">
        <v>342</v>
      </c>
      <c r="E621" s="186" t="s">
        <v>1</v>
      </c>
      <c r="F621" s="187" t="s">
        <v>346</v>
      </c>
      <c r="H621" s="188">
        <v>676.697</v>
      </c>
      <c r="I621" s="189"/>
      <c r="L621" s="185"/>
      <c r="M621" s="190"/>
      <c r="T621" s="191"/>
      <c r="AT621" s="186" t="s">
        <v>342</v>
      </c>
      <c r="AU621" s="186" t="s">
        <v>87</v>
      </c>
      <c r="AV621" s="14" t="s">
        <v>340</v>
      </c>
      <c r="AW621" s="14" t="s">
        <v>31</v>
      </c>
      <c r="AX621" s="14" t="s">
        <v>82</v>
      </c>
      <c r="AY621" s="186" t="s">
        <v>334</v>
      </c>
    </row>
    <row r="622" spans="2:65" s="1" customFormat="1" ht="16.5" customHeight="1">
      <c r="B622" s="128"/>
      <c r="C622" s="158" t="s">
        <v>927</v>
      </c>
      <c r="D622" s="158" t="s">
        <v>336</v>
      </c>
      <c r="E622" s="159" t="s">
        <v>928</v>
      </c>
      <c r="F622" s="160" t="s">
        <v>929</v>
      </c>
      <c r="G622" s="161" t="s">
        <v>339</v>
      </c>
      <c r="H622" s="162">
        <v>614.25</v>
      </c>
      <c r="I622" s="163"/>
      <c r="J622" s="164">
        <f>ROUND(I622*H622,2)</f>
        <v>0</v>
      </c>
      <c r="K622" s="165"/>
      <c r="L622" s="32"/>
      <c r="M622" s="166" t="s">
        <v>1</v>
      </c>
      <c r="N622" s="127" t="s">
        <v>41</v>
      </c>
      <c r="P622" s="167">
        <f>O622*H622</f>
        <v>0</v>
      </c>
      <c r="Q622" s="167">
        <v>0</v>
      </c>
      <c r="R622" s="167">
        <f>Q622*H622</f>
        <v>0</v>
      </c>
      <c r="S622" s="167">
        <v>0</v>
      </c>
      <c r="T622" s="168">
        <f>S622*H622</f>
        <v>0</v>
      </c>
      <c r="AR622" s="169" t="s">
        <v>452</v>
      </c>
      <c r="AT622" s="169" t="s">
        <v>336</v>
      </c>
      <c r="AU622" s="169" t="s">
        <v>87</v>
      </c>
      <c r="AY622" s="17" t="s">
        <v>334</v>
      </c>
      <c r="BE622" s="170">
        <f>IF(N622="základná",J622,0)</f>
        <v>0</v>
      </c>
      <c r="BF622" s="170">
        <f>IF(N622="znížená",J622,0)</f>
        <v>0</v>
      </c>
      <c r="BG622" s="170">
        <f>IF(N622="zákl. prenesená",J622,0)</f>
        <v>0</v>
      </c>
      <c r="BH622" s="170">
        <f>IF(N622="zníž. prenesená",J622,0)</f>
        <v>0</v>
      </c>
      <c r="BI622" s="170">
        <f>IF(N622="nulová",J622,0)</f>
        <v>0</v>
      </c>
      <c r="BJ622" s="17" t="s">
        <v>87</v>
      </c>
      <c r="BK622" s="170">
        <f>ROUND(I622*H622,2)</f>
        <v>0</v>
      </c>
      <c r="BL622" s="17" t="s">
        <v>452</v>
      </c>
      <c r="BM622" s="169" t="s">
        <v>930</v>
      </c>
    </row>
    <row r="623" spans="2:65" s="12" customFormat="1">
      <c r="B623" s="171"/>
      <c r="D623" s="172" t="s">
        <v>342</v>
      </c>
      <c r="E623" s="173" t="s">
        <v>1</v>
      </c>
      <c r="F623" s="174" t="s">
        <v>901</v>
      </c>
      <c r="H623" s="173" t="s">
        <v>1</v>
      </c>
      <c r="I623" s="175"/>
      <c r="L623" s="171"/>
      <c r="M623" s="176"/>
      <c r="T623" s="177"/>
      <c r="AT623" s="173" t="s">
        <v>342</v>
      </c>
      <c r="AU623" s="173" t="s">
        <v>87</v>
      </c>
      <c r="AV623" s="12" t="s">
        <v>82</v>
      </c>
      <c r="AW623" s="12" t="s">
        <v>31</v>
      </c>
      <c r="AX623" s="12" t="s">
        <v>75</v>
      </c>
      <c r="AY623" s="173" t="s">
        <v>334</v>
      </c>
    </row>
    <row r="624" spans="2:65" s="13" customFormat="1">
      <c r="B624" s="178"/>
      <c r="D624" s="172" t="s">
        <v>342</v>
      </c>
      <c r="E624" s="179" t="s">
        <v>1</v>
      </c>
      <c r="F624" s="180" t="s">
        <v>902</v>
      </c>
      <c r="H624" s="181">
        <v>614.25</v>
      </c>
      <c r="I624" s="182"/>
      <c r="L624" s="178"/>
      <c r="M624" s="183"/>
      <c r="T624" s="184"/>
      <c r="AT624" s="179" t="s">
        <v>342</v>
      </c>
      <c r="AU624" s="179" t="s">
        <v>87</v>
      </c>
      <c r="AV624" s="13" t="s">
        <v>87</v>
      </c>
      <c r="AW624" s="13" t="s">
        <v>31</v>
      </c>
      <c r="AX624" s="13" t="s">
        <v>75</v>
      </c>
      <c r="AY624" s="179" t="s">
        <v>334</v>
      </c>
    </row>
    <row r="625" spans="2:65" s="15" customFormat="1">
      <c r="B625" s="192"/>
      <c r="D625" s="172" t="s">
        <v>342</v>
      </c>
      <c r="E625" s="193" t="s">
        <v>167</v>
      </c>
      <c r="F625" s="194" t="s">
        <v>406</v>
      </c>
      <c r="H625" s="195">
        <v>614.25</v>
      </c>
      <c r="I625" s="196"/>
      <c r="L625" s="192"/>
      <c r="M625" s="197"/>
      <c r="T625" s="198"/>
      <c r="AT625" s="193" t="s">
        <v>342</v>
      </c>
      <c r="AU625" s="193" t="s">
        <v>87</v>
      </c>
      <c r="AV625" s="15" t="s">
        <v>352</v>
      </c>
      <c r="AW625" s="15" t="s">
        <v>31</v>
      </c>
      <c r="AX625" s="15" t="s">
        <v>75</v>
      </c>
      <c r="AY625" s="193" t="s">
        <v>334</v>
      </c>
    </row>
    <row r="626" spans="2:65" s="14" customFormat="1">
      <c r="B626" s="185"/>
      <c r="D626" s="172" t="s">
        <v>342</v>
      </c>
      <c r="E626" s="186" t="s">
        <v>1</v>
      </c>
      <c r="F626" s="187" t="s">
        <v>346</v>
      </c>
      <c r="H626" s="188">
        <v>614.25</v>
      </c>
      <c r="I626" s="189"/>
      <c r="L626" s="185"/>
      <c r="M626" s="190"/>
      <c r="T626" s="191"/>
      <c r="AT626" s="186" t="s">
        <v>342</v>
      </c>
      <c r="AU626" s="186" t="s">
        <v>87</v>
      </c>
      <c r="AV626" s="14" t="s">
        <v>340</v>
      </c>
      <c r="AW626" s="14" t="s">
        <v>31</v>
      </c>
      <c r="AX626" s="14" t="s">
        <v>82</v>
      </c>
      <c r="AY626" s="186" t="s">
        <v>334</v>
      </c>
    </row>
    <row r="627" spans="2:65" s="1" customFormat="1" ht="24.15" customHeight="1">
      <c r="B627" s="128"/>
      <c r="C627" s="199" t="s">
        <v>931</v>
      </c>
      <c r="D627" s="199" t="s">
        <v>425</v>
      </c>
      <c r="E627" s="200" t="s">
        <v>932</v>
      </c>
      <c r="F627" s="201" t="s">
        <v>933</v>
      </c>
      <c r="G627" s="202" t="s">
        <v>339</v>
      </c>
      <c r="H627" s="203">
        <v>644.96299999999997</v>
      </c>
      <c r="I627" s="204"/>
      <c r="J627" s="205">
        <f>ROUND(I627*H627,2)</f>
        <v>0</v>
      </c>
      <c r="K627" s="206"/>
      <c r="L627" s="207"/>
      <c r="M627" s="208" t="s">
        <v>1</v>
      </c>
      <c r="N627" s="209" t="s">
        <v>41</v>
      </c>
      <c r="P627" s="167">
        <f>O627*H627</f>
        <v>0</v>
      </c>
      <c r="Q627" s="167">
        <v>1.9E-3</v>
      </c>
      <c r="R627" s="167">
        <f>Q627*H627</f>
        <v>1.2254296999999998</v>
      </c>
      <c r="S627" s="167">
        <v>0</v>
      </c>
      <c r="T627" s="168">
        <f>S627*H627</f>
        <v>0</v>
      </c>
      <c r="AR627" s="169" t="s">
        <v>524</v>
      </c>
      <c r="AT627" s="169" t="s">
        <v>425</v>
      </c>
      <c r="AU627" s="169" t="s">
        <v>87</v>
      </c>
      <c r="AY627" s="17" t="s">
        <v>334</v>
      </c>
      <c r="BE627" s="170">
        <f>IF(N627="základná",J627,0)</f>
        <v>0</v>
      </c>
      <c r="BF627" s="170">
        <f>IF(N627="znížená",J627,0)</f>
        <v>0</v>
      </c>
      <c r="BG627" s="170">
        <f>IF(N627="zákl. prenesená",J627,0)</f>
        <v>0</v>
      </c>
      <c r="BH627" s="170">
        <f>IF(N627="zníž. prenesená",J627,0)</f>
        <v>0</v>
      </c>
      <c r="BI627" s="170">
        <f>IF(N627="nulová",J627,0)</f>
        <v>0</v>
      </c>
      <c r="BJ627" s="17" t="s">
        <v>87</v>
      </c>
      <c r="BK627" s="170">
        <f>ROUND(I627*H627,2)</f>
        <v>0</v>
      </c>
      <c r="BL627" s="17" t="s">
        <v>452</v>
      </c>
      <c r="BM627" s="169" t="s">
        <v>934</v>
      </c>
    </row>
    <row r="628" spans="2:65" s="13" customFormat="1">
      <c r="B628" s="178"/>
      <c r="D628" s="172" t="s">
        <v>342</v>
      </c>
      <c r="E628" s="179" t="s">
        <v>1</v>
      </c>
      <c r="F628" s="180" t="s">
        <v>935</v>
      </c>
      <c r="H628" s="181">
        <v>644.96299999999997</v>
      </c>
      <c r="I628" s="182"/>
      <c r="L628" s="178"/>
      <c r="M628" s="183"/>
      <c r="T628" s="184"/>
      <c r="AT628" s="179" t="s">
        <v>342</v>
      </c>
      <c r="AU628" s="179" t="s">
        <v>87</v>
      </c>
      <c r="AV628" s="13" t="s">
        <v>87</v>
      </c>
      <c r="AW628" s="13" t="s">
        <v>31</v>
      </c>
      <c r="AX628" s="13" t="s">
        <v>75</v>
      </c>
      <c r="AY628" s="179" t="s">
        <v>334</v>
      </c>
    </row>
    <row r="629" spans="2:65" s="14" customFormat="1">
      <c r="B629" s="185"/>
      <c r="D629" s="172" t="s">
        <v>342</v>
      </c>
      <c r="E629" s="186" t="s">
        <v>1</v>
      </c>
      <c r="F629" s="187" t="s">
        <v>346</v>
      </c>
      <c r="H629" s="188">
        <v>644.96299999999997</v>
      </c>
      <c r="I629" s="189"/>
      <c r="L629" s="185"/>
      <c r="M629" s="190"/>
      <c r="T629" s="191"/>
      <c r="AT629" s="186" t="s">
        <v>342</v>
      </c>
      <c r="AU629" s="186" t="s">
        <v>87</v>
      </c>
      <c r="AV629" s="14" t="s">
        <v>340</v>
      </c>
      <c r="AW629" s="14" t="s">
        <v>31</v>
      </c>
      <c r="AX629" s="14" t="s">
        <v>82</v>
      </c>
      <c r="AY629" s="186" t="s">
        <v>334</v>
      </c>
    </row>
    <row r="630" spans="2:65" s="1" customFormat="1" ht="24.15" customHeight="1">
      <c r="B630" s="128"/>
      <c r="C630" s="158" t="s">
        <v>936</v>
      </c>
      <c r="D630" s="158" t="s">
        <v>336</v>
      </c>
      <c r="E630" s="159" t="s">
        <v>937</v>
      </c>
      <c r="F630" s="160" t="s">
        <v>938</v>
      </c>
      <c r="G630" s="161" t="s">
        <v>339</v>
      </c>
      <c r="H630" s="162">
        <v>676.697</v>
      </c>
      <c r="I630" s="163"/>
      <c r="J630" s="164">
        <f>ROUND(I630*H630,2)</f>
        <v>0</v>
      </c>
      <c r="K630" s="165"/>
      <c r="L630" s="32"/>
      <c r="M630" s="166" t="s">
        <v>1</v>
      </c>
      <c r="N630" s="127" t="s">
        <v>41</v>
      </c>
      <c r="P630" s="167">
        <f>O630*H630</f>
        <v>0</v>
      </c>
      <c r="Q630" s="167">
        <v>0</v>
      </c>
      <c r="R630" s="167">
        <f>Q630*H630</f>
        <v>0</v>
      </c>
      <c r="S630" s="167">
        <v>0</v>
      </c>
      <c r="T630" s="168">
        <f>S630*H630</f>
        <v>0</v>
      </c>
      <c r="AR630" s="169" t="s">
        <v>452</v>
      </c>
      <c r="AT630" s="169" t="s">
        <v>336</v>
      </c>
      <c r="AU630" s="169" t="s">
        <v>87</v>
      </c>
      <c r="AY630" s="17" t="s">
        <v>334</v>
      </c>
      <c r="BE630" s="170">
        <f>IF(N630="základná",J630,0)</f>
        <v>0</v>
      </c>
      <c r="BF630" s="170">
        <f>IF(N630="znížená",J630,0)</f>
        <v>0</v>
      </c>
      <c r="BG630" s="170">
        <f>IF(N630="zákl. prenesená",J630,0)</f>
        <v>0</v>
      </c>
      <c r="BH630" s="170">
        <f>IF(N630="zníž. prenesená",J630,0)</f>
        <v>0</v>
      </c>
      <c r="BI630" s="170">
        <f>IF(N630="nulová",J630,0)</f>
        <v>0</v>
      </c>
      <c r="BJ630" s="17" t="s">
        <v>87</v>
      </c>
      <c r="BK630" s="170">
        <f>ROUND(I630*H630,2)</f>
        <v>0</v>
      </c>
      <c r="BL630" s="17" t="s">
        <v>452</v>
      </c>
      <c r="BM630" s="169" t="s">
        <v>939</v>
      </c>
    </row>
    <row r="631" spans="2:65" s="12" customFormat="1">
      <c r="B631" s="171"/>
      <c r="D631" s="172" t="s">
        <v>342</v>
      </c>
      <c r="E631" s="173" t="s">
        <v>1</v>
      </c>
      <c r="F631" s="174" t="s">
        <v>940</v>
      </c>
      <c r="H631" s="173" t="s">
        <v>1</v>
      </c>
      <c r="I631" s="175"/>
      <c r="L631" s="171"/>
      <c r="M631" s="176"/>
      <c r="T631" s="177"/>
      <c r="AT631" s="173" t="s">
        <v>342</v>
      </c>
      <c r="AU631" s="173" t="s">
        <v>87</v>
      </c>
      <c r="AV631" s="12" t="s">
        <v>82</v>
      </c>
      <c r="AW631" s="12" t="s">
        <v>31</v>
      </c>
      <c r="AX631" s="12" t="s">
        <v>75</v>
      </c>
      <c r="AY631" s="173" t="s">
        <v>334</v>
      </c>
    </row>
    <row r="632" spans="2:65" s="13" customFormat="1">
      <c r="B632" s="178"/>
      <c r="D632" s="172" t="s">
        <v>342</v>
      </c>
      <c r="E632" s="179" t="s">
        <v>1</v>
      </c>
      <c r="F632" s="180" t="s">
        <v>902</v>
      </c>
      <c r="H632" s="181">
        <v>614.25</v>
      </c>
      <c r="I632" s="182"/>
      <c r="L632" s="178"/>
      <c r="M632" s="183"/>
      <c r="T632" s="184"/>
      <c r="AT632" s="179" t="s">
        <v>342</v>
      </c>
      <c r="AU632" s="179" t="s">
        <v>87</v>
      </c>
      <c r="AV632" s="13" t="s">
        <v>87</v>
      </c>
      <c r="AW632" s="13" t="s">
        <v>31</v>
      </c>
      <c r="AX632" s="13" t="s">
        <v>75</v>
      </c>
      <c r="AY632" s="179" t="s">
        <v>334</v>
      </c>
    </row>
    <row r="633" spans="2:65" s="12" customFormat="1">
      <c r="B633" s="171"/>
      <c r="D633" s="172" t="s">
        <v>342</v>
      </c>
      <c r="E633" s="173" t="s">
        <v>1</v>
      </c>
      <c r="F633" s="174" t="s">
        <v>941</v>
      </c>
      <c r="H633" s="173" t="s">
        <v>1</v>
      </c>
      <c r="I633" s="175"/>
      <c r="L633" s="171"/>
      <c r="M633" s="176"/>
      <c r="T633" s="177"/>
      <c r="AT633" s="173" t="s">
        <v>342</v>
      </c>
      <c r="AU633" s="173" t="s">
        <v>87</v>
      </c>
      <c r="AV633" s="12" t="s">
        <v>82</v>
      </c>
      <c r="AW633" s="12" t="s">
        <v>31</v>
      </c>
      <c r="AX633" s="12" t="s">
        <v>75</v>
      </c>
      <c r="AY633" s="173" t="s">
        <v>334</v>
      </c>
    </row>
    <row r="634" spans="2:65" s="13" customFormat="1">
      <c r="B634" s="178"/>
      <c r="D634" s="172" t="s">
        <v>342</v>
      </c>
      <c r="E634" s="179" t="s">
        <v>1</v>
      </c>
      <c r="F634" s="180" t="s">
        <v>942</v>
      </c>
      <c r="H634" s="181">
        <v>12.199</v>
      </c>
      <c r="I634" s="182"/>
      <c r="L634" s="178"/>
      <c r="M634" s="183"/>
      <c r="T634" s="184"/>
      <c r="AT634" s="179" t="s">
        <v>342</v>
      </c>
      <c r="AU634" s="179" t="s">
        <v>87</v>
      </c>
      <c r="AV634" s="13" t="s">
        <v>87</v>
      </c>
      <c r="AW634" s="13" t="s">
        <v>31</v>
      </c>
      <c r="AX634" s="13" t="s">
        <v>75</v>
      </c>
      <c r="AY634" s="179" t="s">
        <v>334</v>
      </c>
    </row>
    <row r="635" spans="2:65" s="12" customFormat="1">
      <c r="B635" s="171"/>
      <c r="D635" s="172" t="s">
        <v>342</v>
      </c>
      <c r="E635" s="173" t="s">
        <v>1</v>
      </c>
      <c r="F635" s="174" t="s">
        <v>943</v>
      </c>
      <c r="H635" s="173" t="s">
        <v>1</v>
      </c>
      <c r="I635" s="175"/>
      <c r="L635" s="171"/>
      <c r="M635" s="176"/>
      <c r="T635" s="177"/>
      <c r="AT635" s="173" t="s">
        <v>342</v>
      </c>
      <c r="AU635" s="173" t="s">
        <v>87</v>
      </c>
      <c r="AV635" s="12" t="s">
        <v>82</v>
      </c>
      <c r="AW635" s="12" t="s">
        <v>31</v>
      </c>
      <c r="AX635" s="12" t="s">
        <v>75</v>
      </c>
      <c r="AY635" s="173" t="s">
        <v>334</v>
      </c>
    </row>
    <row r="636" spans="2:65" s="13" customFormat="1">
      <c r="B636" s="178"/>
      <c r="D636" s="172" t="s">
        <v>342</v>
      </c>
      <c r="E636" s="179" t="s">
        <v>1</v>
      </c>
      <c r="F636" s="180" t="s">
        <v>944</v>
      </c>
      <c r="H636" s="181">
        <v>50.247999999999998</v>
      </c>
      <c r="I636" s="182"/>
      <c r="L636" s="178"/>
      <c r="M636" s="183"/>
      <c r="T636" s="184"/>
      <c r="AT636" s="179" t="s">
        <v>342</v>
      </c>
      <c r="AU636" s="179" t="s">
        <v>87</v>
      </c>
      <c r="AV636" s="13" t="s">
        <v>87</v>
      </c>
      <c r="AW636" s="13" t="s">
        <v>31</v>
      </c>
      <c r="AX636" s="13" t="s">
        <v>75</v>
      </c>
      <c r="AY636" s="179" t="s">
        <v>334</v>
      </c>
    </row>
    <row r="637" spans="2:65" s="14" customFormat="1">
      <c r="B637" s="185"/>
      <c r="D637" s="172" t="s">
        <v>342</v>
      </c>
      <c r="E637" s="186" t="s">
        <v>208</v>
      </c>
      <c r="F637" s="187" t="s">
        <v>346</v>
      </c>
      <c r="H637" s="188">
        <v>676.697</v>
      </c>
      <c r="I637" s="189"/>
      <c r="L637" s="185"/>
      <c r="M637" s="190"/>
      <c r="T637" s="191"/>
      <c r="AT637" s="186" t="s">
        <v>342</v>
      </c>
      <c r="AU637" s="186" t="s">
        <v>87</v>
      </c>
      <c r="AV637" s="14" t="s">
        <v>340</v>
      </c>
      <c r="AW637" s="14" t="s">
        <v>31</v>
      </c>
      <c r="AX637" s="14" t="s">
        <v>82</v>
      </c>
      <c r="AY637" s="186" t="s">
        <v>334</v>
      </c>
    </row>
    <row r="638" spans="2:65" s="1" customFormat="1" ht="21.75" customHeight="1">
      <c r="B638" s="128"/>
      <c r="C638" s="199" t="s">
        <v>945</v>
      </c>
      <c r="D638" s="199" t="s">
        <v>425</v>
      </c>
      <c r="E638" s="200" t="s">
        <v>946</v>
      </c>
      <c r="F638" s="201" t="s">
        <v>947</v>
      </c>
      <c r="G638" s="202" t="s">
        <v>339</v>
      </c>
      <c r="H638" s="203">
        <v>778.202</v>
      </c>
      <c r="I638" s="204"/>
      <c r="J638" s="205">
        <f>ROUND(I638*H638,2)</f>
        <v>0</v>
      </c>
      <c r="K638" s="206"/>
      <c r="L638" s="207"/>
      <c r="M638" s="208" t="s">
        <v>1</v>
      </c>
      <c r="N638" s="209" t="s">
        <v>41</v>
      </c>
      <c r="P638" s="167">
        <f>O638*H638</f>
        <v>0</v>
      </c>
      <c r="Q638" s="167">
        <v>1.9E-3</v>
      </c>
      <c r="R638" s="167">
        <f>Q638*H638</f>
        <v>1.4785838</v>
      </c>
      <c r="S638" s="167">
        <v>0</v>
      </c>
      <c r="T638" s="168">
        <f>S638*H638</f>
        <v>0</v>
      </c>
      <c r="AR638" s="169" t="s">
        <v>524</v>
      </c>
      <c r="AT638" s="169" t="s">
        <v>425</v>
      </c>
      <c r="AU638" s="169" t="s">
        <v>87</v>
      </c>
      <c r="AY638" s="17" t="s">
        <v>334</v>
      </c>
      <c r="BE638" s="170">
        <f>IF(N638="základná",J638,0)</f>
        <v>0</v>
      </c>
      <c r="BF638" s="170">
        <f>IF(N638="znížená",J638,0)</f>
        <v>0</v>
      </c>
      <c r="BG638" s="170">
        <f>IF(N638="zákl. prenesená",J638,0)</f>
        <v>0</v>
      </c>
      <c r="BH638" s="170">
        <f>IF(N638="zníž. prenesená",J638,0)</f>
        <v>0</v>
      </c>
      <c r="BI638" s="170">
        <f>IF(N638="nulová",J638,0)</f>
        <v>0</v>
      </c>
      <c r="BJ638" s="17" t="s">
        <v>87</v>
      </c>
      <c r="BK638" s="170">
        <f>ROUND(I638*H638,2)</f>
        <v>0</v>
      </c>
      <c r="BL638" s="17" t="s">
        <v>452</v>
      </c>
      <c r="BM638" s="169" t="s">
        <v>948</v>
      </c>
    </row>
    <row r="639" spans="2:65" s="13" customFormat="1">
      <c r="B639" s="178"/>
      <c r="D639" s="172" t="s">
        <v>342</v>
      </c>
      <c r="E639" s="179" t="s">
        <v>1</v>
      </c>
      <c r="F639" s="180" t="s">
        <v>949</v>
      </c>
      <c r="H639" s="181">
        <v>778.202</v>
      </c>
      <c r="I639" s="182"/>
      <c r="L639" s="178"/>
      <c r="M639" s="183"/>
      <c r="T639" s="184"/>
      <c r="AT639" s="179" t="s">
        <v>342</v>
      </c>
      <c r="AU639" s="179" t="s">
        <v>87</v>
      </c>
      <c r="AV639" s="13" t="s">
        <v>87</v>
      </c>
      <c r="AW639" s="13" t="s">
        <v>31</v>
      </c>
      <c r="AX639" s="13" t="s">
        <v>75</v>
      </c>
      <c r="AY639" s="179" t="s">
        <v>334</v>
      </c>
    </row>
    <row r="640" spans="2:65" s="14" customFormat="1">
      <c r="B640" s="185"/>
      <c r="D640" s="172" t="s">
        <v>342</v>
      </c>
      <c r="E640" s="186" t="s">
        <v>1</v>
      </c>
      <c r="F640" s="187" t="s">
        <v>346</v>
      </c>
      <c r="H640" s="188">
        <v>778.202</v>
      </c>
      <c r="I640" s="189"/>
      <c r="L640" s="185"/>
      <c r="M640" s="190"/>
      <c r="T640" s="191"/>
      <c r="AT640" s="186" t="s">
        <v>342</v>
      </c>
      <c r="AU640" s="186" t="s">
        <v>87</v>
      </c>
      <c r="AV640" s="14" t="s">
        <v>340</v>
      </c>
      <c r="AW640" s="14" t="s">
        <v>31</v>
      </c>
      <c r="AX640" s="14" t="s">
        <v>82</v>
      </c>
      <c r="AY640" s="186" t="s">
        <v>334</v>
      </c>
    </row>
    <row r="641" spans="2:65" s="1" customFormat="1" ht="37.799999999999997" customHeight="1">
      <c r="B641" s="128"/>
      <c r="C641" s="158" t="s">
        <v>950</v>
      </c>
      <c r="D641" s="158" t="s">
        <v>336</v>
      </c>
      <c r="E641" s="159" t="s">
        <v>951</v>
      </c>
      <c r="F641" s="160" t="s">
        <v>952</v>
      </c>
      <c r="G641" s="161" t="s">
        <v>339</v>
      </c>
      <c r="H641" s="162">
        <v>614.25</v>
      </c>
      <c r="I641" s="163"/>
      <c r="J641" s="164">
        <f>ROUND(I641*H641,2)</f>
        <v>0</v>
      </c>
      <c r="K641" s="165"/>
      <c r="L641" s="32"/>
      <c r="M641" s="166" t="s">
        <v>1</v>
      </c>
      <c r="N641" s="127" t="s">
        <v>41</v>
      </c>
      <c r="P641" s="167">
        <f>O641*H641</f>
        <v>0</v>
      </c>
      <c r="Q641" s="167">
        <v>0</v>
      </c>
      <c r="R641" s="167">
        <f>Q641*H641</f>
        <v>0</v>
      </c>
      <c r="S641" s="167">
        <v>0</v>
      </c>
      <c r="T641" s="168">
        <f>S641*H641</f>
        <v>0</v>
      </c>
      <c r="AR641" s="169" t="s">
        <v>452</v>
      </c>
      <c r="AT641" s="169" t="s">
        <v>336</v>
      </c>
      <c r="AU641" s="169" t="s">
        <v>87</v>
      </c>
      <c r="AY641" s="17" t="s">
        <v>334</v>
      </c>
      <c r="BE641" s="170">
        <f>IF(N641="základná",J641,0)</f>
        <v>0</v>
      </c>
      <c r="BF641" s="170">
        <f>IF(N641="znížená",J641,0)</f>
        <v>0</v>
      </c>
      <c r="BG641" s="170">
        <f>IF(N641="zákl. prenesená",J641,0)</f>
        <v>0</v>
      </c>
      <c r="BH641" s="170">
        <f>IF(N641="zníž. prenesená",J641,0)</f>
        <v>0</v>
      </c>
      <c r="BI641" s="170">
        <f>IF(N641="nulová",J641,0)</f>
        <v>0</v>
      </c>
      <c r="BJ641" s="17" t="s">
        <v>87</v>
      </c>
      <c r="BK641" s="170">
        <f>ROUND(I641*H641,2)</f>
        <v>0</v>
      </c>
      <c r="BL641" s="17" t="s">
        <v>452</v>
      </c>
      <c r="BM641" s="169" t="s">
        <v>953</v>
      </c>
    </row>
    <row r="642" spans="2:65" s="12" customFormat="1">
      <c r="B642" s="171"/>
      <c r="D642" s="172" t="s">
        <v>342</v>
      </c>
      <c r="E642" s="173" t="s">
        <v>1</v>
      </c>
      <c r="F642" s="174" t="s">
        <v>940</v>
      </c>
      <c r="H642" s="173" t="s">
        <v>1</v>
      </c>
      <c r="I642" s="175"/>
      <c r="L642" s="171"/>
      <c r="M642" s="176"/>
      <c r="T642" s="177"/>
      <c r="AT642" s="173" t="s">
        <v>342</v>
      </c>
      <c r="AU642" s="173" t="s">
        <v>87</v>
      </c>
      <c r="AV642" s="12" t="s">
        <v>82</v>
      </c>
      <c r="AW642" s="12" t="s">
        <v>31</v>
      </c>
      <c r="AX642" s="12" t="s">
        <v>75</v>
      </c>
      <c r="AY642" s="173" t="s">
        <v>334</v>
      </c>
    </row>
    <row r="643" spans="2:65" s="13" customFormat="1">
      <c r="B643" s="178"/>
      <c r="D643" s="172" t="s">
        <v>342</v>
      </c>
      <c r="E643" s="179" t="s">
        <v>1</v>
      </c>
      <c r="F643" s="180" t="s">
        <v>902</v>
      </c>
      <c r="H643" s="181">
        <v>614.25</v>
      </c>
      <c r="I643" s="182"/>
      <c r="L643" s="178"/>
      <c r="M643" s="183"/>
      <c r="T643" s="184"/>
      <c r="AT643" s="179" t="s">
        <v>342</v>
      </c>
      <c r="AU643" s="179" t="s">
        <v>87</v>
      </c>
      <c r="AV643" s="13" t="s">
        <v>87</v>
      </c>
      <c r="AW643" s="13" t="s">
        <v>31</v>
      </c>
      <c r="AX643" s="13" t="s">
        <v>75</v>
      </c>
      <c r="AY643" s="179" t="s">
        <v>334</v>
      </c>
    </row>
    <row r="644" spans="2:65" s="15" customFormat="1">
      <c r="B644" s="192"/>
      <c r="D644" s="172" t="s">
        <v>342</v>
      </c>
      <c r="E644" s="193" t="s">
        <v>133</v>
      </c>
      <c r="F644" s="194" t="s">
        <v>406</v>
      </c>
      <c r="H644" s="195">
        <v>614.25</v>
      </c>
      <c r="I644" s="196"/>
      <c r="L644" s="192"/>
      <c r="M644" s="197"/>
      <c r="T644" s="198"/>
      <c r="AT644" s="193" t="s">
        <v>342</v>
      </c>
      <c r="AU644" s="193" t="s">
        <v>87</v>
      </c>
      <c r="AV644" s="15" t="s">
        <v>352</v>
      </c>
      <c r="AW644" s="15" t="s">
        <v>31</v>
      </c>
      <c r="AX644" s="15" t="s">
        <v>75</v>
      </c>
      <c r="AY644" s="193" t="s">
        <v>334</v>
      </c>
    </row>
    <row r="645" spans="2:65" s="14" customFormat="1">
      <c r="B645" s="185"/>
      <c r="D645" s="172" t="s">
        <v>342</v>
      </c>
      <c r="E645" s="186" t="s">
        <v>1</v>
      </c>
      <c r="F645" s="187" t="s">
        <v>346</v>
      </c>
      <c r="H645" s="188">
        <v>614.25</v>
      </c>
      <c r="I645" s="189"/>
      <c r="L645" s="185"/>
      <c r="M645" s="190"/>
      <c r="T645" s="191"/>
      <c r="AT645" s="186" t="s">
        <v>342</v>
      </c>
      <c r="AU645" s="186" t="s">
        <v>87</v>
      </c>
      <c r="AV645" s="14" t="s">
        <v>340</v>
      </c>
      <c r="AW645" s="14" t="s">
        <v>31</v>
      </c>
      <c r="AX645" s="14" t="s">
        <v>82</v>
      </c>
      <c r="AY645" s="186" t="s">
        <v>334</v>
      </c>
    </row>
    <row r="646" spans="2:65" s="12" customFormat="1" ht="30.6">
      <c r="B646" s="171"/>
      <c r="D646" s="172" t="s">
        <v>342</v>
      </c>
      <c r="E646" s="173" t="s">
        <v>1</v>
      </c>
      <c r="F646" s="174" t="s">
        <v>954</v>
      </c>
      <c r="H646" s="173" t="s">
        <v>1</v>
      </c>
      <c r="I646" s="175"/>
      <c r="L646" s="171"/>
      <c r="M646" s="176"/>
      <c r="T646" s="177"/>
      <c r="AT646" s="173" t="s">
        <v>342</v>
      </c>
      <c r="AU646" s="173" t="s">
        <v>87</v>
      </c>
      <c r="AV646" s="12" t="s">
        <v>82</v>
      </c>
      <c r="AW646" s="12" t="s">
        <v>31</v>
      </c>
      <c r="AX646" s="12" t="s">
        <v>75</v>
      </c>
      <c r="AY646" s="173" t="s">
        <v>334</v>
      </c>
    </row>
    <row r="647" spans="2:65" s="1" customFormat="1" ht="44.25" customHeight="1">
      <c r="B647" s="128"/>
      <c r="C647" s="158" t="s">
        <v>955</v>
      </c>
      <c r="D647" s="158" t="s">
        <v>336</v>
      </c>
      <c r="E647" s="159" t="s">
        <v>956</v>
      </c>
      <c r="F647" s="160" t="s">
        <v>957</v>
      </c>
      <c r="G647" s="161" t="s">
        <v>339</v>
      </c>
      <c r="H647" s="162">
        <v>62.447000000000003</v>
      </c>
      <c r="I647" s="163"/>
      <c r="J647" s="164">
        <f>ROUND(I647*H647,2)</f>
        <v>0</v>
      </c>
      <c r="K647" s="165"/>
      <c r="L647" s="32"/>
      <c r="M647" s="166" t="s">
        <v>1</v>
      </c>
      <c r="N647" s="127" t="s">
        <v>41</v>
      </c>
      <c r="P647" s="167">
        <f>O647*H647</f>
        <v>0</v>
      </c>
      <c r="Q647" s="167">
        <v>0</v>
      </c>
      <c r="R647" s="167">
        <f>Q647*H647</f>
        <v>0</v>
      </c>
      <c r="S647" s="167">
        <v>0</v>
      </c>
      <c r="T647" s="168">
        <f>S647*H647</f>
        <v>0</v>
      </c>
      <c r="AR647" s="169" t="s">
        <v>452</v>
      </c>
      <c r="AT647" s="169" t="s">
        <v>336</v>
      </c>
      <c r="AU647" s="169" t="s">
        <v>87</v>
      </c>
      <c r="AY647" s="17" t="s">
        <v>334</v>
      </c>
      <c r="BE647" s="170">
        <f>IF(N647="základná",J647,0)</f>
        <v>0</v>
      </c>
      <c r="BF647" s="170">
        <f>IF(N647="znížená",J647,0)</f>
        <v>0</v>
      </c>
      <c r="BG647" s="170">
        <f>IF(N647="zákl. prenesená",J647,0)</f>
        <v>0</v>
      </c>
      <c r="BH647" s="170">
        <f>IF(N647="zníž. prenesená",J647,0)</f>
        <v>0</v>
      </c>
      <c r="BI647" s="170">
        <f>IF(N647="nulová",J647,0)</f>
        <v>0</v>
      </c>
      <c r="BJ647" s="17" t="s">
        <v>87</v>
      </c>
      <c r="BK647" s="170">
        <f>ROUND(I647*H647,2)</f>
        <v>0</v>
      </c>
      <c r="BL647" s="17" t="s">
        <v>452</v>
      </c>
      <c r="BM647" s="169" t="s">
        <v>958</v>
      </c>
    </row>
    <row r="648" spans="2:65" s="12" customFormat="1">
      <c r="B648" s="171"/>
      <c r="D648" s="172" t="s">
        <v>342</v>
      </c>
      <c r="E648" s="173" t="s">
        <v>1</v>
      </c>
      <c r="F648" s="174" t="s">
        <v>941</v>
      </c>
      <c r="H648" s="173" t="s">
        <v>1</v>
      </c>
      <c r="I648" s="175"/>
      <c r="L648" s="171"/>
      <c r="M648" s="176"/>
      <c r="T648" s="177"/>
      <c r="AT648" s="173" t="s">
        <v>342</v>
      </c>
      <c r="AU648" s="173" t="s">
        <v>87</v>
      </c>
      <c r="AV648" s="12" t="s">
        <v>82</v>
      </c>
      <c r="AW648" s="12" t="s">
        <v>31</v>
      </c>
      <c r="AX648" s="12" t="s">
        <v>75</v>
      </c>
      <c r="AY648" s="173" t="s">
        <v>334</v>
      </c>
    </row>
    <row r="649" spans="2:65" s="13" customFormat="1">
      <c r="B649" s="178"/>
      <c r="D649" s="172" t="s">
        <v>342</v>
      </c>
      <c r="E649" s="179" t="s">
        <v>1</v>
      </c>
      <c r="F649" s="180" t="s">
        <v>942</v>
      </c>
      <c r="H649" s="181">
        <v>12.199</v>
      </c>
      <c r="I649" s="182"/>
      <c r="L649" s="178"/>
      <c r="M649" s="183"/>
      <c r="T649" s="184"/>
      <c r="AT649" s="179" t="s">
        <v>342</v>
      </c>
      <c r="AU649" s="179" t="s">
        <v>87</v>
      </c>
      <c r="AV649" s="13" t="s">
        <v>87</v>
      </c>
      <c r="AW649" s="13" t="s">
        <v>31</v>
      </c>
      <c r="AX649" s="13" t="s">
        <v>75</v>
      </c>
      <c r="AY649" s="179" t="s">
        <v>334</v>
      </c>
    </row>
    <row r="650" spans="2:65" s="12" customFormat="1">
      <c r="B650" s="171"/>
      <c r="D650" s="172" t="s">
        <v>342</v>
      </c>
      <c r="E650" s="173" t="s">
        <v>1</v>
      </c>
      <c r="F650" s="174" t="s">
        <v>943</v>
      </c>
      <c r="H650" s="173" t="s">
        <v>1</v>
      </c>
      <c r="I650" s="175"/>
      <c r="L650" s="171"/>
      <c r="M650" s="176"/>
      <c r="T650" s="177"/>
      <c r="AT650" s="173" t="s">
        <v>342</v>
      </c>
      <c r="AU650" s="173" t="s">
        <v>87</v>
      </c>
      <c r="AV650" s="12" t="s">
        <v>82</v>
      </c>
      <c r="AW650" s="12" t="s">
        <v>31</v>
      </c>
      <c r="AX650" s="12" t="s">
        <v>75</v>
      </c>
      <c r="AY650" s="173" t="s">
        <v>334</v>
      </c>
    </row>
    <row r="651" spans="2:65" s="13" customFormat="1">
      <c r="B651" s="178"/>
      <c r="D651" s="172" t="s">
        <v>342</v>
      </c>
      <c r="E651" s="179" t="s">
        <v>1</v>
      </c>
      <c r="F651" s="180" t="s">
        <v>944</v>
      </c>
      <c r="H651" s="181">
        <v>50.247999999999998</v>
      </c>
      <c r="I651" s="182"/>
      <c r="L651" s="178"/>
      <c r="M651" s="183"/>
      <c r="T651" s="184"/>
      <c r="AT651" s="179" t="s">
        <v>342</v>
      </c>
      <c r="AU651" s="179" t="s">
        <v>87</v>
      </c>
      <c r="AV651" s="13" t="s">
        <v>87</v>
      </c>
      <c r="AW651" s="13" t="s">
        <v>31</v>
      </c>
      <c r="AX651" s="13" t="s">
        <v>75</v>
      </c>
      <c r="AY651" s="179" t="s">
        <v>334</v>
      </c>
    </row>
    <row r="652" spans="2:65" s="15" customFormat="1">
      <c r="B652" s="192"/>
      <c r="D652" s="172" t="s">
        <v>342</v>
      </c>
      <c r="E652" s="193" t="s">
        <v>137</v>
      </c>
      <c r="F652" s="194" t="s">
        <v>406</v>
      </c>
      <c r="H652" s="195">
        <v>62.447000000000003</v>
      </c>
      <c r="I652" s="196"/>
      <c r="L652" s="192"/>
      <c r="M652" s="197"/>
      <c r="T652" s="198"/>
      <c r="AT652" s="193" t="s">
        <v>342</v>
      </c>
      <c r="AU652" s="193" t="s">
        <v>87</v>
      </c>
      <c r="AV652" s="15" t="s">
        <v>352</v>
      </c>
      <c r="AW652" s="15" t="s">
        <v>31</v>
      </c>
      <c r="AX652" s="15" t="s">
        <v>75</v>
      </c>
      <c r="AY652" s="193" t="s">
        <v>334</v>
      </c>
    </row>
    <row r="653" spans="2:65" s="14" customFormat="1">
      <c r="B653" s="185"/>
      <c r="D653" s="172" t="s">
        <v>342</v>
      </c>
      <c r="E653" s="186" t="s">
        <v>1</v>
      </c>
      <c r="F653" s="187" t="s">
        <v>346</v>
      </c>
      <c r="H653" s="188">
        <v>62.447000000000003</v>
      </c>
      <c r="I653" s="189"/>
      <c r="L653" s="185"/>
      <c r="M653" s="190"/>
      <c r="T653" s="191"/>
      <c r="AT653" s="186" t="s">
        <v>342</v>
      </c>
      <c r="AU653" s="186" t="s">
        <v>87</v>
      </c>
      <c r="AV653" s="14" t="s">
        <v>340</v>
      </c>
      <c r="AW653" s="14" t="s">
        <v>31</v>
      </c>
      <c r="AX653" s="14" t="s">
        <v>82</v>
      </c>
      <c r="AY653" s="186" t="s">
        <v>334</v>
      </c>
    </row>
    <row r="654" spans="2:65" s="12" customFormat="1" ht="30.6">
      <c r="B654" s="171"/>
      <c r="D654" s="172" t="s">
        <v>342</v>
      </c>
      <c r="E654" s="173" t="s">
        <v>1</v>
      </c>
      <c r="F654" s="174" t="s">
        <v>954</v>
      </c>
      <c r="H654" s="173" t="s">
        <v>1</v>
      </c>
      <c r="I654" s="175"/>
      <c r="L654" s="171"/>
      <c r="M654" s="176"/>
      <c r="T654" s="177"/>
      <c r="AT654" s="173" t="s">
        <v>342</v>
      </c>
      <c r="AU654" s="173" t="s">
        <v>87</v>
      </c>
      <c r="AV654" s="12" t="s">
        <v>82</v>
      </c>
      <c r="AW654" s="12" t="s">
        <v>31</v>
      </c>
      <c r="AX654" s="12" t="s">
        <v>75</v>
      </c>
      <c r="AY654" s="173" t="s">
        <v>334</v>
      </c>
    </row>
    <row r="655" spans="2:65" s="1" customFormat="1" ht="24.15" customHeight="1">
      <c r="B655" s="128"/>
      <c r="C655" s="199" t="s">
        <v>776</v>
      </c>
      <c r="D655" s="199" t="s">
        <v>425</v>
      </c>
      <c r="E655" s="200" t="s">
        <v>959</v>
      </c>
      <c r="F655" s="201" t="s">
        <v>960</v>
      </c>
      <c r="G655" s="202" t="s">
        <v>339</v>
      </c>
      <c r="H655" s="203">
        <v>778.202</v>
      </c>
      <c r="I655" s="204"/>
      <c r="J655" s="205">
        <f>ROUND(I655*H655,2)</f>
        <v>0</v>
      </c>
      <c r="K655" s="206"/>
      <c r="L655" s="207"/>
      <c r="M655" s="208" t="s">
        <v>1</v>
      </c>
      <c r="N655" s="209" t="s">
        <v>41</v>
      </c>
      <c r="P655" s="167">
        <f>O655*H655</f>
        <v>0</v>
      </c>
      <c r="Q655" s="167">
        <v>1.9E-3</v>
      </c>
      <c r="R655" s="167">
        <f>Q655*H655</f>
        <v>1.4785838</v>
      </c>
      <c r="S655" s="167">
        <v>0</v>
      </c>
      <c r="T655" s="168">
        <f>S655*H655</f>
        <v>0</v>
      </c>
      <c r="AR655" s="169" t="s">
        <v>524</v>
      </c>
      <c r="AT655" s="169" t="s">
        <v>425</v>
      </c>
      <c r="AU655" s="169" t="s">
        <v>87</v>
      </c>
      <c r="AY655" s="17" t="s">
        <v>334</v>
      </c>
      <c r="BE655" s="170">
        <f>IF(N655="základná",J655,0)</f>
        <v>0</v>
      </c>
      <c r="BF655" s="170">
        <f>IF(N655="znížená",J655,0)</f>
        <v>0</v>
      </c>
      <c r="BG655" s="170">
        <f>IF(N655="zákl. prenesená",J655,0)</f>
        <v>0</v>
      </c>
      <c r="BH655" s="170">
        <f>IF(N655="zníž. prenesená",J655,0)</f>
        <v>0</v>
      </c>
      <c r="BI655" s="170">
        <f>IF(N655="nulová",J655,0)</f>
        <v>0</v>
      </c>
      <c r="BJ655" s="17" t="s">
        <v>87</v>
      </c>
      <c r="BK655" s="170">
        <f>ROUND(I655*H655,2)</f>
        <v>0</v>
      </c>
      <c r="BL655" s="17" t="s">
        <v>452</v>
      </c>
      <c r="BM655" s="169" t="s">
        <v>961</v>
      </c>
    </row>
    <row r="656" spans="2:65" s="13" customFormat="1">
      <c r="B656" s="178"/>
      <c r="D656" s="172" t="s">
        <v>342</v>
      </c>
      <c r="E656" s="179" t="s">
        <v>1</v>
      </c>
      <c r="F656" s="180" t="s">
        <v>962</v>
      </c>
      <c r="H656" s="181">
        <v>706.38800000000003</v>
      </c>
      <c r="I656" s="182"/>
      <c r="L656" s="178"/>
      <c r="M656" s="183"/>
      <c r="T656" s="184"/>
      <c r="AT656" s="179" t="s">
        <v>342</v>
      </c>
      <c r="AU656" s="179" t="s">
        <v>87</v>
      </c>
      <c r="AV656" s="13" t="s">
        <v>87</v>
      </c>
      <c r="AW656" s="13" t="s">
        <v>31</v>
      </c>
      <c r="AX656" s="13" t="s">
        <v>75</v>
      </c>
      <c r="AY656" s="179" t="s">
        <v>334</v>
      </c>
    </row>
    <row r="657" spans="2:65" s="13" customFormat="1">
      <c r="B657" s="178"/>
      <c r="D657" s="172" t="s">
        <v>342</v>
      </c>
      <c r="E657" s="179" t="s">
        <v>1</v>
      </c>
      <c r="F657" s="180" t="s">
        <v>963</v>
      </c>
      <c r="H657" s="181">
        <v>71.813999999999993</v>
      </c>
      <c r="I657" s="182"/>
      <c r="L657" s="178"/>
      <c r="M657" s="183"/>
      <c r="T657" s="184"/>
      <c r="AT657" s="179" t="s">
        <v>342</v>
      </c>
      <c r="AU657" s="179" t="s">
        <v>87</v>
      </c>
      <c r="AV657" s="13" t="s">
        <v>87</v>
      </c>
      <c r="AW657" s="13" t="s">
        <v>31</v>
      </c>
      <c r="AX657" s="13" t="s">
        <v>75</v>
      </c>
      <c r="AY657" s="179" t="s">
        <v>334</v>
      </c>
    </row>
    <row r="658" spans="2:65" s="14" customFormat="1">
      <c r="B658" s="185"/>
      <c r="D658" s="172" t="s">
        <v>342</v>
      </c>
      <c r="E658" s="186" t="s">
        <v>1</v>
      </c>
      <c r="F658" s="187" t="s">
        <v>346</v>
      </c>
      <c r="H658" s="188">
        <v>778.202</v>
      </c>
      <c r="I658" s="189"/>
      <c r="L658" s="185"/>
      <c r="M658" s="190"/>
      <c r="T658" s="191"/>
      <c r="AT658" s="186" t="s">
        <v>342</v>
      </c>
      <c r="AU658" s="186" t="s">
        <v>87</v>
      </c>
      <c r="AV658" s="14" t="s">
        <v>340</v>
      </c>
      <c r="AW658" s="14" t="s">
        <v>31</v>
      </c>
      <c r="AX658" s="14" t="s">
        <v>82</v>
      </c>
      <c r="AY658" s="186" t="s">
        <v>334</v>
      </c>
    </row>
    <row r="659" spans="2:65" s="1" customFormat="1" ht="24.15" customHeight="1">
      <c r="B659" s="128"/>
      <c r="C659" s="158" t="s">
        <v>964</v>
      </c>
      <c r="D659" s="158" t="s">
        <v>336</v>
      </c>
      <c r="E659" s="159" t="s">
        <v>965</v>
      </c>
      <c r="F659" s="160" t="s">
        <v>966</v>
      </c>
      <c r="G659" s="161" t="s">
        <v>339</v>
      </c>
      <c r="H659" s="162">
        <v>614.25</v>
      </c>
      <c r="I659" s="163"/>
      <c r="J659" s="164">
        <f>ROUND(I659*H659,2)</f>
        <v>0</v>
      </c>
      <c r="K659" s="165"/>
      <c r="L659" s="32"/>
      <c r="M659" s="166" t="s">
        <v>1</v>
      </c>
      <c r="N659" s="127" t="s">
        <v>41</v>
      </c>
      <c r="P659" s="167">
        <f>O659*H659</f>
        <v>0</v>
      </c>
      <c r="Q659" s="167">
        <v>0</v>
      </c>
      <c r="R659" s="167">
        <f>Q659*H659</f>
        <v>0</v>
      </c>
      <c r="S659" s="167">
        <v>0</v>
      </c>
      <c r="T659" s="168">
        <f>S659*H659</f>
        <v>0</v>
      </c>
      <c r="AR659" s="169" t="s">
        <v>452</v>
      </c>
      <c r="AT659" s="169" t="s">
        <v>336</v>
      </c>
      <c r="AU659" s="169" t="s">
        <v>87</v>
      </c>
      <c r="AY659" s="17" t="s">
        <v>334</v>
      </c>
      <c r="BE659" s="170">
        <f>IF(N659="základná",J659,0)</f>
        <v>0</v>
      </c>
      <c r="BF659" s="170">
        <f>IF(N659="znížená",J659,0)</f>
        <v>0</v>
      </c>
      <c r="BG659" s="170">
        <f>IF(N659="zákl. prenesená",J659,0)</f>
        <v>0</v>
      </c>
      <c r="BH659" s="170">
        <f>IF(N659="zníž. prenesená",J659,0)</f>
        <v>0</v>
      </c>
      <c r="BI659" s="170">
        <f>IF(N659="nulová",J659,0)</f>
        <v>0</v>
      </c>
      <c r="BJ659" s="17" t="s">
        <v>87</v>
      </c>
      <c r="BK659" s="170">
        <f>ROUND(I659*H659,2)</f>
        <v>0</v>
      </c>
      <c r="BL659" s="17" t="s">
        <v>452</v>
      </c>
      <c r="BM659" s="169" t="s">
        <v>967</v>
      </c>
    </row>
    <row r="660" spans="2:65" s="12" customFormat="1">
      <c r="B660" s="171"/>
      <c r="D660" s="172" t="s">
        <v>342</v>
      </c>
      <c r="E660" s="173" t="s">
        <v>1</v>
      </c>
      <c r="F660" s="174" t="s">
        <v>901</v>
      </c>
      <c r="H660" s="173" t="s">
        <v>1</v>
      </c>
      <c r="I660" s="175"/>
      <c r="L660" s="171"/>
      <c r="M660" s="176"/>
      <c r="T660" s="177"/>
      <c r="AT660" s="173" t="s">
        <v>342</v>
      </c>
      <c r="AU660" s="173" t="s">
        <v>87</v>
      </c>
      <c r="AV660" s="12" t="s">
        <v>82</v>
      </c>
      <c r="AW660" s="12" t="s">
        <v>31</v>
      </c>
      <c r="AX660" s="12" t="s">
        <v>75</v>
      </c>
      <c r="AY660" s="173" t="s">
        <v>334</v>
      </c>
    </row>
    <row r="661" spans="2:65" s="13" customFormat="1">
      <c r="B661" s="178"/>
      <c r="D661" s="172" t="s">
        <v>342</v>
      </c>
      <c r="E661" s="179" t="s">
        <v>1</v>
      </c>
      <c r="F661" s="180" t="s">
        <v>902</v>
      </c>
      <c r="H661" s="181">
        <v>614.25</v>
      </c>
      <c r="I661" s="182"/>
      <c r="L661" s="178"/>
      <c r="M661" s="183"/>
      <c r="T661" s="184"/>
      <c r="AT661" s="179" t="s">
        <v>342</v>
      </c>
      <c r="AU661" s="179" t="s">
        <v>87</v>
      </c>
      <c r="AV661" s="13" t="s">
        <v>87</v>
      </c>
      <c r="AW661" s="13" t="s">
        <v>31</v>
      </c>
      <c r="AX661" s="13" t="s">
        <v>75</v>
      </c>
      <c r="AY661" s="179" t="s">
        <v>334</v>
      </c>
    </row>
    <row r="662" spans="2:65" s="15" customFormat="1">
      <c r="B662" s="192"/>
      <c r="D662" s="172" t="s">
        <v>342</v>
      </c>
      <c r="E662" s="193" t="s">
        <v>207</v>
      </c>
      <c r="F662" s="194" t="s">
        <v>406</v>
      </c>
      <c r="H662" s="195">
        <v>614.25</v>
      </c>
      <c r="I662" s="196"/>
      <c r="L662" s="192"/>
      <c r="M662" s="197"/>
      <c r="T662" s="198"/>
      <c r="AT662" s="193" t="s">
        <v>342</v>
      </c>
      <c r="AU662" s="193" t="s">
        <v>87</v>
      </c>
      <c r="AV662" s="15" t="s">
        <v>352</v>
      </c>
      <c r="AW662" s="15" t="s">
        <v>31</v>
      </c>
      <c r="AX662" s="15" t="s">
        <v>75</v>
      </c>
      <c r="AY662" s="193" t="s">
        <v>334</v>
      </c>
    </row>
    <row r="663" spans="2:65" s="14" customFormat="1">
      <c r="B663" s="185"/>
      <c r="D663" s="172" t="s">
        <v>342</v>
      </c>
      <c r="E663" s="186" t="s">
        <v>1</v>
      </c>
      <c r="F663" s="187" t="s">
        <v>346</v>
      </c>
      <c r="H663" s="188">
        <v>614.25</v>
      </c>
      <c r="I663" s="189"/>
      <c r="L663" s="185"/>
      <c r="M663" s="190"/>
      <c r="T663" s="191"/>
      <c r="AT663" s="186" t="s">
        <v>342</v>
      </c>
      <c r="AU663" s="186" t="s">
        <v>87</v>
      </c>
      <c r="AV663" s="14" t="s">
        <v>340</v>
      </c>
      <c r="AW663" s="14" t="s">
        <v>31</v>
      </c>
      <c r="AX663" s="14" t="s">
        <v>82</v>
      </c>
      <c r="AY663" s="186" t="s">
        <v>334</v>
      </c>
    </row>
    <row r="664" spans="2:65" s="1" customFormat="1" ht="24.15" customHeight="1">
      <c r="B664" s="128"/>
      <c r="C664" s="199" t="s">
        <v>968</v>
      </c>
      <c r="D664" s="199" t="s">
        <v>425</v>
      </c>
      <c r="E664" s="200" t="s">
        <v>969</v>
      </c>
      <c r="F664" s="201" t="s">
        <v>970</v>
      </c>
      <c r="G664" s="202" t="s">
        <v>339</v>
      </c>
      <c r="H664" s="203">
        <v>706.38800000000003</v>
      </c>
      <c r="I664" s="204"/>
      <c r="J664" s="205">
        <f>ROUND(I664*H664,2)</f>
        <v>0</v>
      </c>
      <c r="K664" s="206"/>
      <c r="L664" s="207"/>
      <c r="M664" s="208" t="s">
        <v>1</v>
      </c>
      <c r="N664" s="209" t="s">
        <v>41</v>
      </c>
      <c r="P664" s="167">
        <f>O664*H664</f>
        <v>0</v>
      </c>
      <c r="Q664" s="167">
        <v>4.0000000000000002E-4</v>
      </c>
      <c r="R664" s="167">
        <f>Q664*H664</f>
        <v>0.28255520000000001</v>
      </c>
      <c r="S664" s="167">
        <v>0</v>
      </c>
      <c r="T664" s="168">
        <f>S664*H664</f>
        <v>0</v>
      </c>
      <c r="AR664" s="169" t="s">
        <v>524</v>
      </c>
      <c r="AT664" s="169" t="s">
        <v>425</v>
      </c>
      <c r="AU664" s="169" t="s">
        <v>87</v>
      </c>
      <c r="AY664" s="17" t="s">
        <v>334</v>
      </c>
      <c r="BE664" s="170">
        <f>IF(N664="základná",J664,0)</f>
        <v>0</v>
      </c>
      <c r="BF664" s="170">
        <f>IF(N664="znížená",J664,0)</f>
        <v>0</v>
      </c>
      <c r="BG664" s="170">
        <f>IF(N664="zákl. prenesená",J664,0)</f>
        <v>0</v>
      </c>
      <c r="BH664" s="170">
        <f>IF(N664="zníž. prenesená",J664,0)</f>
        <v>0</v>
      </c>
      <c r="BI664" s="170">
        <f>IF(N664="nulová",J664,0)</f>
        <v>0</v>
      </c>
      <c r="BJ664" s="17" t="s">
        <v>87</v>
      </c>
      <c r="BK664" s="170">
        <f>ROUND(I664*H664,2)</f>
        <v>0</v>
      </c>
      <c r="BL664" s="17" t="s">
        <v>452</v>
      </c>
      <c r="BM664" s="169" t="s">
        <v>971</v>
      </c>
    </row>
    <row r="665" spans="2:65" s="12" customFormat="1">
      <c r="B665" s="171"/>
      <c r="D665" s="172" t="s">
        <v>342</v>
      </c>
      <c r="E665" s="173" t="s">
        <v>1</v>
      </c>
      <c r="F665" s="174" t="s">
        <v>972</v>
      </c>
      <c r="H665" s="173" t="s">
        <v>1</v>
      </c>
      <c r="I665" s="175"/>
      <c r="L665" s="171"/>
      <c r="M665" s="176"/>
      <c r="T665" s="177"/>
      <c r="AT665" s="173" t="s">
        <v>342</v>
      </c>
      <c r="AU665" s="173" t="s">
        <v>87</v>
      </c>
      <c r="AV665" s="12" t="s">
        <v>82</v>
      </c>
      <c r="AW665" s="12" t="s">
        <v>31</v>
      </c>
      <c r="AX665" s="12" t="s">
        <v>75</v>
      </c>
      <c r="AY665" s="173" t="s">
        <v>334</v>
      </c>
    </row>
    <row r="666" spans="2:65" s="13" customFormat="1">
      <c r="B666" s="178"/>
      <c r="D666" s="172" t="s">
        <v>342</v>
      </c>
      <c r="E666" s="179" t="s">
        <v>1</v>
      </c>
      <c r="F666" s="180" t="s">
        <v>973</v>
      </c>
      <c r="H666" s="181">
        <v>706.38800000000003</v>
      </c>
      <c r="I666" s="182"/>
      <c r="L666" s="178"/>
      <c r="M666" s="183"/>
      <c r="T666" s="184"/>
      <c r="AT666" s="179" t="s">
        <v>342</v>
      </c>
      <c r="AU666" s="179" t="s">
        <v>87</v>
      </c>
      <c r="AV666" s="13" t="s">
        <v>87</v>
      </c>
      <c r="AW666" s="13" t="s">
        <v>31</v>
      </c>
      <c r="AX666" s="13" t="s">
        <v>82</v>
      </c>
      <c r="AY666" s="179" t="s">
        <v>334</v>
      </c>
    </row>
    <row r="667" spans="2:65" s="1" customFormat="1" ht="33" customHeight="1">
      <c r="B667" s="128"/>
      <c r="C667" s="158" t="s">
        <v>974</v>
      </c>
      <c r="D667" s="158" t="s">
        <v>336</v>
      </c>
      <c r="E667" s="159" t="s">
        <v>975</v>
      </c>
      <c r="F667" s="160" t="s">
        <v>976</v>
      </c>
      <c r="G667" s="161" t="s">
        <v>511</v>
      </c>
      <c r="H667" s="162">
        <v>87.61</v>
      </c>
      <c r="I667" s="163"/>
      <c r="J667" s="164">
        <f>ROUND(I667*H667,2)</f>
        <v>0</v>
      </c>
      <c r="K667" s="165"/>
      <c r="L667" s="32"/>
      <c r="M667" s="166" t="s">
        <v>1</v>
      </c>
      <c r="N667" s="127" t="s">
        <v>41</v>
      </c>
      <c r="P667" s="167">
        <f>O667*H667</f>
        <v>0</v>
      </c>
      <c r="Q667" s="167">
        <v>3.0000000000000001E-5</v>
      </c>
      <c r="R667" s="167">
        <f>Q667*H667</f>
        <v>2.6283000000000001E-3</v>
      </c>
      <c r="S667" s="167">
        <v>0</v>
      </c>
      <c r="T667" s="168">
        <f>S667*H667</f>
        <v>0</v>
      </c>
      <c r="AR667" s="169" t="s">
        <v>452</v>
      </c>
      <c r="AT667" s="169" t="s">
        <v>336</v>
      </c>
      <c r="AU667" s="169" t="s">
        <v>87</v>
      </c>
      <c r="AY667" s="17" t="s">
        <v>334</v>
      </c>
      <c r="BE667" s="170">
        <f>IF(N667="základná",J667,0)</f>
        <v>0</v>
      </c>
      <c r="BF667" s="170">
        <f>IF(N667="znížená",J667,0)</f>
        <v>0</v>
      </c>
      <c r="BG667" s="170">
        <f>IF(N667="zákl. prenesená",J667,0)</f>
        <v>0</v>
      </c>
      <c r="BH667" s="170">
        <f>IF(N667="zníž. prenesená",J667,0)</f>
        <v>0</v>
      </c>
      <c r="BI667" s="170">
        <f>IF(N667="nulová",J667,0)</f>
        <v>0</v>
      </c>
      <c r="BJ667" s="17" t="s">
        <v>87</v>
      </c>
      <c r="BK667" s="170">
        <f>ROUND(I667*H667,2)</f>
        <v>0</v>
      </c>
      <c r="BL667" s="17" t="s">
        <v>452</v>
      </c>
      <c r="BM667" s="169" t="s">
        <v>977</v>
      </c>
    </row>
    <row r="668" spans="2:65" s="12" customFormat="1">
      <c r="B668" s="171"/>
      <c r="D668" s="172" t="s">
        <v>342</v>
      </c>
      <c r="E668" s="173" t="s">
        <v>1</v>
      </c>
      <c r="F668" s="174" t="s">
        <v>978</v>
      </c>
      <c r="H668" s="173" t="s">
        <v>1</v>
      </c>
      <c r="I668" s="175"/>
      <c r="L668" s="171"/>
      <c r="M668" s="176"/>
      <c r="T668" s="177"/>
      <c r="AT668" s="173" t="s">
        <v>342</v>
      </c>
      <c r="AU668" s="173" t="s">
        <v>87</v>
      </c>
      <c r="AV668" s="12" t="s">
        <v>82</v>
      </c>
      <c r="AW668" s="12" t="s">
        <v>31</v>
      </c>
      <c r="AX668" s="12" t="s">
        <v>75</v>
      </c>
      <c r="AY668" s="173" t="s">
        <v>334</v>
      </c>
    </row>
    <row r="669" spans="2:65" s="12" customFormat="1" ht="20.399999999999999">
      <c r="B669" s="171"/>
      <c r="D669" s="172" t="s">
        <v>342</v>
      </c>
      <c r="E669" s="173" t="s">
        <v>1</v>
      </c>
      <c r="F669" s="174" t="s">
        <v>979</v>
      </c>
      <c r="H669" s="173" t="s">
        <v>1</v>
      </c>
      <c r="I669" s="175"/>
      <c r="L669" s="171"/>
      <c r="M669" s="176"/>
      <c r="T669" s="177"/>
      <c r="AT669" s="173" t="s">
        <v>342</v>
      </c>
      <c r="AU669" s="173" t="s">
        <v>87</v>
      </c>
      <c r="AV669" s="12" t="s">
        <v>82</v>
      </c>
      <c r="AW669" s="12" t="s">
        <v>31</v>
      </c>
      <c r="AX669" s="12" t="s">
        <v>75</v>
      </c>
      <c r="AY669" s="173" t="s">
        <v>334</v>
      </c>
    </row>
    <row r="670" spans="2:65" s="13" customFormat="1">
      <c r="B670" s="178"/>
      <c r="D670" s="172" t="s">
        <v>342</v>
      </c>
      <c r="E670" s="179" t="s">
        <v>1</v>
      </c>
      <c r="F670" s="180" t="s">
        <v>980</v>
      </c>
      <c r="H670" s="181">
        <v>44.36</v>
      </c>
      <c r="I670" s="182"/>
      <c r="L670" s="178"/>
      <c r="M670" s="183"/>
      <c r="T670" s="184"/>
      <c r="AT670" s="179" t="s">
        <v>342</v>
      </c>
      <c r="AU670" s="179" t="s">
        <v>87</v>
      </c>
      <c r="AV670" s="13" t="s">
        <v>87</v>
      </c>
      <c r="AW670" s="13" t="s">
        <v>31</v>
      </c>
      <c r="AX670" s="13" t="s">
        <v>75</v>
      </c>
      <c r="AY670" s="179" t="s">
        <v>334</v>
      </c>
    </row>
    <row r="671" spans="2:65" s="12" customFormat="1" ht="20.399999999999999">
      <c r="B671" s="171"/>
      <c r="D671" s="172" t="s">
        <v>342</v>
      </c>
      <c r="E671" s="173" t="s">
        <v>1</v>
      </c>
      <c r="F671" s="174" t="s">
        <v>981</v>
      </c>
      <c r="H671" s="173" t="s">
        <v>1</v>
      </c>
      <c r="I671" s="175"/>
      <c r="L671" s="171"/>
      <c r="M671" s="176"/>
      <c r="T671" s="177"/>
      <c r="AT671" s="173" t="s">
        <v>342</v>
      </c>
      <c r="AU671" s="173" t="s">
        <v>87</v>
      </c>
      <c r="AV671" s="12" t="s">
        <v>82</v>
      </c>
      <c r="AW671" s="12" t="s">
        <v>31</v>
      </c>
      <c r="AX671" s="12" t="s">
        <v>75</v>
      </c>
      <c r="AY671" s="173" t="s">
        <v>334</v>
      </c>
    </row>
    <row r="672" spans="2:65" s="13" customFormat="1">
      <c r="B672" s="178"/>
      <c r="D672" s="172" t="s">
        <v>342</v>
      </c>
      <c r="E672" s="179" t="s">
        <v>1</v>
      </c>
      <c r="F672" s="180" t="s">
        <v>982</v>
      </c>
      <c r="H672" s="181">
        <v>43.25</v>
      </c>
      <c r="I672" s="182"/>
      <c r="L672" s="178"/>
      <c r="M672" s="183"/>
      <c r="T672" s="184"/>
      <c r="AT672" s="179" t="s">
        <v>342</v>
      </c>
      <c r="AU672" s="179" t="s">
        <v>87</v>
      </c>
      <c r="AV672" s="13" t="s">
        <v>87</v>
      </c>
      <c r="AW672" s="13" t="s">
        <v>31</v>
      </c>
      <c r="AX672" s="13" t="s">
        <v>75</v>
      </c>
      <c r="AY672" s="179" t="s">
        <v>334</v>
      </c>
    </row>
    <row r="673" spans="2:65" s="14" customFormat="1">
      <c r="B673" s="185"/>
      <c r="D673" s="172" t="s">
        <v>342</v>
      </c>
      <c r="E673" s="186" t="s">
        <v>1</v>
      </c>
      <c r="F673" s="187" t="s">
        <v>346</v>
      </c>
      <c r="H673" s="188">
        <v>87.61</v>
      </c>
      <c r="I673" s="189"/>
      <c r="L673" s="185"/>
      <c r="M673" s="190"/>
      <c r="T673" s="191"/>
      <c r="AT673" s="186" t="s">
        <v>342</v>
      </c>
      <c r="AU673" s="186" t="s">
        <v>87</v>
      </c>
      <c r="AV673" s="14" t="s">
        <v>340</v>
      </c>
      <c r="AW673" s="14" t="s">
        <v>31</v>
      </c>
      <c r="AX673" s="14" t="s">
        <v>82</v>
      </c>
      <c r="AY673" s="186" t="s">
        <v>334</v>
      </c>
    </row>
    <row r="674" spans="2:65" s="1" customFormat="1" ht="33" customHeight="1">
      <c r="B674" s="128"/>
      <c r="C674" s="158" t="s">
        <v>983</v>
      </c>
      <c r="D674" s="158" t="s">
        <v>336</v>
      </c>
      <c r="E674" s="159" t="s">
        <v>984</v>
      </c>
      <c r="F674" s="160" t="s">
        <v>985</v>
      </c>
      <c r="G674" s="161" t="s">
        <v>511</v>
      </c>
      <c r="H674" s="162">
        <v>99.5</v>
      </c>
      <c r="I674" s="163"/>
      <c r="J674" s="164">
        <f>ROUND(I674*H674,2)</f>
        <v>0</v>
      </c>
      <c r="K674" s="165"/>
      <c r="L674" s="32"/>
      <c r="M674" s="166" t="s">
        <v>1</v>
      </c>
      <c r="N674" s="127" t="s">
        <v>41</v>
      </c>
      <c r="P674" s="167">
        <f>O674*H674</f>
        <v>0</v>
      </c>
      <c r="Q674" s="167">
        <v>3.0000000000000001E-5</v>
      </c>
      <c r="R674" s="167">
        <f>Q674*H674</f>
        <v>2.9850000000000002E-3</v>
      </c>
      <c r="S674" s="167">
        <v>0</v>
      </c>
      <c r="T674" s="168">
        <f>S674*H674</f>
        <v>0</v>
      </c>
      <c r="AR674" s="169" t="s">
        <v>452</v>
      </c>
      <c r="AT674" s="169" t="s">
        <v>336</v>
      </c>
      <c r="AU674" s="169" t="s">
        <v>87</v>
      </c>
      <c r="AY674" s="17" t="s">
        <v>334</v>
      </c>
      <c r="BE674" s="170">
        <f>IF(N674="základná",J674,0)</f>
        <v>0</v>
      </c>
      <c r="BF674" s="170">
        <f>IF(N674="znížená",J674,0)</f>
        <v>0</v>
      </c>
      <c r="BG674" s="170">
        <f>IF(N674="zákl. prenesená",J674,0)</f>
        <v>0</v>
      </c>
      <c r="BH674" s="170">
        <f>IF(N674="zníž. prenesená",J674,0)</f>
        <v>0</v>
      </c>
      <c r="BI674" s="170">
        <f>IF(N674="nulová",J674,0)</f>
        <v>0</v>
      </c>
      <c r="BJ674" s="17" t="s">
        <v>87</v>
      </c>
      <c r="BK674" s="170">
        <f>ROUND(I674*H674,2)</f>
        <v>0</v>
      </c>
      <c r="BL674" s="17" t="s">
        <v>452</v>
      </c>
      <c r="BM674" s="169" t="s">
        <v>986</v>
      </c>
    </row>
    <row r="675" spans="2:65" s="12" customFormat="1">
      <c r="B675" s="171"/>
      <c r="D675" s="172" t="s">
        <v>342</v>
      </c>
      <c r="E675" s="173" t="s">
        <v>1</v>
      </c>
      <c r="F675" s="174" t="s">
        <v>978</v>
      </c>
      <c r="H675" s="173" t="s">
        <v>1</v>
      </c>
      <c r="I675" s="175"/>
      <c r="L675" s="171"/>
      <c r="M675" s="176"/>
      <c r="T675" s="177"/>
      <c r="AT675" s="173" t="s">
        <v>342</v>
      </c>
      <c r="AU675" s="173" t="s">
        <v>87</v>
      </c>
      <c r="AV675" s="12" t="s">
        <v>82</v>
      </c>
      <c r="AW675" s="12" t="s">
        <v>31</v>
      </c>
      <c r="AX675" s="12" t="s">
        <v>75</v>
      </c>
      <c r="AY675" s="173" t="s">
        <v>334</v>
      </c>
    </row>
    <row r="676" spans="2:65" s="12" customFormat="1" ht="20.399999999999999">
      <c r="B676" s="171"/>
      <c r="D676" s="172" t="s">
        <v>342</v>
      </c>
      <c r="E676" s="173" t="s">
        <v>1</v>
      </c>
      <c r="F676" s="174" t="s">
        <v>987</v>
      </c>
      <c r="H676" s="173" t="s">
        <v>1</v>
      </c>
      <c r="I676" s="175"/>
      <c r="L676" s="171"/>
      <c r="M676" s="176"/>
      <c r="T676" s="177"/>
      <c r="AT676" s="173" t="s">
        <v>342</v>
      </c>
      <c r="AU676" s="173" t="s">
        <v>87</v>
      </c>
      <c r="AV676" s="12" t="s">
        <v>82</v>
      </c>
      <c r="AW676" s="12" t="s">
        <v>31</v>
      </c>
      <c r="AX676" s="12" t="s">
        <v>75</v>
      </c>
      <c r="AY676" s="173" t="s">
        <v>334</v>
      </c>
    </row>
    <row r="677" spans="2:65" s="13" customFormat="1">
      <c r="B677" s="178"/>
      <c r="D677" s="172" t="s">
        <v>342</v>
      </c>
      <c r="E677" s="179" t="s">
        <v>1</v>
      </c>
      <c r="F677" s="180" t="s">
        <v>988</v>
      </c>
      <c r="H677" s="181">
        <v>99.5</v>
      </c>
      <c r="I677" s="182"/>
      <c r="L677" s="178"/>
      <c r="M677" s="183"/>
      <c r="T677" s="184"/>
      <c r="AT677" s="179" t="s">
        <v>342</v>
      </c>
      <c r="AU677" s="179" t="s">
        <v>87</v>
      </c>
      <c r="AV677" s="13" t="s">
        <v>87</v>
      </c>
      <c r="AW677" s="13" t="s">
        <v>31</v>
      </c>
      <c r="AX677" s="13" t="s">
        <v>75</v>
      </c>
      <c r="AY677" s="179" t="s">
        <v>334</v>
      </c>
    </row>
    <row r="678" spans="2:65" s="14" customFormat="1">
      <c r="B678" s="185"/>
      <c r="D678" s="172" t="s">
        <v>342</v>
      </c>
      <c r="E678" s="186" t="s">
        <v>1</v>
      </c>
      <c r="F678" s="187" t="s">
        <v>346</v>
      </c>
      <c r="H678" s="188">
        <v>99.5</v>
      </c>
      <c r="I678" s="189"/>
      <c r="L678" s="185"/>
      <c r="M678" s="190"/>
      <c r="T678" s="191"/>
      <c r="AT678" s="186" t="s">
        <v>342</v>
      </c>
      <c r="AU678" s="186" t="s">
        <v>87</v>
      </c>
      <c r="AV678" s="14" t="s">
        <v>340</v>
      </c>
      <c r="AW678" s="14" t="s">
        <v>31</v>
      </c>
      <c r="AX678" s="14" t="s">
        <v>82</v>
      </c>
      <c r="AY678" s="186" t="s">
        <v>334</v>
      </c>
    </row>
    <row r="679" spans="2:65" s="1" customFormat="1" ht="16.5" customHeight="1">
      <c r="B679" s="128"/>
      <c r="C679" s="199" t="s">
        <v>989</v>
      </c>
      <c r="D679" s="199" t="s">
        <v>425</v>
      </c>
      <c r="E679" s="200" t="s">
        <v>990</v>
      </c>
      <c r="F679" s="201" t="s">
        <v>991</v>
      </c>
      <c r="G679" s="202" t="s">
        <v>339</v>
      </c>
      <c r="H679" s="203">
        <v>43.957999999999998</v>
      </c>
      <c r="I679" s="204"/>
      <c r="J679" s="205">
        <f>ROUND(I679*H679,2)</f>
        <v>0</v>
      </c>
      <c r="K679" s="206"/>
      <c r="L679" s="207"/>
      <c r="M679" s="208" t="s">
        <v>1</v>
      </c>
      <c r="N679" s="209" t="s">
        <v>41</v>
      </c>
      <c r="P679" s="167">
        <f>O679*H679</f>
        <v>0</v>
      </c>
      <c r="Q679" s="167">
        <v>9.6799999999999994E-3</v>
      </c>
      <c r="R679" s="167">
        <f>Q679*H679</f>
        <v>0.42551343999999997</v>
      </c>
      <c r="S679" s="167">
        <v>0</v>
      </c>
      <c r="T679" s="168">
        <f>S679*H679</f>
        <v>0</v>
      </c>
      <c r="AR679" s="169" t="s">
        <v>524</v>
      </c>
      <c r="AT679" s="169" t="s">
        <v>425</v>
      </c>
      <c r="AU679" s="169" t="s">
        <v>87</v>
      </c>
      <c r="AY679" s="17" t="s">
        <v>334</v>
      </c>
      <c r="BE679" s="170">
        <f>IF(N679="základná",J679,0)</f>
        <v>0</v>
      </c>
      <c r="BF679" s="170">
        <f>IF(N679="znížená",J679,0)</f>
        <v>0</v>
      </c>
      <c r="BG679" s="170">
        <f>IF(N679="zákl. prenesená",J679,0)</f>
        <v>0</v>
      </c>
      <c r="BH679" s="170">
        <f>IF(N679="zníž. prenesená",J679,0)</f>
        <v>0</v>
      </c>
      <c r="BI679" s="170">
        <f>IF(N679="nulová",J679,0)</f>
        <v>0</v>
      </c>
      <c r="BJ679" s="17" t="s">
        <v>87</v>
      </c>
      <c r="BK679" s="170">
        <f>ROUND(I679*H679,2)</f>
        <v>0</v>
      </c>
      <c r="BL679" s="17" t="s">
        <v>452</v>
      </c>
      <c r="BM679" s="169" t="s">
        <v>992</v>
      </c>
    </row>
    <row r="680" spans="2:65" s="12" customFormat="1" ht="20.399999999999999">
      <c r="B680" s="171"/>
      <c r="D680" s="172" t="s">
        <v>342</v>
      </c>
      <c r="E680" s="173" t="s">
        <v>1</v>
      </c>
      <c r="F680" s="174" t="s">
        <v>993</v>
      </c>
      <c r="H680" s="173" t="s">
        <v>1</v>
      </c>
      <c r="I680" s="175"/>
      <c r="L680" s="171"/>
      <c r="M680" s="176"/>
      <c r="T680" s="177"/>
      <c r="AT680" s="173" t="s">
        <v>342</v>
      </c>
      <c r="AU680" s="173" t="s">
        <v>87</v>
      </c>
      <c r="AV680" s="12" t="s">
        <v>82</v>
      </c>
      <c r="AW680" s="12" t="s">
        <v>31</v>
      </c>
      <c r="AX680" s="12" t="s">
        <v>75</v>
      </c>
      <c r="AY680" s="173" t="s">
        <v>334</v>
      </c>
    </row>
    <row r="681" spans="2:65" s="13" customFormat="1">
      <c r="B681" s="178"/>
      <c r="D681" s="172" t="s">
        <v>342</v>
      </c>
      <c r="E681" s="179" t="s">
        <v>1</v>
      </c>
      <c r="F681" s="180" t="s">
        <v>994</v>
      </c>
      <c r="H681" s="181">
        <v>6.6319999999999997</v>
      </c>
      <c r="I681" s="182"/>
      <c r="L681" s="178"/>
      <c r="M681" s="183"/>
      <c r="T681" s="184"/>
      <c r="AT681" s="179" t="s">
        <v>342</v>
      </c>
      <c r="AU681" s="179" t="s">
        <v>87</v>
      </c>
      <c r="AV681" s="13" t="s">
        <v>87</v>
      </c>
      <c r="AW681" s="13" t="s">
        <v>31</v>
      </c>
      <c r="AX681" s="13" t="s">
        <v>75</v>
      </c>
      <c r="AY681" s="179" t="s">
        <v>334</v>
      </c>
    </row>
    <row r="682" spans="2:65" s="12" customFormat="1" ht="20.399999999999999">
      <c r="B682" s="171"/>
      <c r="D682" s="172" t="s">
        <v>342</v>
      </c>
      <c r="E682" s="173" t="s">
        <v>1</v>
      </c>
      <c r="F682" s="174" t="s">
        <v>995</v>
      </c>
      <c r="H682" s="173" t="s">
        <v>1</v>
      </c>
      <c r="I682" s="175"/>
      <c r="L682" s="171"/>
      <c r="M682" s="176"/>
      <c r="T682" s="177"/>
      <c r="AT682" s="173" t="s">
        <v>342</v>
      </c>
      <c r="AU682" s="173" t="s">
        <v>87</v>
      </c>
      <c r="AV682" s="12" t="s">
        <v>82</v>
      </c>
      <c r="AW682" s="12" t="s">
        <v>31</v>
      </c>
      <c r="AX682" s="12" t="s">
        <v>75</v>
      </c>
      <c r="AY682" s="173" t="s">
        <v>334</v>
      </c>
    </row>
    <row r="683" spans="2:65" s="13" customFormat="1">
      <c r="B683" s="178"/>
      <c r="D683" s="172" t="s">
        <v>342</v>
      </c>
      <c r="E683" s="179" t="s">
        <v>1</v>
      </c>
      <c r="F683" s="180" t="s">
        <v>996</v>
      </c>
      <c r="H683" s="181">
        <v>7.4610000000000003</v>
      </c>
      <c r="I683" s="182"/>
      <c r="L683" s="178"/>
      <c r="M683" s="183"/>
      <c r="T683" s="184"/>
      <c r="AT683" s="179" t="s">
        <v>342</v>
      </c>
      <c r="AU683" s="179" t="s">
        <v>87</v>
      </c>
      <c r="AV683" s="13" t="s">
        <v>87</v>
      </c>
      <c r="AW683" s="13" t="s">
        <v>31</v>
      </c>
      <c r="AX683" s="13" t="s">
        <v>75</v>
      </c>
      <c r="AY683" s="179" t="s">
        <v>334</v>
      </c>
    </row>
    <row r="684" spans="2:65" s="12" customFormat="1" ht="20.399999999999999">
      <c r="B684" s="171"/>
      <c r="D684" s="172" t="s">
        <v>342</v>
      </c>
      <c r="E684" s="173" t="s">
        <v>1</v>
      </c>
      <c r="F684" s="174" t="s">
        <v>987</v>
      </c>
      <c r="H684" s="173" t="s">
        <v>1</v>
      </c>
      <c r="I684" s="175"/>
      <c r="L684" s="171"/>
      <c r="M684" s="176"/>
      <c r="T684" s="177"/>
      <c r="AT684" s="173" t="s">
        <v>342</v>
      </c>
      <c r="AU684" s="173" t="s">
        <v>87</v>
      </c>
      <c r="AV684" s="12" t="s">
        <v>82</v>
      </c>
      <c r="AW684" s="12" t="s">
        <v>31</v>
      </c>
      <c r="AX684" s="12" t="s">
        <v>75</v>
      </c>
      <c r="AY684" s="173" t="s">
        <v>334</v>
      </c>
    </row>
    <row r="685" spans="2:65" s="13" customFormat="1">
      <c r="B685" s="178"/>
      <c r="D685" s="172" t="s">
        <v>342</v>
      </c>
      <c r="E685" s="179" t="s">
        <v>1</v>
      </c>
      <c r="F685" s="180" t="s">
        <v>997</v>
      </c>
      <c r="H685" s="181">
        <v>29.864999999999998</v>
      </c>
      <c r="I685" s="182"/>
      <c r="L685" s="178"/>
      <c r="M685" s="183"/>
      <c r="T685" s="184"/>
      <c r="AT685" s="179" t="s">
        <v>342</v>
      </c>
      <c r="AU685" s="179" t="s">
        <v>87</v>
      </c>
      <c r="AV685" s="13" t="s">
        <v>87</v>
      </c>
      <c r="AW685" s="13" t="s">
        <v>31</v>
      </c>
      <c r="AX685" s="13" t="s">
        <v>75</v>
      </c>
      <c r="AY685" s="179" t="s">
        <v>334</v>
      </c>
    </row>
    <row r="686" spans="2:65" s="14" customFormat="1">
      <c r="B686" s="185"/>
      <c r="D686" s="172" t="s">
        <v>342</v>
      </c>
      <c r="E686" s="186" t="s">
        <v>1</v>
      </c>
      <c r="F686" s="187" t="s">
        <v>346</v>
      </c>
      <c r="H686" s="188">
        <v>43.957999999999998</v>
      </c>
      <c r="I686" s="189"/>
      <c r="L686" s="185"/>
      <c r="M686" s="190"/>
      <c r="T686" s="191"/>
      <c r="AT686" s="186" t="s">
        <v>342</v>
      </c>
      <c r="AU686" s="186" t="s">
        <v>87</v>
      </c>
      <c r="AV686" s="14" t="s">
        <v>340</v>
      </c>
      <c r="AW686" s="14" t="s">
        <v>31</v>
      </c>
      <c r="AX686" s="14" t="s">
        <v>82</v>
      </c>
      <c r="AY686" s="186" t="s">
        <v>334</v>
      </c>
    </row>
    <row r="687" spans="2:65" s="1" customFormat="1" ht="24.15" customHeight="1">
      <c r="B687" s="128"/>
      <c r="C687" s="158" t="s">
        <v>998</v>
      </c>
      <c r="D687" s="158" t="s">
        <v>336</v>
      </c>
      <c r="E687" s="159" t="s">
        <v>999</v>
      </c>
      <c r="F687" s="160" t="s">
        <v>1000</v>
      </c>
      <c r="G687" s="161" t="s">
        <v>893</v>
      </c>
      <c r="H687" s="210"/>
      <c r="I687" s="163"/>
      <c r="J687" s="164">
        <f>ROUND(I687*H687,2)</f>
        <v>0</v>
      </c>
      <c r="K687" s="165"/>
      <c r="L687" s="32"/>
      <c r="M687" s="166" t="s">
        <v>1</v>
      </c>
      <c r="N687" s="127" t="s">
        <v>41</v>
      </c>
      <c r="P687" s="167">
        <f>O687*H687</f>
        <v>0</v>
      </c>
      <c r="Q687" s="167">
        <v>0</v>
      </c>
      <c r="R687" s="167">
        <f>Q687*H687</f>
        <v>0</v>
      </c>
      <c r="S687" s="167">
        <v>0</v>
      </c>
      <c r="T687" s="168">
        <f>S687*H687</f>
        <v>0</v>
      </c>
      <c r="AR687" s="169" t="s">
        <v>452</v>
      </c>
      <c r="AT687" s="169" t="s">
        <v>336</v>
      </c>
      <c r="AU687" s="169" t="s">
        <v>87</v>
      </c>
      <c r="AY687" s="17" t="s">
        <v>334</v>
      </c>
      <c r="BE687" s="170">
        <f>IF(N687="základná",J687,0)</f>
        <v>0</v>
      </c>
      <c r="BF687" s="170">
        <f>IF(N687="znížená",J687,0)</f>
        <v>0</v>
      </c>
      <c r="BG687" s="170">
        <f>IF(N687="zákl. prenesená",J687,0)</f>
        <v>0</v>
      </c>
      <c r="BH687" s="170">
        <f>IF(N687="zníž. prenesená",J687,0)</f>
        <v>0</v>
      </c>
      <c r="BI687" s="170">
        <f>IF(N687="nulová",J687,0)</f>
        <v>0</v>
      </c>
      <c r="BJ687" s="17" t="s">
        <v>87</v>
      </c>
      <c r="BK687" s="170">
        <f>ROUND(I687*H687,2)</f>
        <v>0</v>
      </c>
      <c r="BL687" s="17" t="s">
        <v>452</v>
      </c>
      <c r="BM687" s="169" t="s">
        <v>1001</v>
      </c>
    </row>
    <row r="688" spans="2:65" s="11" customFormat="1" ht="22.8" customHeight="1">
      <c r="B688" s="146"/>
      <c r="D688" s="147" t="s">
        <v>74</v>
      </c>
      <c r="E688" s="156" t="s">
        <v>1002</v>
      </c>
      <c r="F688" s="156" t="s">
        <v>1003</v>
      </c>
      <c r="I688" s="149"/>
      <c r="J688" s="157">
        <f>BK688</f>
        <v>0</v>
      </c>
      <c r="L688" s="146"/>
      <c r="M688" s="151"/>
      <c r="P688" s="152">
        <f>SUM(P689:P1053)</f>
        <v>0</v>
      </c>
      <c r="R688" s="152">
        <f>SUM(R689:R1053)</f>
        <v>17.137856810000002</v>
      </c>
      <c r="T688" s="153">
        <f>SUM(T689:T1053)</f>
        <v>0</v>
      </c>
      <c r="AR688" s="147" t="s">
        <v>87</v>
      </c>
      <c r="AT688" s="154" t="s">
        <v>74</v>
      </c>
      <c r="AU688" s="154" t="s">
        <v>82</v>
      </c>
      <c r="AY688" s="147" t="s">
        <v>334</v>
      </c>
      <c r="BK688" s="155">
        <f>SUM(BK689:BK1053)</f>
        <v>0</v>
      </c>
    </row>
    <row r="689" spans="2:65" s="1" customFormat="1" ht="33" customHeight="1">
      <c r="B689" s="128"/>
      <c r="C689" s="158" t="s">
        <v>1004</v>
      </c>
      <c r="D689" s="158" t="s">
        <v>336</v>
      </c>
      <c r="E689" s="159" t="s">
        <v>1005</v>
      </c>
      <c r="F689" s="160" t="s">
        <v>1006</v>
      </c>
      <c r="G689" s="161" t="s">
        <v>339</v>
      </c>
      <c r="H689" s="162">
        <v>1.204</v>
      </c>
      <c r="I689" s="163"/>
      <c r="J689" s="164">
        <f>ROUND(I689*H689,2)</f>
        <v>0</v>
      </c>
      <c r="K689" s="165"/>
      <c r="L689" s="32"/>
      <c r="M689" s="166" t="s">
        <v>1</v>
      </c>
      <c r="N689" s="127" t="s">
        <v>41</v>
      </c>
      <c r="P689" s="167">
        <f>O689*H689</f>
        <v>0</v>
      </c>
      <c r="Q689" s="167">
        <v>2.9E-4</v>
      </c>
      <c r="R689" s="167">
        <f>Q689*H689</f>
        <v>3.4916E-4</v>
      </c>
      <c r="S689" s="167">
        <v>0</v>
      </c>
      <c r="T689" s="168">
        <f>S689*H689</f>
        <v>0</v>
      </c>
      <c r="AR689" s="169" t="s">
        <v>452</v>
      </c>
      <c r="AT689" s="169" t="s">
        <v>336</v>
      </c>
      <c r="AU689" s="169" t="s">
        <v>87</v>
      </c>
      <c r="AY689" s="17" t="s">
        <v>334</v>
      </c>
      <c r="BE689" s="170">
        <f>IF(N689="základná",J689,0)</f>
        <v>0</v>
      </c>
      <c r="BF689" s="170">
        <f>IF(N689="znížená",J689,0)</f>
        <v>0</v>
      </c>
      <c r="BG689" s="170">
        <f>IF(N689="zákl. prenesená",J689,0)</f>
        <v>0</v>
      </c>
      <c r="BH689" s="170">
        <f>IF(N689="zníž. prenesená",J689,0)</f>
        <v>0</v>
      </c>
      <c r="BI689" s="170">
        <f>IF(N689="nulová",J689,0)</f>
        <v>0</v>
      </c>
      <c r="BJ689" s="17" t="s">
        <v>87</v>
      </c>
      <c r="BK689" s="170">
        <f>ROUND(I689*H689,2)</f>
        <v>0</v>
      </c>
      <c r="BL689" s="17" t="s">
        <v>452</v>
      </c>
      <c r="BM689" s="169" t="s">
        <v>1007</v>
      </c>
    </row>
    <row r="690" spans="2:65" s="12" customFormat="1">
      <c r="B690" s="171"/>
      <c r="D690" s="172" t="s">
        <v>342</v>
      </c>
      <c r="E690" s="173" t="s">
        <v>1</v>
      </c>
      <c r="F690" s="174" t="s">
        <v>1008</v>
      </c>
      <c r="H690" s="173" t="s">
        <v>1</v>
      </c>
      <c r="I690" s="175"/>
      <c r="L690" s="171"/>
      <c r="M690" s="176"/>
      <c r="T690" s="177"/>
      <c r="AT690" s="173" t="s">
        <v>342</v>
      </c>
      <c r="AU690" s="173" t="s">
        <v>87</v>
      </c>
      <c r="AV690" s="12" t="s">
        <v>82</v>
      </c>
      <c r="AW690" s="12" t="s">
        <v>31</v>
      </c>
      <c r="AX690" s="12" t="s">
        <v>75</v>
      </c>
      <c r="AY690" s="173" t="s">
        <v>334</v>
      </c>
    </row>
    <row r="691" spans="2:65" s="13" customFormat="1">
      <c r="B691" s="178"/>
      <c r="D691" s="172" t="s">
        <v>342</v>
      </c>
      <c r="E691" s="179" t="s">
        <v>1</v>
      </c>
      <c r="F691" s="180" t="s">
        <v>1009</v>
      </c>
      <c r="H691" s="181">
        <v>1.204</v>
      </c>
      <c r="I691" s="182"/>
      <c r="L691" s="178"/>
      <c r="M691" s="183"/>
      <c r="T691" s="184"/>
      <c r="AT691" s="179" t="s">
        <v>342</v>
      </c>
      <c r="AU691" s="179" t="s">
        <v>87</v>
      </c>
      <c r="AV691" s="13" t="s">
        <v>87</v>
      </c>
      <c r="AW691" s="13" t="s">
        <v>31</v>
      </c>
      <c r="AX691" s="13" t="s">
        <v>75</v>
      </c>
      <c r="AY691" s="179" t="s">
        <v>334</v>
      </c>
    </row>
    <row r="692" spans="2:65" s="14" customFormat="1">
      <c r="B692" s="185"/>
      <c r="D692" s="172" t="s">
        <v>342</v>
      </c>
      <c r="E692" s="186" t="s">
        <v>1</v>
      </c>
      <c r="F692" s="187" t="s">
        <v>346</v>
      </c>
      <c r="H692" s="188">
        <v>1.204</v>
      </c>
      <c r="I692" s="189"/>
      <c r="L692" s="185"/>
      <c r="M692" s="190"/>
      <c r="T692" s="191"/>
      <c r="AT692" s="186" t="s">
        <v>342</v>
      </c>
      <c r="AU692" s="186" t="s">
        <v>87</v>
      </c>
      <c r="AV692" s="14" t="s">
        <v>340</v>
      </c>
      <c r="AW692" s="14" t="s">
        <v>31</v>
      </c>
      <c r="AX692" s="14" t="s">
        <v>82</v>
      </c>
      <c r="AY692" s="186" t="s">
        <v>334</v>
      </c>
    </row>
    <row r="693" spans="2:65" s="1" customFormat="1" ht="24.15" customHeight="1">
      <c r="B693" s="128"/>
      <c r="C693" s="158" t="s">
        <v>1010</v>
      </c>
      <c r="D693" s="158" t="s">
        <v>336</v>
      </c>
      <c r="E693" s="159" t="s">
        <v>1011</v>
      </c>
      <c r="F693" s="160" t="s">
        <v>1012</v>
      </c>
      <c r="G693" s="161" t="s">
        <v>339</v>
      </c>
      <c r="H693" s="162">
        <v>1.19</v>
      </c>
      <c r="I693" s="163"/>
      <c r="J693" s="164">
        <f>ROUND(I693*H693,2)</f>
        <v>0</v>
      </c>
      <c r="K693" s="165"/>
      <c r="L693" s="32"/>
      <c r="M693" s="166" t="s">
        <v>1</v>
      </c>
      <c r="N693" s="127" t="s">
        <v>41</v>
      </c>
      <c r="P693" s="167">
        <f>O693*H693</f>
        <v>0</v>
      </c>
      <c r="Q693" s="167">
        <v>0</v>
      </c>
      <c r="R693" s="167">
        <f>Q693*H693</f>
        <v>0</v>
      </c>
      <c r="S693" s="167">
        <v>0</v>
      </c>
      <c r="T693" s="168">
        <f>S693*H693</f>
        <v>0</v>
      </c>
      <c r="AR693" s="169" t="s">
        <v>452</v>
      </c>
      <c r="AT693" s="169" t="s">
        <v>336</v>
      </c>
      <c r="AU693" s="169" t="s">
        <v>87</v>
      </c>
      <c r="AY693" s="17" t="s">
        <v>334</v>
      </c>
      <c r="BE693" s="170">
        <f>IF(N693="základná",J693,0)</f>
        <v>0</v>
      </c>
      <c r="BF693" s="170">
        <f>IF(N693="znížená",J693,0)</f>
        <v>0</v>
      </c>
      <c r="BG693" s="170">
        <f>IF(N693="zákl. prenesená",J693,0)</f>
        <v>0</v>
      </c>
      <c r="BH693" s="170">
        <f>IF(N693="zníž. prenesená",J693,0)</f>
        <v>0</v>
      </c>
      <c r="BI693" s="170">
        <f>IF(N693="nulová",J693,0)</f>
        <v>0</v>
      </c>
      <c r="BJ693" s="17" t="s">
        <v>87</v>
      </c>
      <c r="BK693" s="170">
        <f>ROUND(I693*H693,2)</f>
        <v>0</v>
      </c>
      <c r="BL693" s="17" t="s">
        <v>452</v>
      </c>
      <c r="BM693" s="169" t="s">
        <v>1013</v>
      </c>
    </row>
    <row r="694" spans="2:65" s="12" customFormat="1" ht="20.399999999999999">
      <c r="B694" s="171"/>
      <c r="D694" s="172" t="s">
        <v>342</v>
      </c>
      <c r="E694" s="173" t="s">
        <v>1</v>
      </c>
      <c r="F694" s="174" t="s">
        <v>1014</v>
      </c>
      <c r="H694" s="173" t="s">
        <v>1</v>
      </c>
      <c r="I694" s="175"/>
      <c r="L694" s="171"/>
      <c r="M694" s="176"/>
      <c r="T694" s="177"/>
      <c r="AT694" s="173" t="s">
        <v>342</v>
      </c>
      <c r="AU694" s="173" t="s">
        <v>87</v>
      </c>
      <c r="AV694" s="12" t="s">
        <v>82</v>
      </c>
      <c r="AW694" s="12" t="s">
        <v>31</v>
      </c>
      <c r="AX694" s="12" t="s">
        <v>75</v>
      </c>
      <c r="AY694" s="173" t="s">
        <v>334</v>
      </c>
    </row>
    <row r="695" spans="2:65" s="13" customFormat="1">
      <c r="B695" s="178"/>
      <c r="D695" s="172" t="s">
        <v>342</v>
      </c>
      <c r="E695" s="179" t="s">
        <v>1</v>
      </c>
      <c r="F695" s="180" t="s">
        <v>183</v>
      </c>
      <c r="H695" s="181">
        <v>1.19</v>
      </c>
      <c r="I695" s="182"/>
      <c r="L695" s="178"/>
      <c r="M695" s="183"/>
      <c r="T695" s="184"/>
      <c r="AT695" s="179" t="s">
        <v>342</v>
      </c>
      <c r="AU695" s="179" t="s">
        <v>87</v>
      </c>
      <c r="AV695" s="13" t="s">
        <v>87</v>
      </c>
      <c r="AW695" s="13" t="s">
        <v>31</v>
      </c>
      <c r="AX695" s="13" t="s">
        <v>75</v>
      </c>
      <c r="AY695" s="179" t="s">
        <v>334</v>
      </c>
    </row>
    <row r="696" spans="2:65" s="15" customFormat="1">
      <c r="B696" s="192"/>
      <c r="D696" s="172" t="s">
        <v>342</v>
      </c>
      <c r="E696" s="193" t="s">
        <v>182</v>
      </c>
      <c r="F696" s="194" t="s">
        <v>406</v>
      </c>
      <c r="H696" s="195">
        <v>1.19</v>
      </c>
      <c r="I696" s="196"/>
      <c r="L696" s="192"/>
      <c r="M696" s="197"/>
      <c r="T696" s="198"/>
      <c r="AT696" s="193" t="s">
        <v>342</v>
      </c>
      <c r="AU696" s="193" t="s">
        <v>87</v>
      </c>
      <c r="AV696" s="15" t="s">
        <v>352</v>
      </c>
      <c r="AW696" s="15" t="s">
        <v>31</v>
      </c>
      <c r="AX696" s="15" t="s">
        <v>75</v>
      </c>
      <c r="AY696" s="193" t="s">
        <v>334</v>
      </c>
    </row>
    <row r="697" spans="2:65" s="14" customFormat="1">
      <c r="B697" s="185"/>
      <c r="D697" s="172" t="s">
        <v>342</v>
      </c>
      <c r="E697" s="186" t="s">
        <v>1</v>
      </c>
      <c r="F697" s="187" t="s">
        <v>346</v>
      </c>
      <c r="H697" s="188">
        <v>1.19</v>
      </c>
      <c r="I697" s="189"/>
      <c r="L697" s="185"/>
      <c r="M697" s="190"/>
      <c r="T697" s="191"/>
      <c r="AT697" s="186" t="s">
        <v>342</v>
      </c>
      <c r="AU697" s="186" t="s">
        <v>87</v>
      </c>
      <c r="AV697" s="14" t="s">
        <v>340</v>
      </c>
      <c r="AW697" s="14" t="s">
        <v>31</v>
      </c>
      <c r="AX697" s="14" t="s">
        <v>82</v>
      </c>
      <c r="AY697" s="186" t="s">
        <v>334</v>
      </c>
    </row>
    <row r="698" spans="2:65" s="1" customFormat="1" ht="24.15" customHeight="1">
      <c r="B698" s="128"/>
      <c r="C698" s="158" t="s">
        <v>1015</v>
      </c>
      <c r="D698" s="158" t="s">
        <v>336</v>
      </c>
      <c r="E698" s="159" t="s">
        <v>1016</v>
      </c>
      <c r="F698" s="160" t="s">
        <v>1017</v>
      </c>
      <c r="G698" s="161" t="s">
        <v>339</v>
      </c>
      <c r="H698" s="162">
        <v>579.96</v>
      </c>
      <c r="I698" s="163"/>
      <c r="J698" s="164">
        <f>ROUND(I698*H698,2)</f>
        <v>0</v>
      </c>
      <c r="K698" s="165"/>
      <c r="L698" s="32"/>
      <c r="M698" s="166" t="s">
        <v>1</v>
      </c>
      <c r="N698" s="127" t="s">
        <v>41</v>
      </c>
      <c r="P698" s="167">
        <f>O698*H698</f>
        <v>0</v>
      </c>
      <c r="Q698" s="167">
        <v>0</v>
      </c>
      <c r="R698" s="167">
        <f>Q698*H698</f>
        <v>0</v>
      </c>
      <c r="S698" s="167">
        <v>0</v>
      </c>
      <c r="T698" s="168">
        <f>S698*H698</f>
        <v>0</v>
      </c>
      <c r="AR698" s="169" t="s">
        <v>452</v>
      </c>
      <c r="AT698" s="169" t="s">
        <v>336</v>
      </c>
      <c r="AU698" s="169" t="s">
        <v>87</v>
      </c>
      <c r="AY698" s="17" t="s">
        <v>334</v>
      </c>
      <c r="BE698" s="170">
        <f>IF(N698="základná",J698,0)</f>
        <v>0</v>
      </c>
      <c r="BF698" s="170">
        <f>IF(N698="znížená",J698,0)</f>
        <v>0</v>
      </c>
      <c r="BG698" s="170">
        <f>IF(N698="zákl. prenesená",J698,0)</f>
        <v>0</v>
      </c>
      <c r="BH698" s="170">
        <f>IF(N698="zníž. prenesená",J698,0)</f>
        <v>0</v>
      </c>
      <c r="BI698" s="170">
        <f>IF(N698="nulová",J698,0)</f>
        <v>0</v>
      </c>
      <c r="BJ698" s="17" t="s">
        <v>87</v>
      </c>
      <c r="BK698" s="170">
        <f>ROUND(I698*H698,2)</f>
        <v>0</v>
      </c>
      <c r="BL698" s="17" t="s">
        <v>452</v>
      </c>
      <c r="BM698" s="169" t="s">
        <v>1018</v>
      </c>
    </row>
    <row r="699" spans="2:65" s="12" customFormat="1">
      <c r="B699" s="171"/>
      <c r="D699" s="172" t="s">
        <v>342</v>
      </c>
      <c r="E699" s="173" t="s">
        <v>1</v>
      </c>
      <c r="F699" s="174" t="s">
        <v>1019</v>
      </c>
      <c r="H699" s="173" t="s">
        <v>1</v>
      </c>
      <c r="I699" s="175"/>
      <c r="L699" s="171"/>
      <c r="M699" s="176"/>
      <c r="T699" s="177"/>
      <c r="AT699" s="173" t="s">
        <v>342</v>
      </c>
      <c r="AU699" s="173" t="s">
        <v>87</v>
      </c>
      <c r="AV699" s="12" t="s">
        <v>82</v>
      </c>
      <c r="AW699" s="12" t="s">
        <v>31</v>
      </c>
      <c r="AX699" s="12" t="s">
        <v>75</v>
      </c>
      <c r="AY699" s="173" t="s">
        <v>334</v>
      </c>
    </row>
    <row r="700" spans="2:65" s="13" customFormat="1">
      <c r="B700" s="178"/>
      <c r="D700" s="172" t="s">
        <v>342</v>
      </c>
      <c r="E700" s="179" t="s">
        <v>1</v>
      </c>
      <c r="F700" s="180" t="s">
        <v>176</v>
      </c>
      <c r="H700" s="181">
        <v>548.11</v>
      </c>
      <c r="I700" s="182"/>
      <c r="L700" s="178"/>
      <c r="M700" s="183"/>
      <c r="T700" s="184"/>
      <c r="AT700" s="179" t="s">
        <v>342</v>
      </c>
      <c r="AU700" s="179" t="s">
        <v>87</v>
      </c>
      <c r="AV700" s="13" t="s">
        <v>87</v>
      </c>
      <c r="AW700" s="13" t="s">
        <v>31</v>
      </c>
      <c r="AX700" s="13" t="s">
        <v>75</v>
      </c>
      <c r="AY700" s="179" t="s">
        <v>334</v>
      </c>
    </row>
    <row r="701" spans="2:65" s="15" customFormat="1">
      <c r="B701" s="192"/>
      <c r="D701" s="172" t="s">
        <v>342</v>
      </c>
      <c r="E701" s="193" t="s">
        <v>1</v>
      </c>
      <c r="F701" s="194" t="s">
        <v>406</v>
      </c>
      <c r="H701" s="195">
        <v>548.11</v>
      </c>
      <c r="I701" s="196"/>
      <c r="L701" s="192"/>
      <c r="M701" s="197"/>
      <c r="T701" s="198"/>
      <c r="AT701" s="193" t="s">
        <v>342</v>
      </c>
      <c r="AU701" s="193" t="s">
        <v>87</v>
      </c>
      <c r="AV701" s="15" t="s">
        <v>352</v>
      </c>
      <c r="AW701" s="15" t="s">
        <v>31</v>
      </c>
      <c r="AX701" s="15" t="s">
        <v>75</v>
      </c>
      <c r="AY701" s="193" t="s">
        <v>334</v>
      </c>
    </row>
    <row r="702" spans="2:65" s="12" customFormat="1">
      <c r="B702" s="171"/>
      <c r="D702" s="172" t="s">
        <v>342</v>
      </c>
      <c r="E702" s="173" t="s">
        <v>1</v>
      </c>
      <c r="F702" s="174" t="s">
        <v>1020</v>
      </c>
      <c r="H702" s="173" t="s">
        <v>1</v>
      </c>
      <c r="I702" s="175"/>
      <c r="L702" s="171"/>
      <c r="M702" s="176"/>
      <c r="T702" s="177"/>
      <c r="AT702" s="173" t="s">
        <v>342</v>
      </c>
      <c r="AU702" s="173" t="s">
        <v>87</v>
      </c>
      <c r="AV702" s="12" t="s">
        <v>82</v>
      </c>
      <c r="AW702" s="12" t="s">
        <v>31</v>
      </c>
      <c r="AX702" s="12" t="s">
        <v>75</v>
      </c>
      <c r="AY702" s="173" t="s">
        <v>334</v>
      </c>
    </row>
    <row r="703" spans="2:65" s="13" customFormat="1">
      <c r="B703" s="178"/>
      <c r="D703" s="172" t="s">
        <v>342</v>
      </c>
      <c r="E703" s="179" t="s">
        <v>1</v>
      </c>
      <c r="F703" s="180" t="s">
        <v>178</v>
      </c>
      <c r="H703" s="181">
        <v>31.85</v>
      </c>
      <c r="I703" s="182"/>
      <c r="L703" s="178"/>
      <c r="M703" s="183"/>
      <c r="T703" s="184"/>
      <c r="AT703" s="179" t="s">
        <v>342</v>
      </c>
      <c r="AU703" s="179" t="s">
        <v>87</v>
      </c>
      <c r="AV703" s="13" t="s">
        <v>87</v>
      </c>
      <c r="AW703" s="13" t="s">
        <v>31</v>
      </c>
      <c r="AX703" s="13" t="s">
        <v>75</v>
      </c>
      <c r="AY703" s="179" t="s">
        <v>334</v>
      </c>
    </row>
    <row r="704" spans="2:65" s="15" customFormat="1">
      <c r="B704" s="192"/>
      <c r="D704" s="172" t="s">
        <v>342</v>
      </c>
      <c r="E704" s="193" t="s">
        <v>1</v>
      </c>
      <c r="F704" s="194" t="s">
        <v>406</v>
      </c>
      <c r="H704" s="195">
        <v>31.85</v>
      </c>
      <c r="I704" s="196"/>
      <c r="L704" s="192"/>
      <c r="M704" s="197"/>
      <c r="T704" s="198"/>
      <c r="AT704" s="193" t="s">
        <v>342</v>
      </c>
      <c r="AU704" s="193" t="s">
        <v>87</v>
      </c>
      <c r="AV704" s="15" t="s">
        <v>352</v>
      </c>
      <c r="AW704" s="15" t="s">
        <v>31</v>
      </c>
      <c r="AX704" s="15" t="s">
        <v>75</v>
      </c>
      <c r="AY704" s="193" t="s">
        <v>334</v>
      </c>
    </row>
    <row r="705" spans="2:65" s="14" customFormat="1">
      <c r="B705" s="185"/>
      <c r="D705" s="172" t="s">
        <v>342</v>
      </c>
      <c r="E705" s="186" t="s">
        <v>1</v>
      </c>
      <c r="F705" s="187" t="s">
        <v>346</v>
      </c>
      <c r="H705" s="188">
        <v>579.96</v>
      </c>
      <c r="I705" s="189"/>
      <c r="L705" s="185"/>
      <c r="M705" s="190"/>
      <c r="T705" s="191"/>
      <c r="AT705" s="186" t="s">
        <v>342</v>
      </c>
      <c r="AU705" s="186" t="s">
        <v>87</v>
      </c>
      <c r="AV705" s="14" t="s">
        <v>340</v>
      </c>
      <c r="AW705" s="14" t="s">
        <v>31</v>
      </c>
      <c r="AX705" s="14" t="s">
        <v>82</v>
      </c>
      <c r="AY705" s="186" t="s">
        <v>334</v>
      </c>
    </row>
    <row r="706" spans="2:65" s="1" customFormat="1" ht="37.799999999999997" customHeight="1">
      <c r="B706" s="128"/>
      <c r="C706" s="199" t="s">
        <v>1021</v>
      </c>
      <c r="D706" s="199" t="s">
        <v>425</v>
      </c>
      <c r="E706" s="200" t="s">
        <v>1022</v>
      </c>
      <c r="F706" s="201" t="s">
        <v>1023</v>
      </c>
      <c r="G706" s="202" t="s">
        <v>339</v>
      </c>
      <c r="H706" s="203">
        <v>1118.144</v>
      </c>
      <c r="I706" s="204"/>
      <c r="J706" s="205">
        <f>ROUND(I706*H706,2)</f>
        <v>0</v>
      </c>
      <c r="K706" s="206"/>
      <c r="L706" s="207"/>
      <c r="M706" s="208" t="s">
        <v>1</v>
      </c>
      <c r="N706" s="209" t="s">
        <v>41</v>
      </c>
      <c r="P706" s="167">
        <f>O706*H706</f>
        <v>0</v>
      </c>
      <c r="Q706" s="167">
        <v>2.4499999999999999E-3</v>
      </c>
      <c r="R706" s="167">
        <f>Q706*H706</f>
        <v>2.7394528</v>
      </c>
      <c r="S706" s="167">
        <v>0</v>
      </c>
      <c r="T706" s="168">
        <f>S706*H706</f>
        <v>0</v>
      </c>
      <c r="AR706" s="169" t="s">
        <v>524</v>
      </c>
      <c r="AT706" s="169" t="s">
        <v>425</v>
      </c>
      <c r="AU706" s="169" t="s">
        <v>87</v>
      </c>
      <c r="AY706" s="17" t="s">
        <v>334</v>
      </c>
      <c r="BE706" s="170">
        <f>IF(N706="základná",J706,0)</f>
        <v>0</v>
      </c>
      <c r="BF706" s="170">
        <f>IF(N706="znížená",J706,0)</f>
        <v>0</v>
      </c>
      <c r="BG706" s="170">
        <f>IF(N706="zákl. prenesená",J706,0)</f>
        <v>0</v>
      </c>
      <c r="BH706" s="170">
        <f>IF(N706="zníž. prenesená",J706,0)</f>
        <v>0</v>
      </c>
      <c r="BI706" s="170">
        <f>IF(N706="nulová",J706,0)</f>
        <v>0</v>
      </c>
      <c r="BJ706" s="17" t="s">
        <v>87</v>
      </c>
      <c r="BK706" s="170">
        <f>ROUND(I706*H706,2)</f>
        <v>0</v>
      </c>
      <c r="BL706" s="17" t="s">
        <v>452</v>
      </c>
      <c r="BM706" s="169" t="s">
        <v>1024</v>
      </c>
    </row>
    <row r="707" spans="2:65" s="12" customFormat="1">
      <c r="B707" s="171"/>
      <c r="D707" s="172" t="s">
        <v>342</v>
      </c>
      <c r="E707" s="173" t="s">
        <v>1</v>
      </c>
      <c r="F707" s="174" t="s">
        <v>1025</v>
      </c>
      <c r="H707" s="173" t="s">
        <v>1</v>
      </c>
      <c r="I707" s="175"/>
      <c r="L707" s="171"/>
      <c r="M707" s="176"/>
      <c r="T707" s="177"/>
      <c r="AT707" s="173" t="s">
        <v>342</v>
      </c>
      <c r="AU707" s="173" t="s">
        <v>87</v>
      </c>
      <c r="AV707" s="12" t="s">
        <v>82</v>
      </c>
      <c r="AW707" s="12" t="s">
        <v>31</v>
      </c>
      <c r="AX707" s="12" t="s">
        <v>75</v>
      </c>
      <c r="AY707" s="173" t="s">
        <v>334</v>
      </c>
    </row>
    <row r="708" spans="2:65" s="13" customFormat="1">
      <c r="B708" s="178"/>
      <c r="D708" s="172" t="s">
        <v>342</v>
      </c>
      <c r="E708" s="179" t="s">
        <v>1</v>
      </c>
      <c r="F708" s="180" t="s">
        <v>1026</v>
      </c>
      <c r="H708" s="181">
        <v>1118.144</v>
      </c>
      <c r="I708" s="182"/>
      <c r="L708" s="178"/>
      <c r="M708" s="183"/>
      <c r="T708" s="184"/>
      <c r="AT708" s="179" t="s">
        <v>342</v>
      </c>
      <c r="AU708" s="179" t="s">
        <v>87</v>
      </c>
      <c r="AV708" s="13" t="s">
        <v>87</v>
      </c>
      <c r="AW708" s="13" t="s">
        <v>31</v>
      </c>
      <c r="AX708" s="13" t="s">
        <v>75</v>
      </c>
      <c r="AY708" s="179" t="s">
        <v>334</v>
      </c>
    </row>
    <row r="709" spans="2:65" s="14" customFormat="1">
      <c r="B709" s="185"/>
      <c r="D709" s="172" t="s">
        <v>342</v>
      </c>
      <c r="E709" s="186" t="s">
        <v>1</v>
      </c>
      <c r="F709" s="187" t="s">
        <v>346</v>
      </c>
      <c r="H709" s="188">
        <v>1118.144</v>
      </c>
      <c r="I709" s="189"/>
      <c r="L709" s="185"/>
      <c r="M709" s="190"/>
      <c r="T709" s="191"/>
      <c r="AT709" s="186" t="s">
        <v>342</v>
      </c>
      <c r="AU709" s="186" t="s">
        <v>87</v>
      </c>
      <c r="AV709" s="14" t="s">
        <v>340</v>
      </c>
      <c r="AW709" s="14" t="s">
        <v>31</v>
      </c>
      <c r="AX709" s="14" t="s">
        <v>82</v>
      </c>
      <c r="AY709" s="186" t="s">
        <v>334</v>
      </c>
    </row>
    <row r="710" spans="2:65" s="1" customFormat="1" ht="37.799999999999997" customHeight="1">
      <c r="B710" s="128"/>
      <c r="C710" s="199" t="s">
        <v>1027</v>
      </c>
      <c r="D710" s="199" t="s">
        <v>425</v>
      </c>
      <c r="E710" s="200" t="s">
        <v>1028</v>
      </c>
      <c r="F710" s="201" t="s">
        <v>1029</v>
      </c>
      <c r="G710" s="202" t="s">
        <v>339</v>
      </c>
      <c r="H710" s="203">
        <v>32.487000000000002</v>
      </c>
      <c r="I710" s="204"/>
      <c r="J710" s="205">
        <f>ROUND(I710*H710,2)</f>
        <v>0</v>
      </c>
      <c r="K710" s="206"/>
      <c r="L710" s="207"/>
      <c r="M710" s="208" t="s">
        <v>1</v>
      </c>
      <c r="N710" s="209" t="s">
        <v>41</v>
      </c>
      <c r="P710" s="167">
        <f>O710*H710</f>
        <v>0</v>
      </c>
      <c r="Q710" s="167">
        <v>3.4299999999999999E-3</v>
      </c>
      <c r="R710" s="167">
        <f>Q710*H710</f>
        <v>0.11143041000000001</v>
      </c>
      <c r="S710" s="167">
        <v>0</v>
      </c>
      <c r="T710" s="168">
        <f>S710*H710</f>
        <v>0</v>
      </c>
      <c r="AR710" s="169" t="s">
        <v>524</v>
      </c>
      <c r="AT710" s="169" t="s">
        <v>425</v>
      </c>
      <c r="AU710" s="169" t="s">
        <v>87</v>
      </c>
      <c r="AY710" s="17" t="s">
        <v>334</v>
      </c>
      <c r="BE710" s="170">
        <f>IF(N710="základná",J710,0)</f>
        <v>0</v>
      </c>
      <c r="BF710" s="170">
        <f>IF(N710="znížená",J710,0)</f>
        <v>0</v>
      </c>
      <c r="BG710" s="170">
        <f>IF(N710="zákl. prenesená",J710,0)</f>
        <v>0</v>
      </c>
      <c r="BH710" s="170">
        <f>IF(N710="zníž. prenesená",J710,0)</f>
        <v>0</v>
      </c>
      <c r="BI710" s="170">
        <f>IF(N710="nulová",J710,0)</f>
        <v>0</v>
      </c>
      <c r="BJ710" s="17" t="s">
        <v>87</v>
      </c>
      <c r="BK710" s="170">
        <f>ROUND(I710*H710,2)</f>
        <v>0</v>
      </c>
      <c r="BL710" s="17" t="s">
        <v>452</v>
      </c>
      <c r="BM710" s="169" t="s">
        <v>1030</v>
      </c>
    </row>
    <row r="711" spans="2:65" s="12" customFormat="1">
      <c r="B711" s="171"/>
      <c r="D711" s="172" t="s">
        <v>342</v>
      </c>
      <c r="E711" s="173" t="s">
        <v>1</v>
      </c>
      <c r="F711" s="174" t="s">
        <v>1020</v>
      </c>
      <c r="H711" s="173" t="s">
        <v>1</v>
      </c>
      <c r="I711" s="175"/>
      <c r="L711" s="171"/>
      <c r="M711" s="176"/>
      <c r="T711" s="177"/>
      <c r="AT711" s="173" t="s">
        <v>342</v>
      </c>
      <c r="AU711" s="173" t="s">
        <v>87</v>
      </c>
      <c r="AV711" s="12" t="s">
        <v>82</v>
      </c>
      <c r="AW711" s="12" t="s">
        <v>31</v>
      </c>
      <c r="AX711" s="12" t="s">
        <v>75</v>
      </c>
      <c r="AY711" s="173" t="s">
        <v>334</v>
      </c>
    </row>
    <row r="712" spans="2:65" s="13" customFormat="1">
      <c r="B712" s="178"/>
      <c r="D712" s="172" t="s">
        <v>342</v>
      </c>
      <c r="E712" s="179" t="s">
        <v>1</v>
      </c>
      <c r="F712" s="180" t="s">
        <v>1031</v>
      </c>
      <c r="H712" s="181">
        <v>32.487000000000002</v>
      </c>
      <c r="I712" s="182"/>
      <c r="L712" s="178"/>
      <c r="M712" s="183"/>
      <c r="T712" s="184"/>
      <c r="AT712" s="179" t="s">
        <v>342</v>
      </c>
      <c r="AU712" s="179" t="s">
        <v>87</v>
      </c>
      <c r="AV712" s="13" t="s">
        <v>87</v>
      </c>
      <c r="AW712" s="13" t="s">
        <v>31</v>
      </c>
      <c r="AX712" s="13" t="s">
        <v>75</v>
      </c>
      <c r="AY712" s="179" t="s">
        <v>334</v>
      </c>
    </row>
    <row r="713" spans="2:65" s="14" customFormat="1">
      <c r="B713" s="185"/>
      <c r="D713" s="172" t="s">
        <v>342</v>
      </c>
      <c r="E713" s="186" t="s">
        <v>1</v>
      </c>
      <c r="F713" s="187" t="s">
        <v>346</v>
      </c>
      <c r="H713" s="188">
        <v>32.487000000000002</v>
      </c>
      <c r="I713" s="189"/>
      <c r="L713" s="185"/>
      <c r="M713" s="190"/>
      <c r="T713" s="191"/>
      <c r="AT713" s="186" t="s">
        <v>342</v>
      </c>
      <c r="AU713" s="186" t="s">
        <v>87</v>
      </c>
      <c r="AV713" s="14" t="s">
        <v>340</v>
      </c>
      <c r="AW713" s="14" t="s">
        <v>31</v>
      </c>
      <c r="AX713" s="14" t="s">
        <v>82</v>
      </c>
      <c r="AY713" s="186" t="s">
        <v>334</v>
      </c>
    </row>
    <row r="714" spans="2:65" s="1" customFormat="1" ht="37.799999999999997" customHeight="1">
      <c r="B714" s="128"/>
      <c r="C714" s="199" t="s">
        <v>1032</v>
      </c>
      <c r="D714" s="199" t="s">
        <v>425</v>
      </c>
      <c r="E714" s="200" t="s">
        <v>1033</v>
      </c>
      <c r="F714" s="201" t="s">
        <v>1034</v>
      </c>
      <c r="G714" s="202" t="s">
        <v>339</v>
      </c>
      <c r="H714" s="203">
        <v>32.487000000000002</v>
      </c>
      <c r="I714" s="204"/>
      <c r="J714" s="205">
        <f>ROUND(I714*H714,2)</f>
        <v>0</v>
      </c>
      <c r="K714" s="206"/>
      <c r="L714" s="207"/>
      <c r="M714" s="208" t="s">
        <v>1</v>
      </c>
      <c r="N714" s="209" t="s">
        <v>41</v>
      </c>
      <c r="P714" s="167">
        <f>O714*H714</f>
        <v>0</v>
      </c>
      <c r="Q714" s="167">
        <v>1.33E-3</v>
      </c>
      <c r="R714" s="167">
        <f>Q714*H714</f>
        <v>4.3207710000000003E-2</v>
      </c>
      <c r="S714" s="167">
        <v>0</v>
      </c>
      <c r="T714" s="168">
        <f>S714*H714</f>
        <v>0</v>
      </c>
      <c r="AR714" s="169" t="s">
        <v>524</v>
      </c>
      <c r="AT714" s="169" t="s">
        <v>425</v>
      </c>
      <c r="AU714" s="169" t="s">
        <v>87</v>
      </c>
      <c r="AY714" s="17" t="s">
        <v>334</v>
      </c>
      <c r="BE714" s="170">
        <f>IF(N714="základná",J714,0)</f>
        <v>0</v>
      </c>
      <c r="BF714" s="170">
        <f>IF(N714="znížená",J714,0)</f>
        <v>0</v>
      </c>
      <c r="BG714" s="170">
        <f>IF(N714="zákl. prenesená",J714,0)</f>
        <v>0</v>
      </c>
      <c r="BH714" s="170">
        <f>IF(N714="zníž. prenesená",J714,0)</f>
        <v>0</v>
      </c>
      <c r="BI714" s="170">
        <f>IF(N714="nulová",J714,0)</f>
        <v>0</v>
      </c>
      <c r="BJ714" s="17" t="s">
        <v>87</v>
      </c>
      <c r="BK714" s="170">
        <f>ROUND(I714*H714,2)</f>
        <v>0</v>
      </c>
      <c r="BL714" s="17" t="s">
        <v>452</v>
      </c>
      <c r="BM714" s="169" t="s">
        <v>1035</v>
      </c>
    </row>
    <row r="715" spans="2:65" s="12" customFormat="1">
      <c r="B715" s="171"/>
      <c r="D715" s="172" t="s">
        <v>342</v>
      </c>
      <c r="E715" s="173" t="s">
        <v>1</v>
      </c>
      <c r="F715" s="174" t="s">
        <v>1020</v>
      </c>
      <c r="H715" s="173" t="s">
        <v>1</v>
      </c>
      <c r="I715" s="175"/>
      <c r="L715" s="171"/>
      <c r="M715" s="176"/>
      <c r="T715" s="177"/>
      <c r="AT715" s="173" t="s">
        <v>342</v>
      </c>
      <c r="AU715" s="173" t="s">
        <v>87</v>
      </c>
      <c r="AV715" s="12" t="s">
        <v>82</v>
      </c>
      <c r="AW715" s="12" t="s">
        <v>31</v>
      </c>
      <c r="AX715" s="12" t="s">
        <v>75</v>
      </c>
      <c r="AY715" s="173" t="s">
        <v>334</v>
      </c>
    </row>
    <row r="716" spans="2:65" s="13" customFormat="1">
      <c r="B716" s="178"/>
      <c r="D716" s="172" t="s">
        <v>342</v>
      </c>
      <c r="E716" s="179" t="s">
        <v>1</v>
      </c>
      <c r="F716" s="180" t="s">
        <v>1031</v>
      </c>
      <c r="H716" s="181">
        <v>32.487000000000002</v>
      </c>
      <c r="I716" s="182"/>
      <c r="L716" s="178"/>
      <c r="M716" s="183"/>
      <c r="T716" s="184"/>
      <c r="AT716" s="179" t="s">
        <v>342</v>
      </c>
      <c r="AU716" s="179" t="s">
        <v>87</v>
      </c>
      <c r="AV716" s="13" t="s">
        <v>87</v>
      </c>
      <c r="AW716" s="13" t="s">
        <v>31</v>
      </c>
      <c r="AX716" s="13" t="s">
        <v>75</v>
      </c>
      <c r="AY716" s="179" t="s">
        <v>334</v>
      </c>
    </row>
    <row r="717" spans="2:65" s="14" customFormat="1">
      <c r="B717" s="185"/>
      <c r="D717" s="172" t="s">
        <v>342</v>
      </c>
      <c r="E717" s="186" t="s">
        <v>1</v>
      </c>
      <c r="F717" s="187" t="s">
        <v>346</v>
      </c>
      <c r="H717" s="188">
        <v>32.487000000000002</v>
      </c>
      <c r="I717" s="189"/>
      <c r="L717" s="185"/>
      <c r="M717" s="190"/>
      <c r="T717" s="191"/>
      <c r="AT717" s="186" t="s">
        <v>342</v>
      </c>
      <c r="AU717" s="186" t="s">
        <v>87</v>
      </c>
      <c r="AV717" s="14" t="s">
        <v>340</v>
      </c>
      <c r="AW717" s="14" t="s">
        <v>31</v>
      </c>
      <c r="AX717" s="14" t="s">
        <v>82</v>
      </c>
      <c r="AY717" s="186" t="s">
        <v>334</v>
      </c>
    </row>
    <row r="718" spans="2:65" s="1" customFormat="1" ht="33" customHeight="1">
      <c r="B718" s="128"/>
      <c r="C718" s="158" t="s">
        <v>1036</v>
      </c>
      <c r="D718" s="158" t="s">
        <v>336</v>
      </c>
      <c r="E718" s="159" t="s">
        <v>1037</v>
      </c>
      <c r="F718" s="160" t="s">
        <v>1038</v>
      </c>
      <c r="G718" s="161" t="s">
        <v>339</v>
      </c>
      <c r="H718" s="162">
        <v>6.016</v>
      </c>
      <c r="I718" s="163"/>
      <c r="J718" s="164">
        <f>ROUND(I718*H718,2)</f>
        <v>0</v>
      </c>
      <c r="K718" s="165"/>
      <c r="L718" s="32"/>
      <c r="M718" s="166" t="s">
        <v>1</v>
      </c>
      <c r="N718" s="127" t="s">
        <v>41</v>
      </c>
      <c r="P718" s="167">
        <f>O718*H718</f>
        <v>0</v>
      </c>
      <c r="Q718" s="167">
        <v>5.0000000000000001E-3</v>
      </c>
      <c r="R718" s="167">
        <f>Q718*H718</f>
        <v>3.0079999999999999E-2</v>
      </c>
      <c r="S718" s="167">
        <v>0</v>
      </c>
      <c r="T718" s="168">
        <f>S718*H718</f>
        <v>0</v>
      </c>
      <c r="AR718" s="169" t="s">
        <v>452</v>
      </c>
      <c r="AT718" s="169" t="s">
        <v>336</v>
      </c>
      <c r="AU718" s="169" t="s">
        <v>87</v>
      </c>
      <c r="AY718" s="17" t="s">
        <v>334</v>
      </c>
      <c r="BE718" s="170">
        <f>IF(N718="základná",J718,0)</f>
        <v>0</v>
      </c>
      <c r="BF718" s="170">
        <f>IF(N718="znížená",J718,0)</f>
        <v>0</v>
      </c>
      <c r="BG718" s="170">
        <f>IF(N718="zákl. prenesená",J718,0)</f>
        <v>0</v>
      </c>
      <c r="BH718" s="170">
        <f>IF(N718="zníž. prenesená",J718,0)</f>
        <v>0</v>
      </c>
      <c r="BI718" s="170">
        <f>IF(N718="nulová",J718,0)</f>
        <v>0</v>
      </c>
      <c r="BJ718" s="17" t="s">
        <v>87</v>
      </c>
      <c r="BK718" s="170">
        <f>ROUND(I718*H718,2)</f>
        <v>0</v>
      </c>
      <c r="BL718" s="17" t="s">
        <v>452</v>
      </c>
      <c r="BM718" s="169" t="s">
        <v>1039</v>
      </c>
    </row>
    <row r="719" spans="2:65" s="12" customFormat="1" ht="30.6">
      <c r="B719" s="171"/>
      <c r="D719" s="172" t="s">
        <v>342</v>
      </c>
      <c r="E719" s="173" t="s">
        <v>1</v>
      </c>
      <c r="F719" s="174" t="s">
        <v>1040</v>
      </c>
      <c r="H719" s="173" t="s">
        <v>1</v>
      </c>
      <c r="I719" s="175"/>
      <c r="L719" s="171"/>
      <c r="M719" s="176"/>
      <c r="T719" s="177"/>
      <c r="AT719" s="173" t="s">
        <v>342</v>
      </c>
      <c r="AU719" s="173" t="s">
        <v>87</v>
      </c>
      <c r="AV719" s="12" t="s">
        <v>82</v>
      </c>
      <c r="AW719" s="12" t="s">
        <v>31</v>
      </c>
      <c r="AX719" s="12" t="s">
        <v>75</v>
      </c>
      <c r="AY719" s="173" t="s">
        <v>334</v>
      </c>
    </row>
    <row r="720" spans="2:65" s="12" customFormat="1" ht="30.6">
      <c r="B720" s="171"/>
      <c r="D720" s="172" t="s">
        <v>342</v>
      </c>
      <c r="E720" s="173" t="s">
        <v>1</v>
      </c>
      <c r="F720" s="174" t="s">
        <v>1041</v>
      </c>
      <c r="H720" s="173" t="s">
        <v>1</v>
      </c>
      <c r="I720" s="175"/>
      <c r="L720" s="171"/>
      <c r="M720" s="176"/>
      <c r="T720" s="177"/>
      <c r="AT720" s="173" t="s">
        <v>342</v>
      </c>
      <c r="AU720" s="173" t="s">
        <v>87</v>
      </c>
      <c r="AV720" s="12" t="s">
        <v>82</v>
      </c>
      <c r="AW720" s="12" t="s">
        <v>31</v>
      </c>
      <c r="AX720" s="12" t="s">
        <v>75</v>
      </c>
      <c r="AY720" s="173" t="s">
        <v>334</v>
      </c>
    </row>
    <row r="721" spans="2:65" s="12" customFormat="1">
      <c r="B721" s="171"/>
      <c r="D721" s="172" t="s">
        <v>342</v>
      </c>
      <c r="E721" s="173" t="s">
        <v>1</v>
      </c>
      <c r="F721" s="174" t="s">
        <v>1042</v>
      </c>
      <c r="H721" s="173" t="s">
        <v>1</v>
      </c>
      <c r="I721" s="175"/>
      <c r="L721" s="171"/>
      <c r="M721" s="176"/>
      <c r="T721" s="177"/>
      <c r="AT721" s="173" t="s">
        <v>342</v>
      </c>
      <c r="AU721" s="173" t="s">
        <v>87</v>
      </c>
      <c r="AV721" s="12" t="s">
        <v>82</v>
      </c>
      <c r="AW721" s="12" t="s">
        <v>31</v>
      </c>
      <c r="AX721" s="12" t="s">
        <v>75</v>
      </c>
      <c r="AY721" s="173" t="s">
        <v>334</v>
      </c>
    </row>
    <row r="722" spans="2:65" s="13" customFormat="1">
      <c r="B722" s="178"/>
      <c r="D722" s="172" t="s">
        <v>342</v>
      </c>
      <c r="E722" s="179" t="s">
        <v>1</v>
      </c>
      <c r="F722" s="180" t="s">
        <v>1043</v>
      </c>
      <c r="H722" s="181">
        <v>6.016</v>
      </c>
      <c r="I722" s="182"/>
      <c r="L722" s="178"/>
      <c r="M722" s="183"/>
      <c r="T722" s="184"/>
      <c r="AT722" s="179" t="s">
        <v>342</v>
      </c>
      <c r="AU722" s="179" t="s">
        <v>87</v>
      </c>
      <c r="AV722" s="13" t="s">
        <v>87</v>
      </c>
      <c r="AW722" s="13" t="s">
        <v>31</v>
      </c>
      <c r="AX722" s="13" t="s">
        <v>75</v>
      </c>
      <c r="AY722" s="179" t="s">
        <v>334</v>
      </c>
    </row>
    <row r="723" spans="2:65" s="14" customFormat="1">
      <c r="B723" s="185"/>
      <c r="D723" s="172" t="s">
        <v>342</v>
      </c>
      <c r="E723" s="186" t="s">
        <v>1</v>
      </c>
      <c r="F723" s="187" t="s">
        <v>346</v>
      </c>
      <c r="H723" s="188">
        <v>6.016</v>
      </c>
      <c r="I723" s="189"/>
      <c r="L723" s="185"/>
      <c r="M723" s="190"/>
      <c r="T723" s="191"/>
      <c r="AT723" s="186" t="s">
        <v>342</v>
      </c>
      <c r="AU723" s="186" t="s">
        <v>87</v>
      </c>
      <c r="AV723" s="14" t="s">
        <v>340</v>
      </c>
      <c r="AW723" s="14" t="s">
        <v>31</v>
      </c>
      <c r="AX723" s="14" t="s">
        <v>82</v>
      </c>
      <c r="AY723" s="186" t="s">
        <v>334</v>
      </c>
    </row>
    <row r="724" spans="2:65" s="1" customFormat="1" ht="24.15" customHeight="1">
      <c r="B724" s="128"/>
      <c r="C724" s="158" t="s">
        <v>1044</v>
      </c>
      <c r="D724" s="158" t="s">
        <v>336</v>
      </c>
      <c r="E724" s="159" t="s">
        <v>1045</v>
      </c>
      <c r="F724" s="160" t="s">
        <v>1046</v>
      </c>
      <c r="G724" s="161" t="s">
        <v>339</v>
      </c>
      <c r="H724" s="162">
        <v>7.4939999999999998</v>
      </c>
      <c r="I724" s="163"/>
      <c r="J724" s="164">
        <f>ROUND(I724*H724,2)</f>
        <v>0</v>
      </c>
      <c r="K724" s="165"/>
      <c r="L724" s="32"/>
      <c r="M724" s="166" t="s">
        <v>1</v>
      </c>
      <c r="N724" s="127" t="s">
        <v>41</v>
      </c>
      <c r="P724" s="167">
        <f>O724*H724</f>
        <v>0</v>
      </c>
      <c r="Q724" s="167">
        <v>5.0000000000000001E-3</v>
      </c>
      <c r="R724" s="167">
        <f>Q724*H724</f>
        <v>3.7469999999999996E-2</v>
      </c>
      <c r="S724" s="167">
        <v>0</v>
      </c>
      <c r="T724" s="168">
        <f>S724*H724</f>
        <v>0</v>
      </c>
      <c r="AR724" s="169" t="s">
        <v>452</v>
      </c>
      <c r="AT724" s="169" t="s">
        <v>336</v>
      </c>
      <c r="AU724" s="169" t="s">
        <v>87</v>
      </c>
      <c r="AY724" s="17" t="s">
        <v>334</v>
      </c>
      <c r="BE724" s="170">
        <f>IF(N724="základná",J724,0)</f>
        <v>0</v>
      </c>
      <c r="BF724" s="170">
        <f>IF(N724="znížená",J724,0)</f>
        <v>0</v>
      </c>
      <c r="BG724" s="170">
        <f>IF(N724="zákl. prenesená",J724,0)</f>
        <v>0</v>
      </c>
      <c r="BH724" s="170">
        <f>IF(N724="zníž. prenesená",J724,0)</f>
        <v>0</v>
      </c>
      <c r="BI724" s="170">
        <f>IF(N724="nulová",J724,0)</f>
        <v>0</v>
      </c>
      <c r="BJ724" s="17" t="s">
        <v>87</v>
      </c>
      <c r="BK724" s="170">
        <f>ROUND(I724*H724,2)</f>
        <v>0</v>
      </c>
      <c r="BL724" s="17" t="s">
        <v>452</v>
      </c>
      <c r="BM724" s="169" t="s">
        <v>1047</v>
      </c>
    </row>
    <row r="725" spans="2:65" s="12" customFormat="1">
      <c r="B725" s="171"/>
      <c r="D725" s="172" t="s">
        <v>342</v>
      </c>
      <c r="E725" s="173" t="s">
        <v>1</v>
      </c>
      <c r="F725" s="174" t="s">
        <v>1048</v>
      </c>
      <c r="H725" s="173" t="s">
        <v>1</v>
      </c>
      <c r="I725" s="175"/>
      <c r="L725" s="171"/>
      <c r="M725" s="176"/>
      <c r="T725" s="177"/>
      <c r="AT725" s="173" t="s">
        <v>342</v>
      </c>
      <c r="AU725" s="173" t="s">
        <v>87</v>
      </c>
      <c r="AV725" s="12" t="s">
        <v>82</v>
      </c>
      <c r="AW725" s="12" t="s">
        <v>31</v>
      </c>
      <c r="AX725" s="12" t="s">
        <v>75</v>
      </c>
      <c r="AY725" s="173" t="s">
        <v>334</v>
      </c>
    </row>
    <row r="726" spans="2:65" s="12" customFormat="1" ht="20.399999999999999">
      <c r="B726" s="171"/>
      <c r="D726" s="172" t="s">
        <v>342</v>
      </c>
      <c r="E726" s="173" t="s">
        <v>1</v>
      </c>
      <c r="F726" s="174" t="s">
        <v>1049</v>
      </c>
      <c r="H726" s="173" t="s">
        <v>1</v>
      </c>
      <c r="I726" s="175"/>
      <c r="L726" s="171"/>
      <c r="M726" s="176"/>
      <c r="T726" s="177"/>
      <c r="AT726" s="173" t="s">
        <v>342</v>
      </c>
      <c r="AU726" s="173" t="s">
        <v>87</v>
      </c>
      <c r="AV726" s="12" t="s">
        <v>82</v>
      </c>
      <c r="AW726" s="12" t="s">
        <v>31</v>
      </c>
      <c r="AX726" s="12" t="s">
        <v>75</v>
      </c>
      <c r="AY726" s="173" t="s">
        <v>334</v>
      </c>
    </row>
    <row r="727" spans="2:65" s="13" customFormat="1">
      <c r="B727" s="178"/>
      <c r="D727" s="172" t="s">
        <v>342</v>
      </c>
      <c r="E727" s="179" t="s">
        <v>1</v>
      </c>
      <c r="F727" s="180" t="s">
        <v>1050</v>
      </c>
      <c r="H727" s="181">
        <v>6.6150000000000002</v>
      </c>
      <c r="I727" s="182"/>
      <c r="L727" s="178"/>
      <c r="M727" s="183"/>
      <c r="T727" s="184"/>
      <c r="AT727" s="179" t="s">
        <v>342</v>
      </c>
      <c r="AU727" s="179" t="s">
        <v>87</v>
      </c>
      <c r="AV727" s="13" t="s">
        <v>87</v>
      </c>
      <c r="AW727" s="13" t="s">
        <v>31</v>
      </c>
      <c r="AX727" s="13" t="s">
        <v>75</v>
      </c>
      <c r="AY727" s="179" t="s">
        <v>334</v>
      </c>
    </row>
    <row r="728" spans="2:65" s="12" customFormat="1">
      <c r="B728" s="171"/>
      <c r="D728" s="172" t="s">
        <v>342</v>
      </c>
      <c r="E728" s="173" t="s">
        <v>1</v>
      </c>
      <c r="F728" s="174" t="s">
        <v>1051</v>
      </c>
      <c r="H728" s="173" t="s">
        <v>1</v>
      </c>
      <c r="I728" s="175"/>
      <c r="L728" s="171"/>
      <c r="M728" s="176"/>
      <c r="T728" s="177"/>
      <c r="AT728" s="173" t="s">
        <v>342</v>
      </c>
      <c r="AU728" s="173" t="s">
        <v>87</v>
      </c>
      <c r="AV728" s="12" t="s">
        <v>82</v>
      </c>
      <c r="AW728" s="12" t="s">
        <v>31</v>
      </c>
      <c r="AX728" s="12" t="s">
        <v>75</v>
      </c>
      <c r="AY728" s="173" t="s">
        <v>334</v>
      </c>
    </row>
    <row r="729" spans="2:65" s="12" customFormat="1" ht="20.399999999999999">
      <c r="B729" s="171"/>
      <c r="D729" s="172" t="s">
        <v>342</v>
      </c>
      <c r="E729" s="173" t="s">
        <v>1</v>
      </c>
      <c r="F729" s="174" t="s">
        <v>1052</v>
      </c>
      <c r="H729" s="173" t="s">
        <v>1</v>
      </c>
      <c r="I729" s="175"/>
      <c r="L729" s="171"/>
      <c r="M729" s="176"/>
      <c r="T729" s="177"/>
      <c r="AT729" s="173" t="s">
        <v>342</v>
      </c>
      <c r="AU729" s="173" t="s">
        <v>87</v>
      </c>
      <c r="AV729" s="12" t="s">
        <v>82</v>
      </c>
      <c r="AW729" s="12" t="s">
        <v>31</v>
      </c>
      <c r="AX729" s="12" t="s">
        <v>75</v>
      </c>
      <c r="AY729" s="173" t="s">
        <v>334</v>
      </c>
    </row>
    <row r="730" spans="2:65" s="12" customFormat="1" ht="20.399999999999999">
      <c r="B730" s="171"/>
      <c r="D730" s="172" t="s">
        <v>342</v>
      </c>
      <c r="E730" s="173" t="s">
        <v>1</v>
      </c>
      <c r="F730" s="174" t="s">
        <v>1053</v>
      </c>
      <c r="H730" s="173" t="s">
        <v>1</v>
      </c>
      <c r="I730" s="175"/>
      <c r="L730" s="171"/>
      <c r="M730" s="176"/>
      <c r="T730" s="177"/>
      <c r="AT730" s="173" t="s">
        <v>342</v>
      </c>
      <c r="AU730" s="173" t="s">
        <v>87</v>
      </c>
      <c r="AV730" s="12" t="s">
        <v>82</v>
      </c>
      <c r="AW730" s="12" t="s">
        <v>31</v>
      </c>
      <c r="AX730" s="12" t="s">
        <v>75</v>
      </c>
      <c r="AY730" s="173" t="s">
        <v>334</v>
      </c>
    </row>
    <row r="731" spans="2:65" s="13" customFormat="1">
      <c r="B731" s="178"/>
      <c r="D731" s="172" t="s">
        <v>342</v>
      </c>
      <c r="E731" s="179" t="s">
        <v>1</v>
      </c>
      <c r="F731" s="180" t="s">
        <v>1054</v>
      </c>
      <c r="H731" s="181">
        <v>0.314</v>
      </c>
      <c r="I731" s="182"/>
      <c r="L731" s="178"/>
      <c r="M731" s="183"/>
      <c r="T731" s="184"/>
      <c r="AT731" s="179" t="s">
        <v>342</v>
      </c>
      <c r="AU731" s="179" t="s">
        <v>87</v>
      </c>
      <c r="AV731" s="13" t="s">
        <v>87</v>
      </c>
      <c r="AW731" s="13" t="s">
        <v>31</v>
      </c>
      <c r="AX731" s="13" t="s">
        <v>75</v>
      </c>
      <c r="AY731" s="179" t="s">
        <v>334</v>
      </c>
    </row>
    <row r="732" spans="2:65" s="12" customFormat="1" ht="30.6">
      <c r="B732" s="171"/>
      <c r="D732" s="172" t="s">
        <v>342</v>
      </c>
      <c r="E732" s="173" t="s">
        <v>1</v>
      </c>
      <c r="F732" s="174" t="s">
        <v>914</v>
      </c>
      <c r="H732" s="173" t="s">
        <v>1</v>
      </c>
      <c r="I732" s="175"/>
      <c r="L732" s="171"/>
      <c r="M732" s="176"/>
      <c r="T732" s="177"/>
      <c r="AT732" s="173" t="s">
        <v>342</v>
      </c>
      <c r="AU732" s="173" t="s">
        <v>87</v>
      </c>
      <c r="AV732" s="12" t="s">
        <v>82</v>
      </c>
      <c r="AW732" s="12" t="s">
        <v>31</v>
      </c>
      <c r="AX732" s="12" t="s">
        <v>75</v>
      </c>
      <c r="AY732" s="173" t="s">
        <v>334</v>
      </c>
    </row>
    <row r="733" spans="2:65" s="12" customFormat="1" ht="20.399999999999999">
      <c r="B733" s="171"/>
      <c r="D733" s="172" t="s">
        <v>342</v>
      </c>
      <c r="E733" s="173" t="s">
        <v>1</v>
      </c>
      <c r="F733" s="174" t="s">
        <v>1052</v>
      </c>
      <c r="H733" s="173" t="s">
        <v>1</v>
      </c>
      <c r="I733" s="175"/>
      <c r="L733" s="171"/>
      <c r="M733" s="176"/>
      <c r="T733" s="177"/>
      <c r="AT733" s="173" t="s">
        <v>342</v>
      </c>
      <c r="AU733" s="173" t="s">
        <v>87</v>
      </c>
      <c r="AV733" s="12" t="s">
        <v>82</v>
      </c>
      <c r="AW733" s="12" t="s">
        <v>31</v>
      </c>
      <c r="AX733" s="12" t="s">
        <v>75</v>
      </c>
      <c r="AY733" s="173" t="s">
        <v>334</v>
      </c>
    </row>
    <row r="734" spans="2:65" s="13" customFormat="1">
      <c r="B734" s="178"/>
      <c r="D734" s="172" t="s">
        <v>342</v>
      </c>
      <c r="E734" s="179" t="s">
        <v>1</v>
      </c>
      <c r="F734" s="180" t="s">
        <v>1055</v>
      </c>
      <c r="H734" s="181">
        <v>0.56499999999999995</v>
      </c>
      <c r="I734" s="182"/>
      <c r="L734" s="178"/>
      <c r="M734" s="183"/>
      <c r="T734" s="184"/>
      <c r="AT734" s="179" t="s">
        <v>342</v>
      </c>
      <c r="AU734" s="179" t="s">
        <v>87</v>
      </c>
      <c r="AV734" s="13" t="s">
        <v>87</v>
      </c>
      <c r="AW734" s="13" t="s">
        <v>31</v>
      </c>
      <c r="AX734" s="13" t="s">
        <v>75</v>
      </c>
      <c r="AY734" s="179" t="s">
        <v>334</v>
      </c>
    </row>
    <row r="735" spans="2:65" s="12" customFormat="1">
      <c r="B735" s="171"/>
      <c r="D735" s="172" t="s">
        <v>342</v>
      </c>
      <c r="E735" s="173" t="s">
        <v>1</v>
      </c>
      <c r="F735" s="174" t="s">
        <v>917</v>
      </c>
      <c r="H735" s="173" t="s">
        <v>1</v>
      </c>
      <c r="I735" s="175"/>
      <c r="L735" s="171"/>
      <c r="M735" s="176"/>
      <c r="T735" s="177"/>
      <c r="AT735" s="173" t="s">
        <v>342</v>
      </c>
      <c r="AU735" s="173" t="s">
        <v>87</v>
      </c>
      <c r="AV735" s="12" t="s">
        <v>82</v>
      </c>
      <c r="AW735" s="12" t="s">
        <v>31</v>
      </c>
      <c r="AX735" s="12" t="s">
        <v>75</v>
      </c>
      <c r="AY735" s="173" t="s">
        <v>334</v>
      </c>
    </row>
    <row r="736" spans="2:65" s="12" customFormat="1" ht="20.399999999999999">
      <c r="B736" s="171"/>
      <c r="D736" s="172" t="s">
        <v>342</v>
      </c>
      <c r="E736" s="173" t="s">
        <v>1</v>
      </c>
      <c r="F736" s="174" t="s">
        <v>1053</v>
      </c>
      <c r="H736" s="173" t="s">
        <v>1</v>
      </c>
      <c r="I736" s="175"/>
      <c r="L736" s="171"/>
      <c r="M736" s="176"/>
      <c r="T736" s="177"/>
      <c r="AT736" s="173" t="s">
        <v>342</v>
      </c>
      <c r="AU736" s="173" t="s">
        <v>87</v>
      </c>
      <c r="AV736" s="12" t="s">
        <v>82</v>
      </c>
      <c r="AW736" s="12" t="s">
        <v>31</v>
      </c>
      <c r="AX736" s="12" t="s">
        <v>75</v>
      </c>
      <c r="AY736" s="173" t="s">
        <v>334</v>
      </c>
    </row>
    <row r="737" spans="2:65" s="12" customFormat="1" ht="30.6">
      <c r="B737" s="171"/>
      <c r="D737" s="172" t="s">
        <v>342</v>
      </c>
      <c r="E737" s="173" t="s">
        <v>1</v>
      </c>
      <c r="F737" s="174" t="s">
        <v>1056</v>
      </c>
      <c r="H737" s="173" t="s">
        <v>1</v>
      </c>
      <c r="I737" s="175"/>
      <c r="L737" s="171"/>
      <c r="M737" s="176"/>
      <c r="T737" s="177"/>
      <c r="AT737" s="173" t="s">
        <v>342</v>
      </c>
      <c r="AU737" s="173" t="s">
        <v>87</v>
      </c>
      <c r="AV737" s="12" t="s">
        <v>82</v>
      </c>
      <c r="AW737" s="12" t="s">
        <v>31</v>
      </c>
      <c r="AX737" s="12" t="s">
        <v>75</v>
      </c>
      <c r="AY737" s="173" t="s">
        <v>334</v>
      </c>
    </row>
    <row r="738" spans="2:65" s="14" customFormat="1">
      <c r="B738" s="185"/>
      <c r="D738" s="172" t="s">
        <v>342</v>
      </c>
      <c r="E738" s="186" t="s">
        <v>1</v>
      </c>
      <c r="F738" s="187" t="s">
        <v>346</v>
      </c>
      <c r="H738" s="188">
        <v>7.4939999999999998</v>
      </c>
      <c r="I738" s="189"/>
      <c r="L738" s="185"/>
      <c r="M738" s="190"/>
      <c r="T738" s="191"/>
      <c r="AT738" s="186" t="s">
        <v>342</v>
      </c>
      <c r="AU738" s="186" t="s">
        <v>87</v>
      </c>
      <c r="AV738" s="14" t="s">
        <v>340</v>
      </c>
      <c r="AW738" s="14" t="s">
        <v>31</v>
      </c>
      <c r="AX738" s="14" t="s">
        <v>82</v>
      </c>
      <c r="AY738" s="186" t="s">
        <v>334</v>
      </c>
    </row>
    <row r="739" spans="2:65" s="1" customFormat="1" ht="44.25" customHeight="1">
      <c r="B739" s="128"/>
      <c r="C739" s="158" t="s">
        <v>1057</v>
      </c>
      <c r="D739" s="158" t="s">
        <v>336</v>
      </c>
      <c r="E739" s="159" t="s">
        <v>1058</v>
      </c>
      <c r="F739" s="160" t="s">
        <v>1059</v>
      </c>
      <c r="G739" s="161" t="s">
        <v>339</v>
      </c>
      <c r="H739" s="162">
        <v>16.393999999999998</v>
      </c>
      <c r="I739" s="163"/>
      <c r="J739" s="164">
        <f>ROUND(I739*H739,2)</f>
        <v>0</v>
      </c>
      <c r="K739" s="165"/>
      <c r="L739" s="32"/>
      <c r="M739" s="166" t="s">
        <v>1</v>
      </c>
      <c r="N739" s="127" t="s">
        <v>41</v>
      </c>
      <c r="P739" s="167">
        <f>O739*H739</f>
        <v>0</v>
      </c>
      <c r="Q739" s="167">
        <v>5.0000000000000001E-3</v>
      </c>
      <c r="R739" s="167">
        <f>Q739*H739</f>
        <v>8.1969999999999987E-2</v>
      </c>
      <c r="S739" s="167">
        <v>0</v>
      </c>
      <c r="T739" s="168">
        <f>S739*H739</f>
        <v>0</v>
      </c>
      <c r="AR739" s="169" t="s">
        <v>452</v>
      </c>
      <c r="AT739" s="169" t="s">
        <v>336</v>
      </c>
      <c r="AU739" s="169" t="s">
        <v>87</v>
      </c>
      <c r="AY739" s="17" t="s">
        <v>334</v>
      </c>
      <c r="BE739" s="170">
        <f>IF(N739="základná",J739,0)</f>
        <v>0</v>
      </c>
      <c r="BF739" s="170">
        <f>IF(N739="znížená",J739,0)</f>
        <v>0</v>
      </c>
      <c r="BG739" s="170">
        <f>IF(N739="zákl. prenesená",J739,0)</f>
        <v>0</v>
      </c>
      <c r="BH739" s="170">
        <f>IF(N739="zníž. prenesená",J739,0)</f>
        <v>0</v>
      </c>
      <c r="BI739" s="170">
        <f>IF(N739="nulová",J739,0)</f>
        <v>0</v>
      </c>
      <c r="BJ739" s="17" t="s">
        <v>87</v>
      </c>
      <c r="BK739" s="170">
        <f>ROUND(I739*H739,2)</f>
        <v>0</v>
      </c>
      <c r="BL739" s="17" t="s">
        <v>452</v>
      </c>
      <c r="BM739" s="169" t="s">
        <v>1060</v>
      </c>
    </row>
    <row r="740" spans="2:65" s="12" customFormat="1" ht="20.399999999999999">
      <c r="B740" s="171"/>
      <c r="D740" s="172" t="s">
        <v>342</v>
      </c>
      <c r="E740" s="173" t="s">
        <v>1</v>
      </c>
      <c r="F740" s="174" t="s">
        <v>1061</v>
      </c>
      <c r="H740" s="173" t="s">
        <v>1</v>
      </c>
      <c r="I740" s="175"/>
      <c r="L740" s="171"/>
      <c r="M740" s="176"/>
      <c r="T740" s="177"/>
      <c r="AT740" s="173" t="s">
        <v>342</v>
      </c>
      <c r="AU740" s="173" t="s">
        <v>87</v>
      </c>
      <c r="AV740" s="12" t="s">
        <v>82</v>
      </c>
      <c r="AW740" s="12" t="s">
        <v>31</v>
      </c>
      <c r="AX740" s="12" t="s">
        <v>75</v>
      </c>
      <c r="AY740" s="173" t="s">
        <v>334</v>
      </c>
    </row>
    <row r="741" spans="2:65" s="12" customFormat="1" ht="30.6">
      <c r="B741" s="171"/>
      <c r="D741" s="172" t="s">
        <v>342</v>
      </c>
      <c r="E741" s="173" t="s">
        <v>1</v>
      </c>
      <c r="F741" s="174" t="s">
        <v>1062</v>
      </c>
      <c r="H741" s="173" t="s">
        <v>1</v>
      </c>
      <c r="I741" s="175"/>
      <c r="L741" s="171"/>
      <c r="M741" s="176"/>
      <c r="T741" s="177"/>
      <c r="AT741" s="173" t="s">
        <v>342</v>
      </c>
      <c r="AU741" s="173" t="s">
        <v>87</v>
      </c>
      <c r="AV741" s="12" t="s">
        <v>82</v>
      </c>
      <c r="AW741" s="12" t="s">
        <v>31</v>
      </c>
      <c r="AX741" s="12" t="s">
        <v>75</v>
      </c>
      <c r="AY741" s="173" t="s">
        <v>334</v>
      </c>
    </row>
    <row r="742" spans="2:65" s="12" customFormat="1" ht="20.399999999999999">
      <c r="B742" s="171"/>
      <c r="D742" s="172" t="s">
        <v>342</v>
      </c>
      <c r="E742" s="173" t="s">
        <v>1</v>
      </c>
      <c r="F742" s="174" t="s">
        <v>1063</v>
      </c>
      <c r="H742" s="173" t="s">
        <v>1</v>
      </c>
      <c r="I742" s="175"/>
      <c r="L742" s="171"/>
      <c r="M742" s="176"/>
      <c r="T742" s="177"/>
      <c r="AT742" s="173" t="s">
        <v>342</v>
      </c>
      <c r="AU742" s="173" t="s">
        <v>87</v>
      </c>
      <c r="AV742" s="12" t="s">
        <v>82</v>
      </c>
      <c r="AW742" s="12" t="s">
        <v>31</v>
      </c>
      <c r="AX742" s="12" t="s">
        <v>75</v>
      </c>
      <c r="AY742" s="173" t="s">
        <v>334</v>
      </c>
    </row>
    <row r="743" spans="2:65" s="13" customFormat="1">
      <c r="B743" s="178"/>
      <c r="D743" s="172" t="s">
        <v>342</v>
      </c>
      <c r="E743" s="179" t="s">
        <v>1</v>
      </c>
      <c r="F743" s="180" t="s">
        <v>1064</v>
      </c>
      <c r="H743" s="181">
        <v>3.82</v>
      </c>
      <c r="I743" s="182"/>
      <c r="L743" s="178"/>
      <c r="M743" s="183"/>
      <c r="T743" s="184"/>
      <c r="AT743" s="179" t="s">
        <v>342</v>
      </c>
      <c r="AU743" s="179" t="s">
        <v>87</v>
      </c>
      <c r="AV743" s="13" t="s">
        <v>87</v>
      </c>
      <c r="AW743" s="13" t="s">
        <v>31</v>
      </c>
      <c r="AX743" s="13" t="s">
        <v>75</v>
      </c>
      <c r="AY743" s="179" t="s">
        <v>334</v>
      </c>
    </row>
    <row r="744" spans="2:65" s="13" customFormat="1">
      <c r="B744" s="178"/>
      <c r="D744" s="172" t="s">
        <v>342</v>
      </c>
      <c r="E744" s="179" t="s">
        <v>1</v>
      </c>
      <c r="F744" s="180" t="s">
        <v>1065</v>
      </c>
      <c r="H744" s="181">
        <v>1.91</v>
      </c>
      <c r="I744" s="182"/>
      <c r="L744" s="178"/>
      <c r="M744" s="183"/>
      <c r="T744" s="184"/>
      <c r="AT744" s="179" t="s">
        <v>342</v>
      </c>
      <c r="AU744" s="179" t="s">
        <v>87</v>
      </c>
      <c r="AV744" s="13" t="s">
        <v>87</v>
      </c>
      <c r="AW744" s="13" t="s">
        <v>31</v>
      </c>
      <c r="AX744" s="13" t="s">
        <v>75</v>
      </c>
      <c r="AY744" s="179" t="s">
        <v>334</v>
      </c>
    </row>
    <row r="745" spans="2:65" s="13" customFormat="1">
      <c r="B745" s="178"/>
      <c r="D745" s="172" t="s">
        <v>342</v>
      </c>
      <c r="E745" s="179" t="s">
        <v>1</v>
      </c>
      <c r="F745" s="180" t="s">
        <v>1066</v>
      </c>
      <c r="H745" s="181">
        <v>7.64</v>
      </c>
      <c r="I745" s="182"/>
      <c r="L745" s="178"/>
      <c r="M745" s="183"/>
      <c r="T745" s="184"/>
      <c r="AT745" s="179" t="s">
        <v>342</v>
      </c>
      <c r="AU745" s="179" t="s">
        <v>87</v>
      </c>
      <c r="AV745" s="13" t="s">
        <v>87</v>
      </c>
      <c r="AW745" s="13" t="s">
        <v>31</v>
      </c>
      <c r="AX745" s="13" t="s">
        <v>75</v>
      </c>
      <c r="AY745" s="179" t="s">
        <v>334</v>
      </c>
    </row>
    <row r="746" spans="2:65" s="13" customFormat="1">
      <c r="B746" s="178"/>
      <c r="D746" s="172" t="s">
        <v>342</v>
      </c>
      <c r="E746" s="179" t="s">
        <v>1</v>
      </c>
      <c r="F746" s="180" t="s">
        <v>1067</v>
      </c>
      <c r="H746" s="181">
        <v>3.024</v>
      </c>
      <c r="I746" s="182"/>
      <c r="L746" s="178"/>
      <c r="M746" s="183"/>
      <c r="T746" s="184"/>
      <c r="AT746" s="179" t="s">
        <v>342</v>
      </c>
      <c r="AU746" s="179" t="s">
        <v>87</v>
      </c>
      <c r="AV746" s="13" t="s">
        <v>87</v>
      </c>
      <c r="AW746" s="13" t="s">
        <v>31</v>
      </c>
      <c r="AX746" s="13" t="s">
        <v>75</v>
      </c>
      <c r="AY746" s="179" t="s">
        <v>334</v>
      </c>
    </row>
    <row r="747" spans="2:65" s="14" customFormat="1">
      <c r="B747" s="185"/>
      <c r="D747" s="172" t="s">
        <v>342</v>
      </c>
      <c r="E747" s="186" t="s">
        <v>1</v>
      </c>
      <c r="F747" s="187" t="s">
        <v>346</v>
      </c>
      <c r="H747" s="188">
        <v>16.393999999999998</v>
      </c>
      <c r="I747" s="189"/>
      <c r="L747" s="185"/>
      <c r="M747" s="190"/>
      <c r="T747" s="191"/>
      <c r="AT747" s="186" t="s">
        <v>342</v>
      </c>
      <c r="AU747" s="186" t="s">
        <v>87</v>
      </c>
      <c r="AV747" s="14" t="s">
        <v>340</v>
      </c>
      <c r="AW747" s="14" t="s">
        <v>31</v>
      </c>
      <c r="AX747" s="14" t="s">
        <v>82</v>
      </c>
      <c r="AY747" s="186" t="s">
        <v>334</v>
      </c>
    </row>
    <row r="748" spans="2:65" s="1" customFormat="1" ht="24.15" customHeight="1">
      <c r="B748" s="128"/>
      <c r="C748" s="158" t="s">
        <v>1068</v>
      </c>
      <c r="D748" s="158" t="s">
        <v>336</v>
      </c>
      <c r="E748" s="159" t="s">
        <v>1069</v>
      </c>
      <c r="F748" s="160" t="s">
        <v>1070</v>
      </c>
      <c r="G748" s="161" t="s">
        <v>339</v>
      </c>
      <c r="H748" s="162">
        <v>13.23</v>
      </c>
      <c r="I748" s="163"/>
      <c r="J748" s="164">
        <f>ROUND(I748*H748,2)</f>
        <v>0</v>
      </c>
      <c r="K748" s="165"/>
      <c r="L748" s="32"/>
      <c r="M748" s="166" t="s">
        <v>1</v>
      </c>
      <c r="N748" s="127" t="s">
        <v>41</v>
      </c>
      <c r="P748" s="167">
        <f>O748*H748</f>
        <v>0</v>
      </c>
      <c r="Q748" s="167">
        <v>4.0000000000000003E-5</v>
      </c>
      <c r="R748" s="167">
        <f>Q748*H748</f>
        <v>5.2920000000000007E-4</v>
      </c>
      <c r="S748" s="167">
        <v>0</v>
      </c>
      <c r="T748" s="168">
        <f>S748*H748</f>
        <v>0</v>
      </c>
      <c r="AR748" s="169" t="s">
        <v>452</v>
      </c>
      <c r="AT748" s="169" t="s">
        <v>336</v>
      </c>
      <c r="AU748" s="169" t="s">
        <v>87</v>
      </c>
      <c r="AY748" s="17" t="s">
        <v>334</v>
      </c>
      <c r="BE748" s="170">
        <f>IF(N748="základná",J748,0)</f>
        <v>0</v>
      </c>
      <c r="BF748" s="170">
        <f>IF(N748="znížená",J748,0)</f>
        <v>0</v>
      </c>
      <c r="BG748" s="170">
        <f>IF(N748="zákl. prenesená",J748,0)</f>
        <v>0</v>
      </c>
      <c r="BH748" s="170">
        <f>IF(N748="zníž. prenesená",J748,0)</f>
        <v>0</v>
      </c>
      <c r="BI748" s="170">
        <f>IF(N748="nulová",J748,0)</f>
        <v>0</v>
      </c>
      <c r="BJ748" s="17" t="s">
        <v>87</v>
      </c>
      <c r="BK748" s="170">
        <f>ROUND(I748*H748,2)</f>
        <v>0</v>
      </c>
      <c r="BL748" s="17" t="s">
        <v>452</v>
      </c>
      <c r="BM748" s="169" t="s">
        <v>1071</v>
      </c>
    </row>
    <row r="749" spans="2:65" s="12" customFormat="1" ht="20.399999999999999">
      <c r="B749" s="171"/>
      <c r="D749" s="172" t="s">
        <v>342</v>
      </c>
      <c r="E749" s="173" t="s">
        <v>1</v>
      </c>
      <c r="F749" s="174" t="s">
        <v>1072</v>
      </c>
      <c r="H749" s="173" t="s">
        <v>1</v>
      </c>
      <c r="I749" s="175"/>
      <c r="L749" s="171"/>
      <c r="M749" s="176"/>
      <c r="T749" s="177"/>
      <c r="AT749" s="173" t="s">
        <v>342</v>
      </c>
      <c r="AU749" s="173" t="s">
        <v>87</v>
      </c>
      <c r="AV749" s="12" t="s">
        <v>82</v>
      </c>
      <c r="AW749" s="12" t="s">
        <v>31</v>
      </c>
      <c r="AX749" s="12" t="s">
        <v>75</v>
      </c>
      <c r="AY749" s="173" t="s">
        <v>334</v>
      </c>
    </row>
    <row r="750" spans="2:65" s="13" customFormat="1">
      <c r="B750" s="178"/>
      <c r="D750" s="172" t="s">
        <v>342</v>
      </c>
      <c r="E750" s="179" t="s">
        <v>1</v>
      </c>
      <c r="F750" s="180" t="s">
        <v>1073</v>
      </c>
      <c r="H750" s="181">
        <v>13.23</v>
      </c>
      <c r="I750" s="182"/>
      <c r="L750" s="178"/>
      <c r="M750" s="183"/>
      <c r="T750" s="184"/>
      <c r="AT750" s="179" t="s">
        <v>342</v>
      </c>
      <c r="AU750" s="179" t="s">
        <v>87</v>
      </c>
      <c r="AV750" s="13" t="s">
        <v>87</v>
      </c>
      <c r="AW750" s="13" t="s">
        <v>31</v>
      </c>
      <c r="AX750" s="13" t="s">
        <v>75</v>
      </c>
      <c r="AY750" s="179" t="s">
        <v>334</v>
      </c>
    </row>
    <row r="751" spans="2:65" s="15" customFormat="1">
      <c r="B751" s="192"/>
      <c r="D751" s="172" t="s">
        <v>342</v>
      </c>
      <c r="E751" s="193" t="s">
        <v>229</v>
      </c>
      <c r="F751" s="194" t="s">
        <v>406</v>
      </c>
      <c r="H751" s="195">
        <v>13.23</v>
      </c>
      <c r="I751" s="196"/>
      <c r="L751" s="192"/>
      <c r="M751" s="197"/>
      <c r="T751" s="198"/>
      <c r="AT751" s="193" t="s">
        <v>342</v>
      </c>
      <c r="AU751" s="193" t="s">
        <v>87</v>
      </c>
      <c r="AV751" s="15" t="s">
        <v>352</v>
      </c>
      <c r="AW751" s="15" t="s">
        <v>31</v>
      </c>
      <c r="AX751" s="15" t="s">
        <v>75</v>
      </c>
      <c r="AY751" s="193" t="s">
        <v>334</v>
      </c>
    </row>
    <row r="752" spans="2:65" s="14" customFormat="1">
      <c r="B752" s="185"/>
      <c r="D752" s="172" t="s">
        <v>342</v>
      </c>
      <c r="E752" s="186" t="s">
        <v>1</v>
      </c>
      <c r="F752" s="187" t="s">
        <v>346</v>
      </c>
      <c r="H752" s="188">
        <v>13.23</v>
      </c>
      <c r="I752" s="189"/>
      <c r="L752" s="185"/>
      <c r="M752" s="190"/>
      <c r="T752" s="191"/>
      <c r="AT752" s="186" t="s">
        <v>342</v>
      </c>
      <c r="AU752" s="186" t="s">
        <v>87</v>
      </c>
      <c r="AV752" s="14" t="s">
        <v>340</v>
      </c>
      <c r="AW752" s="14" t="s">
        <v>31</v>
      </c>
      <c r="AX752" s="14" t="s">
        <v>82</v>
      </c>
      <c r="AY752" s="186" t="s">
        <v>334</v>
      </c>
    </row>
    <row r="753" spans="2:65" s="1" customFormat="1" ht="24.15" customHeight="1">
      <c r="B753" s="128"/>
      <c r="C753" s="158" t="s">
        <v>1074</v>
      </c>
      <c r="D753" s="158" t="s">
        <v>336</v>
      </c>
      <c r="E753" s="159" t="s">
        <v>1075</v>
      </c>
      <c r="F753" s="160" t="s">
        <v>1076</v>
      </c>
      <c r="G753" s="161" t="s">
        <v>339</v>
      </c>
      <c r="H753" s="162">
        <v>964.38900000000001</v>
      </c>
      <c r="I753" s="163"/>
      <c r="J753" s="164">
        <f>ROUND(I753*H753,2)</f>
        <v>0</v>
      </c>
      <c r="K753" s="165"/>
      <c r="L753" s="32"/>
      <c r="M753" s="166" t="s">
        <v>1</v>
      </c>
      <c r="N753" s="127" t="s">
        <v>41</v>
      </c>
      <c r="P753" s="167">
        <f>O753*H753</f>
        <v>0</v>
      </c>
      <c r="Q753" s="167">
        <v>0</v>
      </c>
      <c r="R753" s="167">
        <f>Q753*H753</f>
        <v>0</v>
      </c>
      <c r="S753" s="167">
        <v>0</v>
      </c>
      <c r="T753" s="168">
        <f>S753*H753</f>
        <v>0</v>
      </c>
      <c r="AR753" s="169" t="s">
        <v>452</v>
      </c>
      <c r="AT753" s="169" t="s">
        <v>336</v>
      </c>
      <c r="AU753" s="169" t="s">
        <v>87</v>
      </c>
      <c r="AY753" s="17" t="s">
        <v>334</v>
      </c>
      <c r="BE753" s="170">
        <f>IF(N753="základná",J753,0)</f>
        <v>0</v>
      </c>
      <c r="BF753" s="170">
        <f>IF(N753="znížená",J753,0)</f>
        <v>0</v>
      </c>
      <c r="BG753" s="170">
        <f>IF(N753="zákl. prenesená",J753,0)</f>
        <v>0</v>
      </c>
      <c r="BH753" s="170">
        <f>IF(N753="zníž. prenesená",J753,0)</f>
        <v>0</v>
      </c>
      <c r="BI753" s="170">
        <f>IF(N753="nulová",J753,0)</f>
        <v>0</v>
      </c>
      <c r="BJ753" s="17" t="s">
        <v>87</v>
      </c>
      <c r="BK753" s="170">
        <f>ROUND(I753*H753,2)</f>
        <v>0</v>
      </c>
      <c r="BL753" s="17" t="s">
        <v>452</v>
      </c>
      <c r="BM753" s="169" t="s">
        <v>1077</v>
      </c>
    </row>
    <row r="754" spans="2:65" s="12" customFormat="1" ht="30.6">
      <c r="B754" s="171"/>
      <c r="D754" s="172" t="s">
        <v>342</v>
      </c>
      <c r="E754" s="173" t="s">
        <v>1</v>
      </c>
      <c r="F754" s="174" t="s">
        <v>1078</v>
      </c>
      <c r="H754" s="173" t="s">
        <v>1</v>
      </c>
      <c r="I754" s="175"/>
      <c r="L754" s="171"/>
      <c r="M754" s="176"/>
      <c r="T754" s="177"/>
      <c r="AT754" s="173" t="s">
        <v>342</v>
      </c>
      <c r="AU754" s="173" t="s">
        <v>87</v>
      </c>
      <c r="AV754" s="12" t="s">
        <v>82</v>
      </c>
      <c r="AW754" s="12" t="s">
        <v>31</v>
      </c>
      <c r="AX754" s="12" t="s">
        <v>75</v>
      </c>
      <c r="AY754" s="173" t="s">
        <v>334</v>
      </c>
    </row>
    <row r="755" spans="2:65" s="12" customFormat="1" ht="20.399999999999999">
      <c r="B755" s="171"/>
      <c r="D755" s="172" t="s">
        <v>342</v>
      </c>
      <c r="E755" s="173" t="s">
        <v>1</v>
      </c>
      <c r="F755" s="174" t="s">
        <v>1079</v>
      </c>
      <c r="H755" s="173" t="s">
        <v>1</v>
      </c>
      <c r="I755" s="175"/>
      <c r="L755" s="171"/>
      <c r="M755" s="176"/>
      <c r="T755" s="177"/>
      <c r="AT755" s="173" t="s">
        <v>342</v>
      </c>
      <c r="AU755" s="173" t="s">
        <v>87</v>
      </c>
      <c r="AV755" s="12" t="s">
        <v>82</v>
      </c>
      <c r="AW755" s="12" t="s">
        <v>31</v>
      </c>
      <c r="AX755" s="12" t="s">
        <v>75</v>
      </c>
      <c r="AY755" s="173" t="s">
        <v>334</v>
      </c>
    </row>
    <row r="756" spans="2:65" s="12" customFormat="1">
      <c r="B756" s="171"/>
      <c r="D756" s="172" t="s">
        <v>342</v>
      </c>
      <c r="E756" s="173" t="s">
        <v>1</v>
      </c>
      <c r="F756" s="174" t="s">
        <v>1080</v>
      </c>
      <c r="H756" s="173" t="s">
        <v>1</v>
      </c>
      <c r="I756" s="175"/>
      <c r="L756" s="171"/>
      <c r="M756" s="176"/>
      <c r="T756" s="177"/>
      <c r="AT756" s="173" t="s">
        <v>342</v>
      </c>
      <c r="AU756" s="173" t="s">
        <v>87</v>
      </c>
      <c r="AV756" s="12" t="s">
        <v>82</v>
      </c>
      <c r="AW756" s="12" t="s">
        <v>31</v>
      </c>
      <c r="AX756" s="12" t="s">
        <v>75</v>
      </c>
      <c r="AY756" s="173" t="s">
        <v>334</v>
      </c>
    </row>
    <row r="757" spans="2:65" s="13" customFormat="1">
      <c r="B757" s="178"/>
      <c r="D757" s="172" t="s">
        <v>342</v>
      </c>
      <c r="E757" s="179" t="s">
        <v>1</v>
      </c>
      <c r="F757" s="180" t="s">
        <v>213</v>
      </c>
      <c r="H757" s="181">
        <v>302.80799999999999</v>
      </c>
      <c r="I757" s="182"/>
      <c r="L757" s="178"/>
      <c r="M757" s="183"/>
      <c r="T757" s="184"/>
      <c r="AT757" s="179" t="s">
        <v>342</v>
      </c>
      <c r="AU757" s="179" t="s">
        <v>87</v>
      </c>
      <c r="AV757" s="13" t="s">
        <v>87</v>
      </c>
      <c r="AW757" s="13" t="s">
        <v>31</v>
      </c>
      <c r="AX757" s="13" t="s">
        <v>75</v>
      </c>
      <c r="AY757" s="179" t="s">
        <v>334</v>
      </c>
    </row>
    <row r="758" spans="2:65" s="13" customFormat="1">
      <c r="B758" s="178"/>
      <c r="D758" s="172" t="s">
        <v>342</v>
      </c>
      <c r="E758" s="179" t="s">
        <v>1</v>
      </c>
      <c r="F758" s="180" t="s">
        <v>1081</v>
      </c>
      <c r="H758" s="181">
        <v>-85.37</v>
      </c>
      <c r="I758" s="182"/>
      <c r="L758" s="178"/>
      <c r="M758" s="183"/>
      <c r="T758" s="184"/>
      <c r="AT758" s="179" t="s">
        <v>342</v>
      </c>
      <c r="AU758" s="179" t="s">
        <v>87</v>
      </c>
      <c r="AV758" s="13" t="s">
        <v>87</v>
      </c>
      <c r="AW758" s="13" t="s">
        <v>31</v>
      </c>
      <c r="AX758" s="13" t="s">
        <v>75</v>
      </c>
      <c r="AY758" s="179" t="s">
        <v>334</v>
      </c>
    </row>
    <row r="759" spans="2:65" s="15" customFormat="1">
      <c r="B759" s="192"/>
      <c r="D759" s="172" t="s">
        <v>342</v>
      </c>
      <c r="E759" s="193" t="s">
        <v>210</v>
      </c>
      <c r="F759" s="194" t="s">
        <v>406</v>
      </c>
      <c r="H759" s="195">
        <v>217.43799999999999</v>
      </c>
      <c r="I759" s="196"/>
      <c r="L759" s="192"/>
      <c r="M759" s="197"/>
      <c r="T759" s="198"/>
      <c r="AT759" s="193" t="s">
        <v>342</v>
      </c>
      <c r="AU759" s="193" t="s">
        <v>87</v>
      </c>
      <c r="AV759" s="15" t="s">
        <v>352</v>
      </c>
      <c r="AW759" s="15" t="s">
        <v>31</v>
      </c>
      <c r="AX759" s="15" t="s">
        <v>75</v>
      </c>
      <c r="AY759" s="193" t="s">
        <v>334</v>
      </c>
    </row>
    <row r="760" spans="2:65" s="12" customFormat="1">
      <c r="B760" s="171"/>
      <c r="D760" s="172" t="s">
        <v>342</v>
      </c>
      <c r="E760" s="173" t="s">
        <v>1</v>
      </c>
      <c r="F760" s="174" t="s">
        <v>1082</v>
      </c>
      <c r="H760" s="173" t="s">
        <v>1</v>
      </c>
      <c r="I760" s="175"/>
      <c r="L760" s="171"/>
      <c r="M760" s="176"/>
      <c r="T760" s="177"/>
      <c r="AT760" s="173" t="s">
        <v>342</v>
      </c>
      <c r="AU760" s="173" t="s">
        <v>87</v>
      </c>
      <c r="AV760" s="12" t="s">
        <v>82</v>
      </c>
      <c r="AW760" s="12" t="s">
        <v>31</v>
      </c>
      <c r="AX760" s="12" t="s">
        <v>75</v>
      </c>
      <c r="AY760" s="173" t="s">
        <v>334</v>
      </c>
    </row>
    <row r="761" spans="2:65" s="13" customFormat="1">
      <c r="B761" s="178"/>
      <c r="D761" s="172" t="s">
        <v>342</v>
      </c>
      <c r="E761" s="179" t="s">
        <v>1</v>
      </c>
      <c r="F761" s="180" t="s">
        <v>1083</v>
      </c>
      <c r="H761" s="181">
        <v>-20.071000000000002</v>
      </c>
      <c r="I761" s="182"/>
      <c r="L761" s="178"/>
      <c r="M761" s="183"/>
      <c r="T761" s="184"/>
      <c r="AT761" s="179" t="s">
        <v>342</v>
      </c>
      <c r="AU761" s="179" t="s">
        <v>87</v>
      </c>
      <c r="AV761" s="13" t="s">
        <v>87</v>
      </c>
      <c r="AW761" s="13" t="s">
        <v>31</v>
      </c>
      <c r="AX761" s="13" t="s">
        <v>75</v>
      </c>
      <c r="AY761" s="179" t="s">
        <v>334</v>
      </c>
    </row>
    <row r="762" spans="2:65" s="15" customFormat="1">
      <c r="B762" s="192"/>
      <c r="D762" s="172" t="s">
        <v>342</v>
      </c>
      <c r="E762" s="193" t="s">
        <v>159</v>
      </c>
      <c r="F762" s="194" t="s">
        <v>406</v>
      </c>
      <c r="H762" s="195">
        <v>-20.071000000000002</v>
      </c>
      <c r="I762" s="196"/>
      <c r="L762" s="192"/>
      <c r="M762" s="197"/>
      <c r="T762" s="198"/>
      <c r="AT762" s="193" t="s">
        <v>342</v>
      </c>
      <c r="AU762" s="193" t="s">
        <v>87</v>
      </c>
      <c r="AV762" s="15" t="s">
        <v>352</v>
      </c>
      <c r="AW762" s="15" t="s">
        <v>31</v>
      </c>
      <c r="AX762" s="15" t="s">
        <v>75</v>
      </c>
      <c r="AY762" s="193" t="s">
        <v>334</v>
      </c>
    </row>
    <row r="763" spans="2:65" s="12" customFormat="1" ht="20.399999999999999">
      <c r="B763" s="171"/>
      <c r="D763" s="172" t="s">
        <v>342</v>
      </c>
      <c r="E763" s="173" t="s">
        <v>1</v>
      </c>
      <c r="F763" s="174" t="s">
        <v>1084</v>
      </c>
      <c r="H763" s="173" t="s">
        <v>1</v>
      </c>
      <c r="I763" s="175"/>
      <c r="L763" s="171"/>
      <c r="M763" s="176"/>
      <c r="T763" s="177"/>
      <c r="AT763" s="173" t="s">
        <v>342</v>
      </c>
      <c r="AU763" s="173" t="s">
        <v>87</v>
      </c>
      <c r="AV763" s="12" t="s">
        <v>82</v>
      </c>
      <c r="AW763" s="12" t="s">
        <v>31</v>
      </c>
      <c r="AX763" s="12" t="s">
        <v>75</v>
      </c>
      <c r="AY763" s="173" t="s">
        <v>334</v>
      </c>
    </row>
    <row r="764" spans="2:65" s="13" customFormat="1">
      <c r="B764" s="178"/>
      <c r="D764" s="172" t="s">
        <v>342</v>
      </c>
      <c r="E764" s="179" t="s">
        <v>1</v>
      </c>
      <c r="F764" s="180" t="s">
        <v>213</v>
      </c>
      <c r="H764" s="181">
        <v>302.80799999999999</v>
      </c>
      <c r="I764" s="182"/>
      <c r="L764" s="178"/>
      <c r="M764" s="183"/>
      <c r="T764" s="184"/>
      <c r="AT764" s="179" t="s">
        <v>342</v>
      </c>
      <c r="AU764" s="179" t="s">
        <v>87</v>
      </c>
      <c r="AV764" s="13" t="s">
        <v>87</v>
      </c>
      <c r="AW764" s="13" t="s">
        <v>31</v>
      </c>
      <c r="AX764" s="13" t="s">
        <v>75</v>
      </c>
      <c r="AY764" s="179" t="s">
        <v>334</v>
      </c>
    </row>
    <row r="765" spans="2:65" s="15" customFormat="1">
      <c r="B765" s="192"/>
      <c r="D765" s="172" t="s">
        <v>342</v>
      </c>
      <c r="E765" s="193" t="s">
        <v>212</v>
      </c>
      <c r="F765" s="194" t="s">
        <v>406</v>
      </c>
      <c r="H765" s="195">
        <v>302.80799999999999</v>
      </c>
      <c r="I765" s="196"/>
      <c r="L765" s="192"/>
      <c r="M765" s="197"/>
      <c r="T765" s="198"/>
      <c r="AT765" s="193" t="s">
        <v>342</v>
      </c>
      <c r="AU765" s="193" t="s">
        <v>87</v>
      </c>
      <c r="AV765" s="15" t="s">
        <v>352</v>
      </c>
      <c r="AW765" s="15" t="s">
        <v>31</v>
      </c>
      <c r="AX765" s="15" t="s">
        <v>75</v>
      </c>
      <c r="AY765" s="193" t="s">
        <v>334</v>
      </c>
    </row>
    <row r="766" spans="2:65" s="12" customFormat="1" ht="20.399999999999999">
      <c r="B766" s="171"/>
      <c r="D766" s="172" t="s">
        <v>342</v>
      </c>
      <c r="E766" s="173" t="s">
        <v>1</v>
      </c>
      <c r="F766" s="174" t="s">
        <v>1085</v>
      </c>
      <c r="H766" s="173" t="s">
        <v>1</v>
      </c>
      <c r="I766" s="175"/>
      <c r="L766" s="171"/>
      <c r="M766" s="176"/>
      <c r="T766" s="177"/>
      <c r="AT766" s="173" t="s">
        <v>342</v>
      </c>
      <c r="AU766" s="173" t="s">
        <v>87</v>
      </c>
      <c r="AV766" s="12" t="s">
        <v>82</v>
      </c>
      <c r="AW766" s="12" t="s">
        <v>31</v>
      </c>
      <c r="AX766" s="12" t="s">
        <v>75</v>
      </c>
      <c r="AY766" s="173" t="s">
        <v>334</v>
      </c>
    </row>
    <row r="767" spans="2:65" s="13" customFormat="1">
      <c r="B767" s="178"/>
      <c r="D767" s="172" t="s">
        <v>342</v>
      </c>
      <c r="E767" s="179" t="s">
        <v>1</v>
      </c>
      <c r="F767" s="180" t="s">
        <v>214</v>
      </c>
      <c r="H767" s="181">
        <v>17.55</v>
      </c>
      <c r="I767" s="182"/>
      <c r="L767" s="178"/>
      <c r="M767" s="183"/>
      <c r="T767" s="184"/>
      <c r="AT767" s="179" t="s">
        <v>342</v>
      </c>
      <c r="AU767" s="179" t="s">
        <v>87</v>
      </c>
      <c r="AV767" s="13" t="s">
        <v>87</v>
      </c>
      <c r="AW767" s="13" t="s">
        <v>31</v>
      </c>
      <c r="AX767" s="13" t="s">
        <v>75</v>
      </c>
      <c r="AY767" s="179" t="s">
        <v>334</v>
      </c>
    </row>
    <row r="768" spans="2:65" s="15" customFormat="1">
      <c r="B768" s="192"/>
      <c r="D768" s="172" t="s">
        <v>342</v>
      </c>
      <c r="E768" s="193" t="s">
        <v>1</v>
      </c>
      <c r="F768" s="194" t="s">
        <v>406</v>
      </c>
      <c r="H768" s="195">
        <v>17.55</v>
      </c>
      <c r="I768" s="196"/>
      <c r="L768" s="192"/>
      <c r="M768" s="197"/>
      <c r="T768" s="198"/>
      <c r="AT768" s="193" t="s">
        <v>342</v>
      </c>
      <c r="AU768" s="193" t="s">
        <v>87</v>
      </c>
      <c r="AV768" s="15" t="s">
        <v>352</v>
      </c>
      <c r="AW768" s="15" t="s">
        <v>31</v>
      </c>
      <c r="AX768" s="15" t="s">
        <v>75</v>
      </c>
      <c r="AY768" s="193" t="s">
        <v>334</v>
      </c>
    </row>
    <row r="769" spans="2:51" s="12" customFormat="1" ht="20.399999999999999">
      <c r="B769" s="171"/>
      <c r="D769" s="172" t="s">
        <v>342</v>
      </c>
      <c r="E769" s="173" t="s">
        <v>1</v>
      </c>
      <c r="F769" s="174" t="s">
        <v>1086</v>
      </c>
      <c r="H769" s="173" t="s">
        <v>1</v>
      </c>
      <c r="I769" s="175"/>
      <c r="L769" s="171"/>
      <c r="M769" s="176"/>
      <c r="T769" s="177"/>
      <c r="AT769" s="173" t="s">
        <v>342</v>
      </c>
      <c r="AU769" s="173" t="s">
        <v>87</v>
      </c>
      <c r="AV769" s="12" t="s">
        <v>82</v>
      </c>
      <c r="AW769" s="12" t="s">
        <v>31</v>
      </c>
      <c r="AX769" s="12" t="s">
        <v>75</v>
      </c>
      <c r="AY769" s="173" t="s">
        <v>334</v>
      </c>
    </row>
    <row r="770" spans="2:51" s="13" customFormat="1">
      <c r="B770" s="178"/>
      <c r="D770" s="172" t="s">
        <v>342</v>
      </c>
      <c r="E770" s="179" t="s">
        <v>1</v>
      </c>
      <c r="F770" s="180" t="s">
        <v>1087</v>
      </c>
      <c r="H770" s="181">
        <v>-49.56</v>
      </c>
      <c r="I770" s="182"/>
      <c r="L770" s="178"/>
      <c r="M770" s="183"/>
      <c r="T770" s="184"/>
      <c r="AT770" s="179" t="s">
        <v>342</v>
      </c>
      <c r="AU770" s="179" t="s">
        <v>87</v>
      </c>
      <c r="AV770" s="13" t="s">
        <v>87</v>
      </c>
      <c r="AW770" s="13" t="s">
        <v>31</v>
      </c>
      <c r="AX770" s="13" t="s">
        <v>75</v>
      </c>
      <c r="AY770" s="179" t="s">
        <v>334</v>
      </c>
    </row>
    <row r="771" spans="2:51" s="15" customFormat="1">
      <c r="B771" s="192"/>
      <c r="D771" s="172" t="s">
        <v>342</v>
      </c>
      <c r="E771" s="193" t="s">
        <v>161</v>
      </c>
      <c r="F771" s="194" t="s">
        <v>406</v>
      </c>
      <c r="H771" s="195">
        <v>-49.56</v>
      </c>
      <c r="I771" s="196"/>
      <c r="L771" s="192"/>
      <c r="M771" s="197"/>
      <c r="T771" s="198"/>
      <c r="AT771" s="193" t="s">
        <v>342</v>
      </c>
      <c r="AU771" s="193" t="s">
        <v>87</v>
      </c>
      <c r="AV771" s="15" t="s">
        <v>352</v>
      </c>
      <c r="AW771" s="15" t="s">
        <v>31</v>
      </c>
      <c r="AX771" s="15" t="s">
        <v>75</v>
      </c>
      <c r="AY771" s="193" t="s">
        <v>334</v>
      </c>
    </row>
    <row r="772" spans="2:51" s="12" customFormat="1" ht="20.399999999999999">
      <c r="B772" s="171"/>
      <c r="D772" s="172" t="s">
        <v>342</v>
      </c>
      <c r="E772" s="173" t="s">
        <v>1</v>
      </c>
      <c r="F772" s="174" t="s">
        <v>1088</v>
      </c>
      <c r="H772" s="173" t="s">
        <v>1</v>
      </c>
      <c r="I772" s="175"/>
      <c r="L772" s="171"/>
      <c r="M772" s="176"/>
      <c r="T772" s="177"/>
      <c r="AT772" s="173" t="s">
        <v>342</v>
      </c>
      <c r="AU772" s="173" t="s">
        <v>87</v>
      </c>
      <c r="AV772" s="12" t="s">
        <v>82</v>
      </c>
      <c r="AW772" s="12" t="s">
        <v>31</v>
      </c>
      <c r="AX772" s="12" t="s">
        <v>75</v>
      </c>
      <c r="AY772" s="173" t="s">
        <v>334</v>
      </c>
    </row>
    <row r="773" spans="2:51" s="13" customFormat="1">
      <c r="B773" s="178"/>
      <c r="D773" s="172" t="s">
        <v>342</v>
      </c>
      <c r="E773" s="179" t="s">
        <v>1</v>
      </c>
      <c r="F773" s="180" t="s">
        <v>223</v>
      </c>
      <c r="H773" s="181">
        <v>43.356999999999999</v>
      </c>
      <c r="I773" s="182"/>
      <c r="L773" s="178"/>
      <c r="M773" s="183"/>
      <c r="T773" s="184"/>
      <c r="AT773" s="179" t="s">
        <v>342</v>
      </c>
      <c r="AU773" s="179" t="s">
        <v>87</v>
      </c>
      <c r="AV773" s="13" t="s">
        <v>87</v>
      </c>
      <c r="AW773" s="13" t="s">
        <v>31</v>
      </c>
      <c r="AX773" s="13" t="s">
        <v>75</v>
      </c>
      <c r="AY773" s="179" t="s">
        <v>334</v>
      </c>
    </row>
    <row r="774" spans="2:51" s="15" customFormat="1">
      <c r="B774" s="192"/>
      <c r="D774" s="172" t="s">
        <v>342</v>
      </c>
      <c r="E774" s="193" t="s">
        <v>222</v>
      </c>
      <c r="F774" s="194" t="s">
        <v>406</v>
      </c>
      <c r="H774" s="195">
        <v>43.356999999999999</v>
      </c>
      <c r="I774" s="196"/>
      <c r="L774" s="192"/>
      <c r="M774" s="197"/>
      <c r="T774" s="198"/>
      <c r="AT774" s="193" t="s">
        <v>342</v>
      </c>
      <c r="AU774" s="193" t="s">
        <v>87</v>
      </c>
      <c r="AV774" s="15" t="s">
        <v>352</v>
      </c>
      <c r="AW774" s="15" t="s">
        <v>31</v>
      </c>
      <c r="AX774" s="15" t="s">
        <v>75</v>
      </c>
      <c r="AY774" s="193" t="s">
        <v>334</v>
      </c>
    </row>
    <row r="775" spans="2:51" s="12" customFormat="1">
      <c r="B775" s="171"/>
      <c r="D775" s="172" t="s">
        <v>342</v>
      </c>
      <c r="E775" s="173" t="s">
        <v>1</v>
      </c>
      <c r="F775" s="174" t="s">
        <v>1089</v>
      </c>
      <c r="H775" s="173" t="s">
        <v>1</v>
      </c>
      <c r="I775" s="175"/>
      <c r="L775" s="171"/>
      <c r="M775" s="176"/>
      <c r="T775" s="177"/>
      <c r="AT775" s="173" t="s">
        <v>342</v>
      </c>
      <c r="AU775" s="173" t="s">
        <v>87</v>
      </c>
      <c r="AV775" s="12" t="s">
        <v>82</v>
      </c>
      <c r="AW775" s="12" t="s">
        <v>31</v>
      </c>
      <c r="AX775" s="12" t="s">
        <v>75</v>
      </c>
      <c r="AY775" s="173" t="s">
        <v>334</v>
      </c>
    </row>
    <row r="776" spans="2:51" s="13" customFormat="1">
      <c r="B776" s="178"/>
      <c r="D776" s="172" t="s">
        <v>342</v>
      </c>
      <c r="E776" s="179" t="s">
        <v>1</v>
      </c>
      <c r="F776" s="180" t="s">
        <v>1090</v>
      </c>
      <c r="H776" s="181">
        <v>-4.0019999999999998</v>
      </c>
      <c r="I776" s="182"/>
      <c r="L776" s="178"/>
      <c r="M776" s="183"/>
      <c r="T776" s="184"/>
      <c r="AT776" s="179" t="s">
        <v>342</v>
      </c>
      <c r="AU776" s="179" t="s">
        <v>87</v>
      </c>
      <c r="AV776" s="13" t="s">
        <v>87</v>
      </c>
      <c r="AW776" s="13" t="s">
        <v>31</v>
      </c>
      <c r="AX776" s="13" t="s">
        <v>75</v>
      </c>
      <c r="AY776" s="179" t="s">
        <v>334</v>
      </c>
    </row>
    <row r="777" spans="2:51" s="15" customFormat="1">
      <c r="B777" s="192"/>
      <c r="D777" s="172" t="s">
        <v>342</v>
      </c>
      <c r="E777" s="193" t="s">
        <v>163</v>
      </c>
      <c r="F777" s="194" t="s">
        <v>406</v>
      </c>
      <c r="H777" s="195">
        <v>-4.0019999999999998</v>
      </c>
      <c r="I777" s="196"/>
      <c r="L777" s="192"/>
      <c r="M777" s="197"/>
      <c r="T777" s="198"/>
      <c r="AT777" s="193" t="s">
        <v>342</v>
      </c>
      <c r="AU777" s="193" t="s">
        <v>87</v>
      </c>
      <c r="AV777" s="15" t="s">
        <v>352</v>
      </c>
      <c r="AW777" s="15" t="s">
        <v>31</v>
      </c>
      <c r="AX777" s="15" t="s">
        <v>75</v>
      </c>
      <c r="AY777" s="193" t="s">
        <v>334</v>
      </c>
    </row>
    <row r="778" spans="2:51" s="12" customFormat="1" ht="20.399999999999999">
      <c r="B778" s="171"/>
      <c r="D778" s="172" t="s">
        <v>342</v>
      </c>
      <c r="E778" s="173" t="s">
        <v>1</v>
      </c>
      <c r="F778" s="174" t="s">
        <v>1091</v>
      </c>
      <c r="H778" s="173" t="s">
        <v>1</v>
      </c>
      <c r="I778" s="175"/>
      <c r="L778" s="171"/>
      <c r="M778" s="176"/>
      <c r="T778" s="177"/>
      <c r="AT778" s="173" t="s">
        <v>342</v>
      </c>
      <c r="AU778" s="173" t="s">
        <v>87</v>
      </c>
      <c r="AV778" s="12" t="s">
        <v>82</v>
      </c>
      <c r="AW778" s="12" t="s">
        <v>31</v>
      </c>
      <c r="AX778" s="12" t="s">
        <v>75</v>
      </c>
      <c r="AY778" s="173" t="s">
        <v>334</v>
      </c>
    </row>
    <row r="779" spans="2:51" s="13" customFormat="1">
      <c r="B779" s="178"/>
      <c r="D779" s="172" t="s">
        <v>342</v>
      </c>
      <c r="E779" s="179" t="s">
        <v>1</v>
      </c>
      <c r="F779" s="180" t="s">
        <v>1092</v>
      </c>
      <c r="H779" s="181">
        <v>43.356999999999999</v>
      </c>
      <c r="I779" s="182"/>
      <c r="L779" s="178"/>
      <c r="M779" s="183"/>
      <c r="T779" s="184"/>
      <c r="AT779" s="179" t="s">
        <v>342</v>
      </c>
      <c r="AU779" s="179" t="s">
        <v>87</v>
      </c>
      <c r="AV779" s="13" t="s">
        <v>87</v>
      </c>
      <c r="AW779" s="13" t="s">
        <v>31</v>
      </c>
      <c r="AX779" s="13" t="s">
        <v>75</v>
      </c>
      <c r="AY779" s="179" t="s">
        <v>334</v>
      </c>
    </row>
    <row r="780" spans="2:51" s="15" customFormat="1">
      <c r="B780" s="192"/>
      <c r="D780" s="172" t="s">
        <v>342</v>
      </c>
      <c r="E780" s="193" t="s">
        <v>224</v>
      </c>
      <c r="F780" s="194" t="s">
        <v>406</v>
      </c>
      <c r="H780" s="195">
        <v>43.356999999999999</v>
      </c>
      <c r="I780" s="196"/>
      <c r="L780" s="192"/>
      <c r="M780" s="197"/>
      <c r="T780" s="198"/>
      <c r="AT780" s="193" t="s">
        <v>342</v>
      </c>
      <c r="AU780" s="193" t="s">
        <v>87</v>
      </c>
      <c r="AV780" s="15" t="s">
        <v>352</v>
      </c>
      <c r="AW780" s="15" t="s">
        <v>31</v>
      </c>
      <c r="AX780" s="15" t="s">
        <v>75</v>
      </c>
      <c r="AY780" s="193" t="s">
        <v>334</v>
      </c>
    </row>
    <row r="781" spans="2:51" s="12" customFormat="1">
      <c r="B781" s="171"/>
      <c r="D781" s="172" t="s">
        <v>342</v>
      </c>
      <c r="E781" s="173" t="s">
        <v>1</v>
      </c>
      <c r="F781" s="174" t="s">
        <v>1093</v>
      </c>
      <c r="H781" s="173" t="s">
        <v>1</v>
      </c>
      <c r="I781" s="175"/>
      <c r="L781" s="171"/>
      <c r="M781" s="176"/>
      <c r="T781" s="177"/>
      <c r="AT781" s="173" t="s">
        <v>342</v>
      </c>
      <c r="AU781" s="173" t="s">
        <v>87</v>
      </c>
      <c r="AV781" s="12" t="s">
        <v>82</v>
      </c>
      <c r="AW781" s="12" t="s">
        <v>31</v>
      </c>
      <c r="AX781" s="12" t="s">
        <v>75</v>
      </c>
      <c r="AY781" s="173" t="s">
        <v>334</v>
      </c>
    </row>
    <row r="782" spans="2:51" s="13" customFormat="1">
      <c r="B782" s="178"/>
      <c r="D782" s="172" t="s">
        <v>342</v>
      </c>
      <c r="E782" s="179" t="s">
        <v>1</v>
      </c>
      <c r="F782" s="180" t="s">
        <v>1094</v>
      </c>
      <c r="H782" s="181">
        <v>-4.41</v>
      </c>
      <c r="I782" s="182"/>
      <c r="L782" s="178"/>
      <c r="M782" s="183"/>
      <c r="T782" s="184"/>
      <c r="AT782" s="179" t="s">
        <v>342</v>
      </c>
      <c r="AU782" s="179" t="s">
        <v>87</v>
      </c>
      <c r="AV782" s="13" t="s">
        <v>87</v>
      </c>
      <c r="AW782" s="13" t="s">
        <v>31</v>
      </c>
      <c r="AX782" s="13" t="s">
        <v>75</v>
      </c>
      <c r="AY782" s="179" t="s">
        <v>334</v>
      </c>
    </row>
    <row r="783" spans="2:51" s="15" customFormat="1">
      <c r="B783" s="192"/>
      <c r="D783" s="172" t="s">
        <v>342</v>
      </c>
      <c r="E783" s="193" t="s">
        <v>165</v>
      </c>
      <c r="F783" s="194" t="s">
        <v>406</v>
      </c>
      <c r="H783" s="195">
        <v>-4.41</v>
      </c>
      <c r="I783" s="196"/>
      <c r="L783" s="192"/>
      <c r="M783" s="197"/>
      <c r="T783" s="198"/>
      <c r="AT783" s="193" t="s">
        <v>342</v>
      </c>
      <c r="AU783" s="193" t="s">
        <v>87</v>
      </c>
      <c r="AV783" s="15" t="s">
        <v>352</v>
      </c>
      <c r="AW783" s="15" t="s">
        <v>31</v>
      </c>
      <c r="AX783" s="15" t="s">
        <v>75</v>
      </c>
      <c r="AY783" s="193" t="s">
        <v>334</v>
      </c>
    </row>
    <row r="784" spans="2:51" s="12" customFormat="1" ht="20.399999999999999">
      <c r="B784" s="171"/>
      <c r="D784" s="172" t="s">
        <v>342</v>
      </c>
      <c r="E784" s="173" t="s">
        <v>1</v>
      </c>
      <c r="F784" s="174" t="s">
        <v>1095</v>
      </c>
      <c r="H784" s="173" t="s">
        <v>1</v>
      </c>
      <c r="I784" s="175"/>
      <c r="L784" s="171"/>
      <c r="M784" s="176"/>
      <c r="T784" s="177"/>
      <c r="AT784" s="173" t="s">
        <v>342</v>
      </c>
      <c r="AU784" s="173" t="s">
        <v>87</v>
      </c>
      <c r="AV784" s="12" t="s">
        <v>82</v>
      </c>
      <c r="AW784" s="12" t="s">
        <v>31</v>
      </c>
      <c r="AX784" s="12" t="s">
        <v>75</v>
      </c>
      <c r="AY784" s="173" t="s">
        <v>334</v>
      </c>
    </row>
    <row r="785" spans="2:51" s="13" customFormat="1">
      <c r="B785" s="178"/>
      <c r="D785" s="172" t="s">
        <v>342</v>
      </c>
      <c r="E785" s="179" t="s">
        <v>1</v>
      </c>
      <c r="F785" s="180" t="s">
        <v>1096</v>
      </c>
      <c r="H785" s="181">
        <v>13.01</v>
      </c>
      <c r="I785" s="182"/>
      <c r="L785" s="178"/>
      <c r="M785" s="183"/>
      <c r="T785" s="184"/>
      <c r="AT785" s="179" t="s">
        <v>342</v>
      </c>
      <c r="AU785" s="179" t="s">
        <v>87</v>
      </c>
      <c r="AV785" s="13" t="s">
        <v>87</v>
      </c>
      <c r="AW785" s="13" t="s">
        <v>31</v>
      </c>
      <c r="AX785" s="13" t="s">
        <v>75</v>
      </c>
      <c r="AY785" s="179" t="s">
        <v>334</v>
      </c>
    </row>
    <row r="786" spans="2:51" s="15" customFormat="1">
      <c r="B786" s="192"/>
      <c r="D786" s="172" t="s">
        <v>342</v>
      </c>
      <c r="E786" s="193" t="s">
        <v>227</v>
      </c>
      <c r="F786" s="194" t="s">
        <v>406</v>
      </c>
      <c r="H786" s="195">
        <v>13.01</v>
      </c>
      <c r="I786" s="196"/>
      <c r="L786" s="192"/>
      <c r="M786" s="197"/>
      <c r="T786" s="198"/>
      <c r="AT786" s="193" t="s">
        <v>342</v>
      </c>
      <c r="AU786" s="193" t="s">
        <v>87</v>
      </c>
      <c r="AV786" s="15" t="s">
        <v>352</v>
      </c>
      <c r="AW786" s="15" t="s">
        <v>31</v>
      </c>
      <c r="AX786" s="15" t="s">
        <v>75</v>
      </c>
      <c r="AY786" s="193" t="s">
        <v>334</v>
      </c>
    </row>
    <row r="787" spans="2:51" s="12" customFormat="1" ht="20.399999999999999">
      <c r="B787" s="171"/>
      <c r="D787" s="172" t="s">
        <v>342</v>
      </c>
      <c r="E787" s="173" t="s">
        <v>1</v>
      </c>
      <c r="F787" s="174" t="s">
        <v>877</v>
      </c>
      <c r="H787" s="173" t="s">
        <v>1</v>
      </c>
      <c r="I787" s="175"/>
      <c r="L787" s="171"/>
      <c r="M787" s="176"/>
      <c r="T787" s="177"/>
      <c r="AT787" s="173" t="s">
        <v>342</v>
      </c>
      <c r="AU787" s="173" t="s">
        <v>87</v>
      </c>
      <c r="AV787" s="12" t="s">
        <v>82</v>
      </c>
      <c r="AW787" s="12" t="s">
        <v>31</v>
      </c>
      <c r="AX787" s="12" t="s">
        <v>75</v>
      </c>
      <c r="AY787" s="173" t="s">
        <v>334</v>
      </c>
    </row>
    <row r="788" spans="2:51" s="13" customFormat="1">
      <c r="B788" s="178"/>
      <c r="D788" s="172" t="s">
        <v>342</v>
      </c>
      <c r="E788" s="179" t="s">
        <v>1</v>
      </c>
      <c r="F788" s="180" t="s">
        <v>1097</v>
      </c>
      <c r="H788" s="181">
        <v>6.8129999999999997</v>
      </c>
      <c r="I788" s="182"/>
      <c r="L788" s="178"/>
      <c r="M788" s="183"/>
      <c r="T788" s="184"/>
      <c r="AT788" s="179" t="s">
        <v>342</v>
      </c>
      <c r="AU788" s="179" t="s">
        <v>87</v>
      </c>
      <c r="AV788" s="13" t="s">
        <v>87</v>
      </c>
      <c r="AW788" s="13" t="s">
        <v>31</v>
      </c>
      <c r="AX788" s="13" t="s">
        <v>75</v>
      </c>
      <c r="AY788" s="179" t="s">
        <v>334</v>
      </c>
    </row>
    <row r="789" spans="2:51" s="15" customFormat="1">
      <c r="B789" s="192"/>
      <c r="D789" s="172" t="s">
        <v>342</v>
      </c>
      <c r="E789" s="193" t="s">
        <v>231</v>
      </c>
      <c r="F789" s="194" t="s">
        <v>406</v>
      </c>
      <c r="H789" s="195">
        <v>6.8129999999999997</v>
      </c>
      <c r="I789" s="196"/>
      <c r="L789" s="192"/>
      <c r="M789" s="197"/>
      <c r="T789" s="198"/>
      <c r="AT789" s="193" t="s">
        <v>342</v>
      </c>
      <c r="AU789" s="193" t="s">
        <v>87</v>
      </c>
      <c r="AV789" s="15" t="s">
        <v>352</v>
      </c>
      <c r="AW789" s="15" t="s">
        <v>31</v>
      </c>
      <c r="AX789" s="15" t="s">
        <v>75</v>
      </c>
      <c r="AY789" s="193" t="s">
        <v>334</v>
      </c>
    </row>
    <row r="790" spans="2:51" s="12" customFormat="1" ht="20.399999999999999">
      <c r="B790" s="171"/>
      <c r="D790" s="172" t="s">
        <v>342</v>
      </c>
      <c r="E790" s="173" t="s">
        <v>1</v>
      </c>
      <c r="F790" s="174" t="s">
        <v>877</v>
      </c>
      <c r="H790" s="173" t="s">
        <v>1</v>
      </c>
      <c r="I790" s="175"/>
      <c r="L790" s="171"/>
      <c r="M790" s="176"/>
      <c r="T790" s="177"/>
      <c r="AT790" s="173" t="s">
        <v>342</v>
      </c>
      <c r="AU790" s="173" t="s">
        <v>87</v>
      </c>
      <c r="AV790" s="12" t="s">
        <v>82</v>
      </c>
      <c r="AW790" s="12" t="s">
        <v>31</v>
      </c>
      <c r="AX790" s="12" t="s">
        <v>75</v>
      </c>
      <c r="AY790" s="173" t="s">
        <v>334</v>
      </c>
    </row>
    <row r="791" spans="2:51" s="13" customFormat="1">
      <c r="B791" s="178"/>
      <c r="D791" s="172" t="s">
        <v>342</v>
      </c>
      <c r="E791" s="179" t="s">
        <v>1</v>
      </c>
      <c r="F791" s="180" t="s">
        <v>1098</v>
      </c>
      <c r="H791" s="181">
        <v>9.9659999999999993</v>
      </c>
      <c r="I791" s="182"/>
      <c r="L791" s="178"/>
      <c r="M791" s="183"/>
      <c r="T791" s="184"/>
      <c r="AT791" s="179" t="s">
        <v>342</v>
      </c>
      <c r="AU791" s="179" t="s">
        <v>87</v>
      </c>
      <c r="AV791" s="13" t="s">
        <v>87</v>
      </c>
      <c r="AW791" s="13" t="s">
        <v>31</v>
      </c>
      <c r="AX791" s="13" t="s">
        <v>75</v>
      </c>
      <c r="AY791" s="179" t="s">
        <v>334</v>
      </c>
    </row>
    <row r="792" spans="2:51" s="15" customFormat="1">
      <c r="B792" s="192"/>
      <c r="D792" s="172" t="s">
        <v>342</v>
      </c>
      <c r="E792" s="193" t="s">
        <v>233</v>
      </c>
      <c r="F792" s="194" t="s">
        <v>406</v>
      </c>
      <c r="H792" s="195">
        <v>9.9659999999999993</v>
      </c>
      <c r="I792" s="196"/>
      <c r="L792" s="192"/>
      <c r="M792" s="197"/>
      <c r="T792" s="198"/>
      <c r="AT792" s="193" t="s">
        <v>342</v>
      </c>
      <c r="AU792" s="193" t="s">
        <v>87</v>
      </c>
      <c r="AV792" s="15" t="s">
        <v>352</v>
      </c>
      <c r="AW792" s="15" t="s">
        <v>31</v>
      </c>
      <c r="AX792" s="15" t="s">
        <v>75</v>
      </c>
      <c r="AY792" s="193" t="s">
        <v>334</v>
      </c>
    </row>
    <row r="793" spans="2:51" s="12" customFormat="1">
      <c r="B793" s="171"/>
      <c r="D793" s="172" t="s">
        <v>342</v>
      </c>
      <c r="E793" s="173" t="s">
        <v>1</v>
      </c>
      <c r="F793" s="174" t="s">
        <v>1099</v>
      </c>
      <c r="H793" s="173" t="s">
        <v>1</v>
      </c>
      <c r="I793" s="175"/>
      <c r="L793" s="171"/>
      <c r="M793" s="176"/>
      <c r="T793" s="177"/>
      <c r="AT793" s="173" t="s">
        <v>342</v>
      </c>
      <c r="AU793" s="173" t="s">
        <v>87</v>
      </c>
      <c r="AV793" s="12" t="s">
        <v>82</v>
      </c>
      <c r="AW793" s="12" t="s">
        <v>31</v>
      </c>
      <c r="AX793" s="12" t="s">
        <v>75</v>
      </c>
      <c r="AY793" s="173" t="s">
        <v>334</v>
      </c>
    </row>
    <row r="794" spans="2:51" s="13" customFormat="1">
      <c r="B794" s="178"/>
      <c r="D794" s="172" t="s">
        <v>342</v>
      </c>
      <c r="E794" s="179" t="s">
        <v>1</v>
      </c>
      <c r="F794" s="180" t="s">
        <v>1100</v>
      </c>
      <c r="H794" s="181">
        <v>0.80500000000000005</v>
      </c>
      <c r="I794" s="182"/>
      <c r="L794" s="178"/>
      <c r="M794" s="183"/>
      <c r="T794" s="184"/>
      <c r="AT794" s="179" t="s">
        <v>342</v>
      </c>
      <c r="AU794" s="179" t="s">
        <v>87</v>
      </c>
      <c r="AV794" s="13" t="s">
        <v>87</v>
      </c>
      <c r="AW794" s="13" t="s">
        <v>31</v>
      </c>
      <c r="AX794" s="13" t="s">
        <v>75</v>
      </c>
      <c r="AY794" s="179" t="s">
        <v>334</v>
      </c>
    </row>
    <row r="795" spans="2:51" s="15" customFormat="1">
      <c r="B795" s="192"/>
      <c r="D795" s="172" t="s">
        <v>342</v>
      </c>
      <c r="E795" s="193" t="s">
        <v>235</v>
      </c>
      <c r="F795" s="194" t="s">
        <v>406</v>
      </c>
      <c r="H795" s="195">
        <v>0.80500000000000005</v>
      </c>
      <c r="I795" s="196"/>
      <c r="L795" s="192"/>
      <c r="M795" s="197"/>
      <c r="T795" s="198"/>
      <c r="AT795" s="193" t="s">
        <v>342</v>
      </c>
      <c r="AU795" s="193" t="s">
        <v>87</v>
      </c>
      <c r="AV795" s="15" t="s">
        <v>352</v>
      </c>
      <c r="AW795" s="15" t="s">
        <v>31</v>
      </c>
      <c r="AX795" s="15" t="s">
        <v>75</v>
      </c>
      <c r="AY795" s="193" t="s">
        <v>334</v>
      </c>
    </row>
    <row r="796" spans="2:51" s="12" customFormat="1" ht="20.399999999999999">
      <c r="B796" s="171"/>
      <c r="D796" s="172" t="s">
        <v>342</v>
      </c>
      <c r="E796" s="173" t="s">
        <v>1</v>
      </c>
      <c r="F796" s="174" t="s">
        <v>1101</v>
      </c>
      <c r="H796" s="173" t="s">
        <v>1</v>
      </c>
      <c r="I796" s="175"/>
      <c r="L796" s="171"/>
      <c r="M796" s="176"/>
      <c r="T796" s="177"/>
      <c r="AT796" s="173" t="s">
        <v>342</v>
      </c>
      <c r="AU796" s="173" t="s">
        <v>87</v>
      </c>
      <c r="AV796" s="12" t="s">
        <v>82</v>
      </c>
      <c r="AW796" s="12" t="s">
        <v>31</v>
      </c>
      <c r="AX796" s="12" t="s">
        <v>75</v>
      </c>
      <c r="AY796" s="173" t="s">
        <v>334</v>
      </c>
    </row>
    <row r="797" spans="2:51" s="13" customFormat="1">
      <c r="B797" s="178"/>
      <c r="D797" s="172" t="s">
        <v>342</v>
      </c>
      <c r="E797" s="179" t="s">
        <v>1</v>
      </c>
      <c r="F797" s="180" t="s">
        <v>1102</v>
      </c>
      <c r="H797" s="181">
        <v>14.835000000000001</v>
      </c>
      <c r="I797" s="182"/>
      <c r="L797" s="178"/>
      <c r="M797" s="183"/>
      <c r="T797" s="184"/>
      <c r="AT797" s="179" t="s">
        <v>342</v>
      </c>
      <c r="AU797" s="179" t="s">
        <v>87</v>
      </c>
      <c r="AV797" s="13" t="s">
        <v>87</v>
      </c>
      <c r="AW797" s="13" t="s">
        <v>31</v>
      </c>
      <c r="AX797" s="13" t="s">
        <v>75</v>
      </c>
      <c r="AY797" s="179" t="s">
        <v>334</v>
      </c>
    </row>
    <row r="798" spans="2:51" s="13" customFormat="1">
      <c r="B798" s="178"/>
      <c r="D798" s="172" t="s">
        <v>342</v>
      </c>
      <c r="E798" s="179" t="s">
        <v>1</v>
      </c>
      <c r="F798" s="180" t="s">
        <v>1103</v>
      </c>
      <c r="H798" s="181">
        <v>22.13</v>
      </c>
      <c r="I798" s="182"/>
      <c r="L798" s="178"/>
      <c r="M798" s="183"/>
      <c r="T798" s="184"/>
      <c r="AT798" s="179" t="s">
        <v>342</v>
      </c>
      <c r="AU798" s="179" t="s">
        <v>87</v>
      </c>
      <c r="AV798" s="13" t="s">
        <v>87</v>
      </c>
      <c r="AW798" s="13" t="s">
        <v>31</v>
      </c>
      <c r="AX798" s="13" t="s">
        <v>75</v>
      </c>
      <c r="AY798" s="179" t="s">
        <v>334</v>
      </c>
    </row>
    <row r="799" spans="2:51" s="13" customFormat="1">
      <c r="B799" s="178"/>
      <c r="D799" s="172" t="s">
        <v>342</v>
      </c>
      <c r="E799" s="179" t="s">
        <v>1</v>
      </c>
      <c r="F799" s="180" t="s">
        <v>1104</v>
      </c>
      <c r="H799" s="181">
        <v>14.816000000000001</v>
      </c>
      <c r="I799" s="182"/>
      <c r="L799" s="178"/>
      <c r="M799" s="183"/>
      <c r="T799" s="184"/>
      <c r="AT799" s="179" t="s">
        <v>342</v>
      </c>
      <c r="AU799" s="179" t="s">
        <v>87</v>
      </c>
      <c r="AV799" s="13" t="s">
        <v>87</v>
      </c>
      <c r="AW799" s="13" t="s">
        <v>31</v>
      </c>
      <c r="AX799" s="13" t="s">
        <v>75</v>
      </c>
      <c r="AY799" s="179" t="s">
        <v>334</v>
      </c>
    </row>
    <row r="800" spans="2:51" s="12" customFormat="1" ht="20.399999999999999">
      <c r="B800" s="171"/>
      <c r="D800" s="172" t="s">
        <v>342</v>
      </c>
      <c r="E800" s="173" t="s">
        <v>1</v>
      </c>
      <c r="F800" s="174" t="s">
        <v>1105</v>
      </c>
      <c r="H800" s="173" t="s">
        <v>1</v>
      </c>
      <c r="I800" s="175"/>
      <c r="L800" s="171"/>
      <c r="M800" s="176"/>
      <c r="T800" s="177"/>
      <c r="AT800" s="173" t="s">
        <v>342</v>
      </c>
      <c r="AU800" s="173" t="s">
        <v>87</v>
      </c>
      <c r="AV800" s="12" t="s">
        <v>82</v>
      </c>
      <c r="AW800" s="12" t="s">
        <v>31</v>
      </c>
      <c r="AX800" s="12" t="s">
        <v>75</v>
      </c>
      <c r="AY800" s="173" t="s">
        <v>334</v>
      </c>
    </row>
    <row r="801" spans="2:51" s="13" customFormat="1">
      <c r="B801" s="178"/>
      <c r="D801" s="172" t="s">
        <v>342</v>
      </c>
      <c r="E801" s="179" t="s">
        <v>1</v>
      </c>
      <c r="F801" s="180" t="s">
        <v>1106</v>
      </c>
      <c r="H801" s="181">
        <v>23.411999999999999</v>
      </c>
      <c r="I801" s="182"/>
      <c r="L801" s="178"/>
      <c r="M801" s="183"/>
      <c r="T801" s="184"/>
      <c r="AT801" s="179" t="s">
        <v>342</v>
      </c>
      <c r="AU801" s="179" t="s">
        <v>87</v>
      </c>
      <c r="AV801" s="13" t="s">
        <v>87</v>
      </c>
      <c r="AW801" s="13" t="s">
        <v>31</v>
      </c>
      <c r="AX801" s="13" t="s">
        <v>75</v>
      </c>
      <c r="AY801" s="179" t="s">
        <v>334</v>
      </c>
    </row>
    <row r="802" spans="2:51" s="13" customFormat="1">
      <c r="B802" s="178"/>
      <c r="D802" s="172" t="s">
        <v>342</v>
      </c>
      <c r="E802" s="179" t="s">
        <v>1</v>
      </c>
      <c r="F802" s="180" t="s">
        <v>1107</v>
      </c>
      <c r="H802" s="181">
        <v>23.408000000000001</v>
      </c>
      <c r="I802" s="182"/>
      <c r="L802" s="178"/>
      <c r="M802" s="183"/>
      <c r="T802" s="184"/>
      <c r="AT802" s="179" t="s">
        <v>342</v>
      </c>
      <c r="AU802" s="179" t="s">
        <v>87</v>
      </c>
      <c r="AV802" s="13" t="s">
        <v>87</v>
      </c>
      <c r="AW802" s="13" t="s">
        <v>31</v>
      </c>
      <c r="AX802" s="13" t="s">
        <v>75</v>
      </c>
      <c r="AY802" s="179" t="s">
        <v>334</v>
      </c>
    </row>
    <row r="803" spans="2:51" s="15" customFormat="1">
      <c r="B803" s="192"/>
      <c r="D803" s="172" t="s">
        <v>342</v>
      </c>
      <c r="E803" s="193" t="s">
        <v>239</v>
      </c>
      <c r="F803" s="194" t="s">
        <v>406</v>
      </c>
      <c r="H803" s="195">
        <v>98.601000000000013</v>
      </c>
      <c r="I803" s="196"/>
      <c r="L803" s="192"/>
      <c r="M803" s="197"/>
      <c r="T803" s="198"/>
      <c r="AT803" s="193" t="s">
        <v>342</v>
      </c>
      <c r="AU803" s="193" t="s">
        <v>87</v>
      </c>
      <c r="AV803" s="15" t="s">
        <v>352</v>
      </c>
      <c r="AW803" s="15" t="s">
        <v>31</v>
      </c>
      <c r="AX803" s="15" t="s">
        <v>75</v>
      </c>
      <c r="AY803" s="193" t="s">
        <v>334</v>
      </c>
    </row>
    <row r="804" spans="2:51" s="12" customFormat="1" ht="20.399999999999999">
      <c r="B804" s="171"/>
      <c r="D804" s="172" t="s">
        <v>342</v>
      </c>
      <c r="E804" s="173" t="s">
        <v>1</v>
      </c>
      <c r="F804" s="174" t="s">
        <v>1108</v>
      </c>
      <c r="H804" s="173" t="s">
        <v>1</v>
      </c>
      <c r="I804" s="175"/>
      <c r="L804" s="171"/>
      <c r="M804" s="176"/>
      <c r="T804" s="177"/>
      <c r="AT804" s="173" t="s">
        <v>342</v>
      </c>
      <c r="AU804" s="173" t="s">
        <v>87</v>
      </c>
      <c r="AV804" s="12" t="s">
        <v>82</v>
      </c>
      <c r="AW804" s="12" t="s">
        <v>31</v>
      </c>
      <c r="AX804" s="12" t="s">
        <v>75</v>
      </c>
      <c r="AY804" s="173" t="s">
        <v>334</v>
      </c>
    </row>
    <row r="805" spans="2:51" s="13" customFormat="1">
      <c r="B805" s="178"/>
      <c r="D805" s="172" t="s">
        <v>342</v>
      </c>
      <c r="E805" s="179" t="s">
        <v>1</v>
      </c>
      <c r="F805" s="180" t="s">
        <v>1109</v>
      </c>
      <c r="H805" s="181">
        <v>6.7670000000000003</v>
      </c>
      <c r="I805" s="182"/>
      <c r="L805" s="178"/>
      <c r="M805" s="183"/>
      <c r="T805" s="184"/>
      <c r="AT805" s="179" t="s">
        <v>342</v>
      </c>
      <c r="AU805" s="179" t="s">
        <v>87</v>
      </c>
      <c r="AV805" s="13" t="s">
        <v>87</v>
      </c>
      <c r="AW805" s="13" t="s">
        <v>31</v>
      </c>
      <c r="AX805" s="13" t="s">
        <v>75</v>
      </c>
      <c r="AY805" s="179" t="s">
        <v>334</v>
      </c>
    </row>
    <row r="806" spans="2:51" s="13" customFormat="1">
      <c r="B806" s="178"/>
      <c r="D806" s="172" t="s">
        <v>342</v>
      </c>
      <c r="E806" s="179" t="s">
        <v>1</v>
      </c>
      <c r="F806" s="180" t="s">
        <v>1110</v>
      </c>
      <c r="H806" s="181">
        <v>6.8120000000000003</v>
      </c>
      <c r="I806" s="182"/>
      <c r="L806" s="178"/>
      <c r="M806" s="183"/>
      <c r="T806" s="184"/>
      <c r="AT806" s="179" t="s">
        <v>342</v>
      </c>
      <c r="AU806" s="179" t="s">
        <v>87</v>
      </c>
      <c r="AV806" s="13" t="s">
        <v>87</v>
      </c>
      <c r="AW806" s="13" t="s">
        <v>31</v>
      </c>
      <c r="AX806" s="13" t="s">
        <v>75</v>
      </c>
      <c r="AY806" s="179" t="s">
        <v>334</v>
      </c>
    </row>
    <row r="807" spans="2:51" s="13" customFormat="1">
      <c r="B807" s="178"/>
      <c r="D807" s="172" t="s">
        <v>342</v>
      </c>
      <c r="E807" s="179" t="s">
        <v>1</v>
      </c>
      <c r="F807" s="180" t="s">
        <v>1111</v>
      </c>
      <c r="H807" s="181">
        <v>6.2960000000000003</v>
      </c>
      <c r="I807" s="182"/>
      <c r="L807" s="178"/>
      <c r="M807" s="183"/>
      <c r="T807" s="184"/>
      <c r="AT807" s="179" t="s">
        <v>342</v>
      </c>
      <c r="AU807" s="179" t="s">
        <v>87</v>
      </c>
      <c r="AV807" s="13" t="s">
        <v>87</v>
      </c>
      <c r="AW807" s="13" t="s">
        <v>31</v>
      </c>
      <c r="AX807" s="13" t="s">
        <v>75</v>
      </c>
      <c r="AY807" s="179" t="s">
        <v>334</v>
      </c>
    </row>
    <row r="808" spans="2:51" s="13" customFormat="1">
      <c r="B808" s="178"/>
      <c r="D808" s="172" t="s">
        <v>342</v>
      </c>
      <c r="E808" s="179" t="s">
        <v>1</v>
      </c>
      <c r="F808" s="180" t="s">
        <v>1112</v>
      </c>
      <c r="H808" s="181">
        <v>6.7859999999999996</v>
      </c>
      <c r="I808" s="182"/>
      <c r="L808" s="178"/>
      <c r="M808" s="183"/>
      <c r="T808" s="184"/>
      <c r="AT808" s="179" t="s">
        <v>342</v>
      </c>
      <c r="AU808" s="179" t="s">
        <v>87</v>
      </c>
      <c r="AV808" s="13" t="s">
        <v>87</v>
      </c>
      <c r="AW808" s="13" t="s">
        <v>31</v>
      </c>
      <c r="AX808" s="13" t="s">
        <v>75</v>
      </c>
      <c r="AY808" s="179" t="s">
        <v>334</v>
      </c>
    </row>
    <row r="809" spans="2:51" s="15" customFormat="1">
      <c r="B809" s="192"/>
      <c r="D809" s="172" t="s">
        <v>342</v>
      </c>
      <c r="E809" s="193" t="s">
        <v>241</v>
      </c>
      <c r="F809" s="194" t="s">
        <v>406</v>
      </c>
      <c r="H809" s="195">
        <v>26.661000000000001</v>
      </c>
      <c r="I809" s="196"/>
      <c r="L809" s="192"/>
      <c r="M809" s="197"/>
      <c r="T809" s="198"/>
      <c r="AT809" s="193" t="s">
        <v>342</v>
      </c>
      <c r="AU809" s="193" t="s">
        <v>87</v>
      </c>
      <c r="AV809" s="15" t="s">
        <v>352</v>
      </c>
      <c r="AW809" s="15" t="s">
        <v>31</v>
      </c>
      <c r="AX809" s="15" t="s">
        <v>75</v>
      </c>
      <c r="AY809" s="193" t="s">
        <v>334</v>
      </c>
    </row>
    <row r="810" spans="2:51" s="12" customFormat="1" ht="20.399999999999999">
      <c r="B810" s="171"/>
      <c r="D810" s="172" t="s">
        <v>342</v>
      </c>
      <c r="E810" s="173" t="s">
        <v>1</v>
      </c>
      <c r="F810" s="174" t="s">
        <v>1113</v>
      </c>
      <c r="H810" s="173" t="s">
        <v>1</v>
      </c>
      <c r="I810" s="175"/>
      <c r="L810" s="171"/>
      <c r="M810" s="176"/>
      <c r="T810" s="177"/>
      <c r="AT810" s="173" t="s">
        <v>342</v>
      </c>
      <c r="AU810" s="173" t="s">
        <v>87</v>
      </c>
      <c r="AV810" s="12" t="s">
        <v>82</v>
      </c>
      <c r="AW810" s="12" t="s">
        <v>31</v>
      </c>
      <c r="AX810" s="12" t="s">
        <v>75</v>
      </c>
      <c r="AY810" s="173" t="s">
        <v>334</v>
      </c>
    </row>
    <row r="811" spans="2:51" s="13" customFormat="1">
      <c r="B811" s="178"/>
      <c r="D811" s="172" t="s">
        <v>342</v>
      </c>
      <c r="E811" s="179" t="s">
        <v>1</v>
      </c>
      <c r="F811" s="180" t="s">
        <v>1114</v>
      </c>
      <c r="H811" s="181">
        <v>20.553999999999998</v>
      </c>
      <c r="I811" s="182"/>
      <c r="L811" s="178"/>
      <c r="M811" s="183"/>
      <c r="T811" s="184"/>
      <c r="AT811" s="179" t="s">
        <v>342</v>
      </c>
      <c r="AU811" s="179" t="s">
        <v>87</v>
      </c>
      <c r="AV811" s="13" t="s">
        <v>87</v>
      </c>
      <c r="AW811" s="13" t="s">
        <v>31</v>
      </c>
      <c r="AX811" s="13" t="s">
        <v>75</v>
      </c>
      <c r="AY811" s="179" t="s">
        <v>334</v>
      </c>
    </row>
    <row r="812" spans="2:51" s="13" customFormat="1">
      <c r="B812" s="178"/>
      <c r="D812" s="172" t="s">
        <v>342</v>
      </c>
      <c r="E812" s="179" t="s">
        <v>1</v>
      </c>
      <c r="F812" s="180" t="s">
        <v>1115</v>
      </c>
      <c r="H812" s="181">
        <v>-1.1870000000000001</v>
      </c>
      <c r="I812" s="182"/>
      <c r="L812" s="178"/>
      <c r="M812" s="183"/>
      <c r="T812" s="184"/>
      <c r="AT812" s="179" t="s">
        <v>342</v>
      </c>
      <c r="AU812" s="179" t="s">
        <v>87</v>
      </c>
      <c r="AV812" s="13" t="s">
        <v>87</v>
      </c>
      <c r="AW812" s="13" t="s">
        <v>31</v>
      </c>
      <c r="AX812" s="13" t="s">
        <v>75</v>
      </c>
      <c r="AY812" s="179" t="s">
        <v>334</v>
      </c>
    </row>
    <row r="813" spans="2:51" s="15" customFormat="1">
      <c r="B813" s="192"/>
      <c r="D813" s="172" t="s">
        <v>342</v>
      </c>
      <c r="E813" s="193" t="s">
        <v>243</v>
      </c>
      <c r="F813" s="194" t="s">
        <v>406</v>
      </c>
      <c r="H813" s="195">
        <v>19.366999999999997</v>
      </c>
      <c r="I813" s="196"/>
      <c r="L813" s="192"/>
      <c r="M813" s="197"/>
      <c r="T813" s="198"/>
      <c r="AT813" s="193" t="s">
        <v>342</v>
      </c>
      <c r="AU813" s="193" t="s">
        <v>87</v>
      </c>
      <c r="AV813" s="15" t="s">
        <v>352</v>
      </c>
      <c r="AW813" s="15" t="s">
        <v>31</v>
      </c>
      <c r="AX813" s="15" t="s">
        <v>75</v>
      </c>
      <c r="AY813" s="193" t="s">
        <v>334</v>
      </c>
    </row>
    <row r="814" spans="2:51" s="12" customFormat="1" ht="20.399999999999999">
      <c r="B814" s="171"/>
      <c r="D814" s="172" t="s">
        <v>342</v>
      </c>
      <c r="E814" s="173" t="s">
        <v>1</v>
      </c>
      <c r="F814" s="174" t="s">
        <v>1116</v>
      </c>
      <c r="H814" s="173" t="s">
        <v>1</v>
      </c>
      <c r="I814" s="175"/>
      <c r="L814" s="171"/>
      <c r="M814" s="176"/>
      <c r="T814" s="177"/>
      <c r="AT814" s="173" t="s">
        <v>342</v>
      </c>
      <c r="AU814" s="173" t="s">
        <v>87</v>
      </c>
      <c r="AV814" s="12" t="s">
        <v>82</v>
      </c>
      <c r="AW814" s="12" t="s">
        <v>31</v>
      </c>
      <c r="AX814" s="12" t="s">
        <v>75</v>
      </c>
      <c r="AY814" s="173" t="s">
        <v>334</v>
      </c>
    </row>
    <row r="815" spans="2:51" s="13" customFormat="1">
      <c r="B815" s="178"/>
      <c r="D815" s="172" t="s">
        <v>342</v>
      </c>
      <c r="E815" s="179" t="s">
        <v>1</v>
      </c>
      <c r="F815" s="180" t="s">
        <v>1117</v>
      </c>
      <c r="H815" s="181">
        <v>21.15</v>
      </c>
      <c r="I815" s="182"/>
      <c r="L815" s="178"/>
      <c r="M815" s="183"/>
      <c r="T815" s="184"/>
      <c r="AT815" s="179" t="s">
        <v>342</v>
      </c>
      <c r="AU815" s="179" t="s">
        <v>87</v>
      </c>
      <c r="AV815" s="13" t="s">
        <v>87</v>
      </c>
      <c r="AW815" s="13" t="s">
        <v>31</v>
      </c>
      <c r="AX815" s="13" t="s">
        <v>75</v>
      </c>
      <c r="AY815" s="179" t="s">
        <v>334</v>
      </c>
    </row>
    <row r="816" spans="2:51" s="13" customFormat="1">
      <c r="B816" s="178"/>
      <c r="D816" s="172" t="s">
        <v>342</v>
      </c>
      <c r="E816" s="179" t="s">
        <v>1</v>
      </c>
      <c r="F816" s="180" t="s">
        <v>1118</v>
      </c>
      <c r="H816" s="181">
        <v>-4.2</v>
      </c>
      <c r="I816" s="182"/>
      <c r="L816" s="178"/>
      <c r="M816" s="183"/>
      <c r="T816" s="184"/>
      <c r="AT816" s="179" t="s">
        <v>342</v>
      </c>
      <c r="AU816" s="179" t="s">
        <v>87</v>
      </c>
      <c r="AV816" s="13" t="s">
        <v>87</v>
      </c>
      <c r="AW816" s="13" t="s">
        <v>31</v>
      </c>
      <c r="AX816" s="13" t="s">
        <v>75</v>
      </c>
      <c r="AY816" s="179" t="s">
        <v>334</v>
      </c>
    </row>
    <row r="817" spans="2:51" s="15" customFormat="1">
      <c r="B817" s="192"/>
      <c r="D817" s="172" t="s">
        <v>342</v>
      </c>
      <c r="E817" s="193" t="s">
        <v>245</v>
      </c>
      <c r="F817" s="194" t="s">
        <v>406</v>
      </c>
      <c r="H817" s="195">
        <v>16.95</v>
      </c>
      <c r="I817" s="196"/>
      <c r="L817" s="192"/>
      <c r="M817" s="197"/>
      <c r="T817" s="198"/>
      <c r="AT817" s="193" t="s">
        <v>342</v>
      </c>
      <c r="AU817" s="193" t="s">
        <v>87</v>
      </c>
      <c r="AV817" s="15" t="s">
        <v>352</v>
      </c>
      <c r="AW817" s="15" t="s">
        <v>31</v>
      </c>
      <c r="AX817" s="15" t="s">
        <v>75</v>
      </c>
      <c r="AY817" s="193" t="s">
        <v>334</v>
      </c>
    </row>
    <row r="818" spans="2:51" s="12" customFormat="1" ht="20.399999999999999">
      <c r="B818" s="171"/>
      <c r="D818" s="172" t="s">
        <v>342</v>
      </c>
      <c r="E818" s="173" t="s">
        <v>1</v>
      </c>
      <c r="F818" s="174" t="s">
        <v>1119</v>
      </c>
      <c r="H818" s="173" t="s">
        <v>1</v>
      </c>
      <c r="I818" s="175"/>
      <c r="L818" s="171"/>
      <c r="M818" s="176"/>
      <c r="T818" s="177"/>
      <c r="AT818" s="173" t="s">
        <v>342</v>
      </c>
      <c r="AU818" s="173" t="s">
        <v>87</v>
      </c>
      <c r="AV818" s="12" t="s">
        <v>82</v>
      </c>
      <c r="AW818" s="12" t="s">
        <v>31</v>
      </c>
      <c r="AX818" s="12" t="s">
        <v>75</v>
      </c>
      <c r="AY818" s="173" t="s">
        <v>334</v>
      </c>
    </row>
    <row r="819" spans="2:51" s="13" customFormat="1">
      <c r="B819" s="178"/>
      <c r="D819" s="172" t="s">
        <v>342</v>
      </c>
      <c r="E819" s="179" t="s">
        <v>1</v>
      </c>
      <c r="F819" s="180" t="s">
        <v>1120</v>
      </c>
      <c r="H819" s="181">
        <v>2.8650000000000002</v>
      </c>
      <c r="I819" s="182"/>
      <c r="L819" s="178"/>
      <c r="M819" s="183"/>
      <c r="T819" s="184"/>
      <c r="AT819" s="179" t="s">
        <v>342</v>
      </c>
      <c r="AU819" s="179" t="s">
        <v>87</v>
      </c>
      <c r="AV819" s="13" t="s">
        <v>87</v>
      </c>
      <c r="AW819" s="13" t="s">
        <v>31</v>
      </c>
      <c r="AX819" s="13" t="s">
        <v>75</v>
      </c>
      <c r="AY819" s="179" t="s">
        <v>334</v>
      </c>
    </row>
    <row r="820" spans="2:51" s="15" customFormat="1">
      <c r="B820" s="192"/>
      <c r="D820" s="172" t="s">
        <v>342</v>
      </c>
      <c r="E820" s="193" t="s">
        <v>247</v>
      </c>
      <c r="F820" s="194" t="s">
        <v>406</v>
      </c>
      <c r="H820" s="195">
        <v>2.8650000000000002</v>
      </c>
      <c r="I820" s="196"/>
      <c r="L820" s="192"/>
      <c r="M820" s="197"/>
      <c r="T820" s="198"/>
      <c r="AT820" s="193" t="s">
        <v>342</v>
      </c>
      <c r="AU820" s="193" t="s">
        <v>87</v>
      </c>
      <c r="AV820" s="15" t="s">
        <v>352</v>
      </c>
      <c r="AW820" s="15" t="s">
        <v>31</v>
      </c>
      <c r="AX820" s="15" t="s">
        <v>75</v>
      </c>
      <c r="AY820" s="193" t="s">
        <v>334</v>
      </c>
    </row>
    <row r="821" spans="2:51" s="12" customFormat="1" ht="20.399999999999999">
      <c r="B821" s="171"/>
      <c r="D821" s="172" t="s">
        <v>342</v>
      </c>
      <c r="E821" s="173" t="s">
        <v>1</v>
      </c>
      <c r="F821" s="174" t="s">
        <v>1121</v>
      </c>
      <c r="H821" s="173" t="s">
        <v>1</v>
      </c>
      <c r="I821" s="175"/>
      <c r="L821" s="171"/>
      <c r="M821" s="176"/>
      <c r="T821" s="177"/>
      <c r="AT821" s="173" t="s">
        <v>342</v>
      </c>
      <c r="AU821" s="173" t="s">
        <v>87</v>
      </c>
      <c r="AV821" s="12" t="s">
        <v>82</v>
      </c>
      <c r="AW821" s="12" t="s">
        <v>31</v>
      </c>
      <c r="AX821" s="12" t="s">
        <v>75</v>
      </c>
      <c r="AY821" s="173" t="s">
        <v>334</v>
      </c>
    </row>
    <row r="822" spans="2:51" s="13" customFormat="1">
      <c r="B822" s="178"/>
      <c r="D822" s="172" t="s">
        <v>342</v>
      </c>
      <c r="E822" s="179" t="s">
        <v>1</v>
      </c>
      <c r="F822" s="180" t="s">
        <v>1122</v>
      </c>
      <c r="H822" s="181">
        <v>25.334</v>
      </c>
      <c r="I822" s="182"/>
      <c r="L822" s="178"/>
      <c r="M822" s="183"/>
      <c r="T822" s="184"/>
      <c r="AT822" s="179" t="s">
        <v>342</v>
      </c>
      <c r="AU822" s="179" t="s">
        <v>87</v>
      </c>
      <c r="AV822" s="13" t="s">
        <v>87</v>
      </c>
      <c r="AW822" s="13" t="s">
        <v>31</v>
      </c>
      <c r="AX822" s="13" t="s">
        <v>75</v>
      </c>
      <c r="AY822" s="179" t="s">
        <v>334</v>
      </c>
    </row>
    <row r="823" spans="2:51" s="13" customFormat="1">
      <c r="B823" s="178"/>
      <c r="D823" s="172" t="s">
        <v>342</v>
      </c>
      <c r="E823" s="179" t="s">
        <v>1</v>
      </c>
      <c r="F823" s="180" t="s">
        <v>1123</v>
      </c>
      <c r="H823" s="181">
        <v>30.311</v>
      </c>
      <c r="I823" s="182"/>
      <c r="L823" s="178"/>
      <c r="M823" s="183"/>
      <c r="T823" s="184"/>
      <c r="AT823" s="179" t="s">
        <v>342</v>
      </c>
      <c r="AU823" s="179" t="s">
        <v>87</v>
      </c>
      <c r="AV823" s="13" t="s">
        <v>87</v>
      </c>
      <c r="AW823" s="13" t="s">
        <v>31</v>
      </c>
      <c r="AX823" s="13" t="s">
        <v>75</v>
      </c>
      <c r="AY823" s="179" t="s">
        <v>334</v>
      </c>
    </row>
    <row r="824" spans="2:51" s="15" customFormat="1">
      <c r="B824" s="192"/>
      <c r="D824" s="172" t="s">
        <v>342</v>
      </c>
      <c r="E824" s="193" t="s">
        <v>250</v>
      </c>
      <c r="F824" s="194" t="s">
        <v>406</v>
      </c>
      <c r="H824" s="195">
        <v>55.644999999999996</v>
      </c>
      <c r="I824" s="196"/>
      <c r="L824" s="192"/>
      <c r="M824" s="197"/>
      <c r="T824" s="198"/>
      <c r="AT824" s="193" t="s">
        <v>342</v>
      </c>
      <c r="AU824" s="193" t="s">
        <v>87</v>
      </c>
      <c r="AV824" s="15" t="s">
        <v>352</v>
      </c>
      <c r="AW824" s="15" t="s">
        <v>31</v>
      </c>
      <c r="AX824" s="15" t="s">
        <v>75</v>
      </c>
      <c r="AY824" s="193" t="s">
        <v>334</v>
      </c>
    </row>
    <row r="825" spans="2:51" s="12" customFormat="1" ht="20.399999999999999">
      <c r="B825" s="171"/>
      <c r="D825" s="172" t="s">
        <v>342</v>
      </c>
      <c r="E825" s="173" t="s">
        <v>1</v>
      </c>
      <c r="F825" s="174" t="s">
        <v>1124</v>
      </c>
      <c r="H825" s="173" t="s">
        <v>1</v>
      </c>
      <c r="I825" s="175"/>
      <c r="L825" s="171"/>
      <c r="M825" s="176"/>
      <c r="T825" s="177"/>
      <c r="AT825" s="173" t="s">
        <v>342</v>
      </c>
      <c r="AU825" s="173" t="s">
        <v>87</v>
      </c>
      <c r="AV825" s="12" t="s">
        <v>82</v>
      </c>
      <c r="AW825" s="12" t="s">
        <v>31</v>
      </c>
      <c r="AX825" s="12" t="s">
        <v>75</v>
      </c>
      <c r="AY825" s="173" t="s">
        <v>334</v>
      </c>
    </row>
    <row r="826" spans="2:51" s="13" customFormat="1">
      <c r="B826" s="178"/>
      <c r="D826" s="172" t="s">
        <v>342</v>
      </c>
      <c r="E826" s="179" t="s">
        <v>1</v>
      </c>
      <c r="F826" s="180" t="s">
        <v>1125</v>
      </c>
      <c r="H826" s="181">
        <v>29.481000000000002</v>
      </c>
      <c r="I826" s="182"/>
      <c r="L826" s="178"/>
      <c r="M826" s="183"/>
      <c r="T826" s="184"/>
      <c r="AT826" s="179" t="s">
        <v>342</v>
      </c>
      <c r="AU826" s="179" t="s">
        <v>87</v>
      </c>
      <c r="AV826" s="13" t="s">
        <v>87</v>
      </c>
      <c r="AW826" s="13" t="s">
        <v>31</v>
      </c>
      <c r="AX826" s="13" t="s">
        <v>75</v>
      </c>
      <c r="AY826" s="179" t="s">
        <v>334</v>
      </c>
    </row>
    <row r="827" spans="2:51" s="13" customFormat="1">
      <c r="B827" s="178"/>
      <c r="D827" s="172" t="s">
        <v>342</v>
      </c>
      <c r="E827" s="179" t="s">
        <v>1</v>
      </c>
      <c r="F827" s="180" t="s">
        <v>1126</v>
      </c>
      <c r="H827" s="181">
        <v>36.343000000000004</v>
      </c>
      <c r="I827" s="182"/>
      <c r="L827" s="178"/>
      <c r="M827" s="183"/>
      <c r="T827" s="184"/>
      <c r="AT827" s="179" t="s">
        <v>342</v>
      </c>
      <c r="AU827" s="179" t="s">
        <v>87</v>
      </c>
      <c r="AV827" s="13" t="s">
        <v>87</v>
      </c>
      <c r="AW827" s="13" t="s">
        <v>31</v>
      </c>
      <c r="AX827" s="13" t="s">
        <v>75</v>
      </c>
      <c r="AY827" s="179" t="s">
        <v>334</v>
      </c>
    </row>
    <row r="828" spans="2:51" s="15" customFormat="1">
      <c r="B828" s="192"/>
      <c r="D828" s="172" t="s">
        <v>342</v>
      </c>
      <c r="E828" s="193" t="s">
        <v>249</v>
      </c>
      <c r="F828" s="194" t="s">
        <v>406</v>
      </c>
      <c r="H828" s="195">
        <v>65.824000000000012</v>
      </c>
      <c r="I828" s="196"/>
      <c r="L828" s="192"/>
      <c r="M828" s="197"/>
      <c r="T828" s="198"/>
      <c r="AT828" s="193" t="s">
        <v>342</v>
      </c>
      <c r="AU828" s="193" t="s">
        <v>87</v>
      </c>
      <c r="AV828" s="15" t="s">
        <v>352</v>
      </c>
      <c r="AW828" s="15" t="s">
        <v>31</v>
      </c>
      <c r="AX828" s="15" t="s">
        <v>75</v>
      </c>
      <c r="AY828" s="193" t="s">
        <v>334</v>
      </c>
    </row>
    <row r="829" spans="2:51" s="12" customFormat="1" ht="20.399999999999999">
      <c r="B829" s="171"/>
      <c r="D829" s="172" t="s">
        <v>342</v>
      </c>
      <c r="E829" s="173" t="s">
        <v>1</v>
      </c>
      <c r="F829" s="174" t="s">
        <v>1127</v>
      </c>
      <c r="H829" s="173" t="s">
        <v>1</v>
      </c>
      <c r="I829" s="175"/>
      <c r="L829" s="171"/>
      <c r="M829" s="176"/>
      <c r="T829" s="177"/>
      <c r="AT829" s="173" t="s">
        <v>342</v>
      </c>
      <c r="AU829" s="173" t="s">
        <v>87</v>
      </c>
      <c r="AV829" s="12" t="s">
        <v>82</v>
      </c>
      <c r="AW829" s="12" t="s">
        <v>31</v>
      </c>
      <c r="AX829" s="12" t="s">
        <v>75</v>
      </c>
      <c r="AY829" s="173" t="s">
        <v>334</v>
      </c>
    </row>
    <row r="830" spans="2:51" s="12" customFormat="1">
      <c r="B830" s="171"/>
      <c r="D830" s="172" t="s">
        <v>342</v>
      </c>
      <c r="E830" s="173" t="s">
        <v>1</v>
      </c>
      <c r="F830" s="174" t="s">
        <v>1128</v>
      </c>
      <c r="H830" s="173" t="s">
        <v>1</v>
      </c>
      <c r="I830" s="175"/>
      <c r="L830" s="171"/>
      <c r="M830" s="176"/>
      <c r="T830" s="177"/>
      <c r="AT830" s="173" t="s">
        <v>342</v>
      </c>
      <c r="AU830" s="173" t="s">
        <v>87</v>
      </c>
      <c r="AV830" s="12" t="s">
        <v>82</v>
      </c>
      <c r="AW830" s="12" t="s">
        <v>31</v>
      </c>
      <c r="AX830" s="12" t="s">
        <v>75</v>
      </c>
      <c r="AY830" s="173" t="s">
        <v>334</v>
      </c>
    </row>
    <row r="831" spans="2:51" s="13" customFormat="1">
      <c r="B831" s="178"/>
      <c r="D831" s="172" t="s">
        <v>342</v>
      </c>
      <c r="E831" s="179" t="s">
        <v>1</v>
      </c>
      <c r="F831" s="180" t="s">
        <v>1129</v>
      </c>
      <c r="H831" s="181">
        <v>16.777000000000001</v>
      </c>
      <c r="I831" s="182"/>
      <c r="L831" s="178"/>
      <c r="M831" s="183"/>
      <c r="T831" s="184"/>
      <c r="AT831" s="179" t="s">
        <v>342</v>
      </c>
      <c r="AU831" s="179" t="s">
        <v>87</v>
      </c>
      <c r="AV831" s="13" t="s">
        <v>87</v>
      </c>
      <c r="AW831" s="13" t="s">
        <v>31</v>
      </c>
      <c r="AX831" s="13" t="s">
        <v>75</v>
      </c>
      <c r="AY831" s="179" t="s">
        <v>334</v>
      </c>
    </row>
    <row r="832" spans="2:51" s="13" customFormat="1">
      <c r="B832" s="178"/>
      <c r="D832" s="172" t="s">
        <v>342</v>
      </c>
      <c r="E832" s="179" t="s">
        <v>1</v>
      </c>
      <c r="F832" s="180" t="s">
        <v>1130</v>
      </c>
      <c r="H832" s="181">
        <v>-1.0620000000000001</v>
      </c>
      <c r="I832" s="182"/>
      <c r="L832" s="178"/>
      <c r="M832" s="183"/>
      <c r="T832" s="184"/>
      <c r="AT832" s="179" t="s">
        <v>342</v>
      </c>
      <c r="AU832" s="179" t="s">
        <v>87</v>
      </c>
      <c r="AV832" s="13" t="s">
        <v>87</v>
      </c>
      <c r="AW832" s="13" t="s">
        <v>31</v>
      </c>
      <c r="AX832" s="13" t="s">
        <v>75</v>
      </c>
      <c r="AY832" s="179" t="s">
        <v>334</v>
      </c>
    </row>
    <row r="833" spans="2:51" s="13" customFormat="1">
      <c r="B833" s="178"/>
      <c r="D833" s="172" t="s">
        <v>342</v>
      </c>
      <c r="E833" s="179" t="s">
        <v>1</v>
      </c>
      <c r="F833" s="180" t="s">
        <v>1131</v>
      </c>
      <c r="H833" s="181">
        <v>-1.9350000000000001</v>
      </c>
      <c r="I833" s="182"/>
      <c r="L833" s="178"/>
      <c r="M833" s="183"/>
      <c r="T833" s="184"/>
      <c r="AT833" s="179" t="s">
        <v>342</v>
      </c>
      <c r="AU833" s="179" t="s">
        <v>87</v>
      </c>
      <c r="AV833" s="13" t="s">
        <v>87</v>
      </c>
      <c r="AW833" s="13" t="s">
        <v>31</v>
      </c>
      <c r="AX833" s="13" t="s">
        <v>75</v>
      </c>
      <c r="AY833" s="179" t="s">
        <v>334</v>
      </c>
    </row>
    <row r="834" spans="2:51" s="12" customFormat="1">
      <c r="B834" s="171"/>
      <c r="D834" s="172" t="s">
        <v>342</v>
      </c>
      <c r="E834" s="173" t="s">
        <v>1</v>
      </c>
      <c r="F834" s="174" t="s">
        <v>1132</v>
      </c>
      <c r="H834" s="173" t="s">
        <v>1</v>
      </c>
      <c r="I834" s="175"/>
      <c r="L834" s="171"/>
      <c r="M834" s="176"/>
      <c r="T834" s="177"/>
      <c r="AT834" s="173" t="s">
        <v>342</v>
      </c>
      <c r="AU834" s="173" t="s">
        <v>87</v>
      </c>
      <c r="AV834" s="12" t="s">
        <v>82</v>
      </c>
      <c r="AW834" s="12" t="s">
        <v>31</v>
      </c>
      <c r="AX834" s="12" t="s">
        <v>75</v>
      </c>
      <c r="AY834" s="173" t="s">
        <v>334</v>
      </c>
    </row>
    <row r="835" spans="2:51" s="13" customFormat="1">
      <c r="B835" s="178"/>
      <c r="D835" s="172" t="s">
        <v>342</v>
      </c>
      <c r="E835" s="179" t="s">
        <v>1</v>
      </c>
      <c r="F835" s="180" t="s">
        <v>1133</v>
      </c>
      <c r="H835" s="181">
        <v>8.4450000000000003</v>
      </c>
      <c r="I835" s="182"/>
      <c r="L835" s="178"/>
      <c r="M835" s="183"/>
      <c r="T835" s="184"/>
      <c r="AT835" s="179" t="s">
        <v>342</v>
      </c>
      <c r="AU835" s="179" t="s">
        <v>87</v>
      </c>
      <c r="AV835" s="13" t="s">
        <v>87</v>
      </c>
      <c r="AW835" s="13" t="s">
        <v>31</v>
      </c>
      <c r="AX835" s="13" t="s">
        <v>75</v>
      </c>
      <c r="AY835" s="179" t="s">
        <v>334</v>
      </c>
    </row>
    <row r="836" spans="2:51" s="13" customFormat="1">
      <c r="B836" s="178"/>
      <c r="D836" s="172" t="s">
        <v>342</v>
      </c>
      <c r="E836" s="179" t="s">
        <v>1</v>
      </c>
      <c r="F836" s="180" t="s">
        <v>1131</v>
      </c>
      <c r="H836" s="181">
        <v>-1.9350000000000001</v>
      </c>
      <c r="I836" s="182"/>
      <c r="L836" s="178"/>
      <c r="M836" s="183"/>
      <c r="T836" s="184"/>
      <c r="AT836" s="179" t="s">
        <v>342</v>
      </c>
      <c r="AU836" s="179" t="s">
        <v>87</v>
      </c>
      <c r="AV836" s="13" t="s">
        <v>87</v>
      </c>
      <c r="AW836" s="13" t="s">
        <v>31</v>
      </c>
      <c r="AX836" s="13" t="s">
        <v>75</v>
      </c>
      <c r="AY836" s="179" t="s">
        <v>334</v>
      </c>
    </row>
    <row r="837" spans="2:51" s="15" customFormat="1">
      <c r="B837" s="192"/>
      <c r="D837" s="172" t="s">
        <v>342</v>
      </c>
      <c r="E837" s="193" t="s">
        <v>252</v>
      </c>
      <c r="F837" s="194" t="s">
        <v>406</v>
      </c>
      <c r="H837" s="195">
        <v>20.290000000000003</v>
      </c>
      <c r="I837" s="196"/>
      <c r="L837" s="192"/>
      <c r="M837" s="197"/>
      <c r="T837" s="198"/>
      <c r="AT837" s="193" t="s">
        <v>342</v>
      </c>
      <c r="AU837" s="193" t="s">
        <v>87</v>
      </c>
      <c r="AV837" s="15" t="s">
        <v>352</v>
      </c>
      <c r="AW837" s="15" t="s">
        <v>31</v>
      </c>
      <c r="AX837" s="15" t="s">
        <v>75</v>
      </c>
      <c r="AY837" s="193" t="s">
        <v>334</v>
      </c>
    </row>
    <row r="838" spans="2:51" s="12" customFormat="1" ht="20.399999999999999">
      <c r="B838" s="171"/>
      <c r="D838" s="172" t="s">
        <v>342</v>
      </c>
      <c r="E838" s="173" t="s">
        <v>1</v>
      </c>
      <c r="F838" s="174" t="s">
        <v>1134</v>
      </c>
      <c r="H838" s="173" t="s">
        <v>1</v>
      </c>
      <c r="I838" s="175"/>
      <c r="L838" s="171"/>
      <c r="M838" s="176"/>
      <c r="T838" s="177"/>
      <c r="AT838" s="173" t="s">
        <v>342</v>
      </c>
      <c r="AU838" s="173" t="s">
        <v>87</v>
      </c>
      <c r="AV838" s="12" t="s">
        <v>82</v>
      </c>
      <c r="AW838" s="12" t="s">
        <v>31</v>
      </c>
      <c r="AX838" s="12" t="s">
        <v>75</v>
      </c>
      <c r="AY838" s="173" t="s">
        <v>334</v>
      </c>
    </row>
    <row r="839" spans="2:51" s="12" customFormat="1">
      <c r="B839" s="171"/>
      <c r="D839" s="172" t="s">
        <v>342</v>
      </c>
      <c r="E839" s="173" t="s">
        <v>1</v>
      </c>
      <c r="F839" s="174" t="s">
        <v>1135</v>
      </c>
      <c r="H839" s="173" t="s">
        <v>1</v>
      </c>
      <c r="I839" s="175"/>
      <c r="L839" s="171"/>
      <c r="M839" s="176"/>
      <c r="T839" s="177"/>
      <c r="AT839" s="173" t="s">
        <v>342</v>
      </c>
      <c r="AU839" s="173" t="s">
        <v>87</v>
      </c>
      <c r="AV839" s="12" t="s">
        <v>82</v>
      </c>
      <c r="AW839" s="12" t="s">
        <v>31</v>
      </c>
      <c r="AX839" s="12" t="s">
        <v>75</v>
      </c>
      <c r="AY839" s="173" t="s">
        <v>334</v>
      </c>
    </row>
    <row r="840" spans="2:51" s="13" customFormat="1">
      <c r="B840" s="178"/>
      <c r="D840" s="172" t="s">
        <v>342</v>
      </c>
      <c r="E840" s="179" t="s">
        <v>1</v>
      </c>
      <c r="F840" s="180" t="s">
        <v>1136</v>
      </c>
      <c r="H840" s="181">
        <v>12.667</v>
      </c>
      <c r="I840" s="182"/>
      <c r="L840" s="178"/>
      <c r="M840" s="183"/>
      <c r="T840" s="184"/>
      <c r="AT840" s="179" t="s">
        <v>342</v>
      </c>
      <c r="AU840" s="179" t="s">
        <v>87</v>
      </c>
      <c r="AV840" s="13" t="s">
        <v>87</v>
      </c>
      <c r="AW840" s="13" t="s">
        <v>31</v>
      </c>
      <c r="AX840" s="13" t="s">
        <v>75</v>
      </c>
      <c r="AY840" s="179" t="s">
        <v>334</v>
      </c>
    </row>
    <row r="841" spans="2:51" s="13" customFormat="1">
      <c r="B841" s="178"/>
      <c r="D841" s="172" t="s">
        <v>342</v>
      </c>
      <c r="E841" s="179" t="s">
        <v>1</v>
      </c>
      <c r="F841" s="180" t="s">
        <v>1131</v>
      </c>
      <c r="H841" s="181">
        <v>-1.9350000000000001</v>
      </c>
      <c r="I841" s="182"/>
      <c r="L841" s="178"/>
      <c r="M841" s="183"/>
      <c r="T841" s="184"/>
      <c r="AT841" s="179" t="s">
        <v>342</v>
      </c>
      <c r="AU841" s="179" t="s">
        <v>87</v>
      </c>
      <c r="AV841" s="13" t="s">
        <v>87</v>
      </c>
      <c r="AW841" s="13" t="s">
        <v>31</v>
      </c>
      <c r="AX841" s="13" t="s">
        <v>75</v>
      </c>
      <c r="AY841" s="179" t="s">
        <v>334</v>
      </c>
    </row>
    <row r="842" spans="2:51" s="15" customFormat="1">
      <c r="B842" s="192"/>
      <c r="D842" s="172" t="s">
        <v>342</v>
      </c>
      <c r="E842" s="193" t="s">
        <v>254</v>
      </c>
      <c r="F842" s="194" t="s">
        <v>406</v>
      </c>
      <c r="H842" s="195">
        <v>10.731999999999999</v>
      </c>
      <c r="I842" s="196"/>
      <c r="L842" s="192"/>
      <c r="M842" s="197"/>
      <c r="T842" s="198"/>
      <c r="AT842" s="193" t="s">
        <v>342</v>
      </c>
      <c r="AU842" s="193" t="s">
        <v>87</v>
      </c>
      <c r="AV842" s="15" t="s">
        <v>352</v>
      </c>
      <c r="AW842" s="15" t="s">
        <v>31</v>
      </c>
      <c r="AX842" s="15" t="s">
        <v>75</v>
      </c>
      <c r="AY842" s="193" t="s">
        <v>334</v>
      </c>
    </row>
    <row r="843" spans="2:51" s="12" customFormat="1" ht="20.399999999999999">
      <c r="B843" s="171"/>
      <c r="D843" s="172" t="s">
        <v>342</v>
      </c>
      <c r="E843" s="173" t="s">
        <v>1</v>
      </c>
      <c r="F843" s="174" t="s">
        <v>1137</v>
      </c>
      <c r="H843" s="173" t="s">
        <v>1</v>
      </c>
      <c r="I843" s="175"/>
      <c r="L843" s="171"/>
      <c r="M843" s="176"/>
      <c r="T843" s="177"/>
      <c r="AT843" s="173" t="s">
        <v>342</v>
      </c>
      <c r="AU843" s="173" t="s">
        <v>87</v>
      </c>
      <c r="AV843" s="12" t="s">
        <v>82</v>
      </c>
      <c r="AW843" s="12" t="s">
        <v>31</v>
      </c>
      <c r="AX843" s="12" t="s">
        <v>75</v>
      </c>
      <c r="AY843" s="173" t="s">
        <v>334</v>
      </c>
    </row>
    <row r="844" spans="2:51" s="12" customFormat="1">
      <c r="B844" s="171"/>
      <c r="D844" s="172" t="s">
        <v>342</v>
      </c>
      <c r="E844" s="173" t="s">
        <v>1</v>
      </c>
      <c r="F844" s="174" t="s">
        <v>1138</v>
      </c>
      <c r="H844" s="173" t="s">
        <v>1</v>
      </c>
      <c r="I844" s="175"/>
      <c r="L844" s="171"/>
      <c r="M844" s="176"/>
      <c r="T844" s="177"/>
      <c r="AT844" s="173" t="s">
        <v>342</v>
      </c>
      <c r="AU844" s="173" t="s">
        <v>87</v>
      </c>
      <c r="AV844" s="12" t="s">
        <v>82</v>
      </c>
      <c r="AW844" s="12" t="s">
        <v>31</v>
      </c>
      <c r="AX844" s="12" t="s">
        <v>75</v>
      </c>
      <c r="AY844" s="173" t="s">
        <v>334</v>
      </c>
    </row>
    <row r="845" spans="2:51" s="13" customFormat="1">
      <c r="B845" s="178"/>
      <c r="D845" s="172" t="s">
        <v>342</v>
      </c>
      <c r="E845" s="179" t="s">
        <v>1</v>
      </c>
      <c r="F845" s="180" t="s">
        <v>1139</v>
      </c>
      <c r="H845" s="181">
        <v>45.314999999999998</v>
      </c>
      <c r="I845" s="182"/>
      <c r="L845" s="178"/>
      <c r="M845" s="183"/>
      <c r="T845" s="184"/>
      <c r="AT845" s="179" t="s">
        <v>342</v>
      </c>
      <c r="AU845" s="179" t="s">
        <v>87</v>
      </c>
      <c r="AV845" s="13" t="s">
        <v>87</v>
      </c>
      <c r="AW845" s="13" t="s">
        <v>31</v>
      </c>
      <c r="AX845" s="13" t="s">
        <v>75</v>
      </c>
      <c r="AY845" s="179" t="s">
        <v>334</v>
      </c>
    </row>
    <row r="846" spans="2:51" s="13" customFormat="1">
      <c r="B846" s="178"/>
      <c r="D846" s="172" t="s">
        <v>342</v>
      </c>
      <c r="E846" s="179" t="s">
        <v>1</v>
      </c>
      <c r="F846" s="180" t="s">
        <v>1140</v>
      </c>
      <c r="H846" s="181">
        <v>-3.87</v>
      </c>
      <c r="I846" s="182"/>
      <c r="L846" s="178"/>
      <c r="M846" s="183"/>
      <c r="T846" s="184"/>
      <c r="AT846" s="179" t="s">
        <v>342</v>
      </c>
      <c r="AU846" s="179" t="s">
        <v>87</v>
      </c>
      <c r="AV846" s="13" t="s">
        <v>87</v>
      </c>
      <c r="AW846" s="13" t="s">
        <v>31</v>
      </c>
      <c r="AX846" s="13" t="s">
        <v>75</v>
      </c>
      <c r="AY846" s="179" t="s">
        <v>334</v>
      </c>
    </row>
    <row r="847" spans="2:51" s="12" customFormat="1">
      <c r="B847" s="171"/>
      <c r="D847" s="172" t="s">
        <v>342</v>
      </c>
      <c r="E847" s="173" t="s">
        <v>1</v>
      </c>
      <c r="F847" s="174" t="s">
        <v>1141</v>
      </c>
      <c r="H847" s="173" t="s">
        <v>1</v>
      </c>
      <c r="I847" s="175"/>
      <c r="L847" s="171"/>
      <c r="M847" s="176"/>
      <c r="T847" s="177"/>
      <c r="AT847" s="173" t="s">
        <v>342</v>
      </c>
      <c r="AU847" s="173" t="s">
        <v>87</v>
      </c>
      <c r="AV847" s="12" t="s">
        <v>82</v>
      </c>
      <c r="AW847" s="12" t="s">
        <v>31</v>
      </c>
      <c r="AX847" s="12" t="s">
        <v>75</v>
      </c>
      <c r="AY847" s="173" t="s">
        <v>334</v>
      </c>
    </row>
    <row r="848" spans="2:51" s="13" customFormat="1">
      <c r="B848" s="178"/>
      <c r="D848" s="172" t="s">
        <v>342</v>
      </c>
      <c r="E848" s="179" t="s">
        <v>1</v>
      </c>
      <c r="F848" s="180" t="s">
        <v>1142</v>
      </c>
      <c r="H848" s="181">
        <v>7.6340000000000003</v>
      </c>
      <c r="I848" s="182"/>
      <c r="L848" s="178"/>
      <c r="M848" s="183"/>
      <c r="T848" s="184"/>
      <c r="AT848" s="179" t="s">
        <v>342</v>
      </c>
      <c r="AU848" s="179" t="s">
        <v>87</v>
      </c>
      <c r="AV848" s="13" t="s">
        <v>87</v>
      </c>
      <c r="AW848" s="13" t="s">
        <v>31</v>
      </c>
      <c r="AX848" s="13" t="s">
        <v>75</v>
      </c>
      <c r="AY848" s="179" t="s">
        <v>334</v>
      </c>
    </row>
    <row r="849" spans="2:65" s="13" customFormat="1">
      <c r="B849" s="178"/>
      <c r="D849" s="172" t="s">
        <v>342</v>
      </c>
      <c r="E849" s="179" t="s">
        <v>1</v>
      </c>
      <c r="F849" s="180" t="s">
        <v>1131</v>
      </c>
      <c r="H849" s="181">
        <v>-1.9350000000000001</v>
      </c>
      <c r="I849" s="182"/>
      <c r="L849" s="178"/>
      <c r="M849" s="183"/>
      <c r="T849" s="184"/>
      <c r="AT849" s="179" t="s">
        <v>342</v>
      </c>
      <c r="AU849" s="179" t="s">
        <v>87</v>
      </c>
      <c r="AV849" s="13" t="s">
        <v>87</v>
      </c>
      <c r="AW849" s="13" t="s">
        <v>31</v>
      </c>
      <c r="AX849" s="13" t="s">
        <v>75</v>
      </c>
      <c r="AY849" s="179" t="s">
        <v>334</v>
      </c>
    </row>
    <row r="850" spans="2:65" s="15" customFormat="1">
      <c r="B850" s="192"/>
      <c r="D850" s="172" t="s">
        <v>342</v>
      </c>
      <c r="E850" s="193" t="s">
        <v>256</v>
      </c>
      <c r="F850" s="194" t="s">
        <v>406</v>
      </c>
      <c r="H850" s="195">
        <v>47.143999999999998</v>
      </c>
      <c r="I850" s="196"/>
      <c r="L850" s="192"/>
      <c r="M850" s="197"/>
      <c r="T850" s="198"/>
      <c r="AT850" s="193" t="s">
        <v>342</v>
      </c>
      <c r="AU850" s="193" t="s">
        <v>87</v>
      </c>
      <c r="AV850" s="15" t="s">
        <v>352</v>
      </c>
      <c r="AW850" s="15" t="s">
        <v>31</v>
      </c>
      <c r="AX850" s="15" t="s">
        <v>75</v>
      </c>
      <c r="AY850" s="193" t="s">
        <v>334</v>
      </c>
    </row>
    <row r="851" spans="2:65" s="12" customFormat="1" ht="20.399999999999999">
      <c r="B851" s="171"/>
      <c r="D851" s="172" t="s">
        <v>342</v>
      </c>
      <c r="E851" s="173" t="s">
        <v>1</v>
      </c>
      <c r="F851" s="174" t="s">
        <v>1143</v>
      </c>
      <c r="H851" s="173" t="s">
        <v>1</v>
      </c>
      <c r="I851" s="175"/>
      <c r="L851" s="171"/>
      <c r="M851" s="176"/>
      <c r="T851" s="177"/>
      <c r="AT851" s="173" t="s">
        <v>342</v>
      </c>
      <c r="AU851" s="173" t="s">
        <v>87</v>
      </c>
      <c r="AV851" s="12" t="s">
        <v>82</v>
      </c>
      <c r="AW851" s="12" t="s">
        <v>31</v>
      </c>
      <c r="AX851" s="12" t="s">
        <v>75</v>
      </c>
      <c r="AY851" s="173" t="s">
        <v>334</v>
      </c>
    </row>
    <row r="852" spans="2:65" s="12" customFormat="1">
      <c r="B852" s="171"/>
      <c r="D852" s="172" t="s">
        <v>342</v>
      </c>
      <c r="E852" s="173" t="s">
        <v>1</v>
      </c>
      <c r="F852" s="174" t="s">
        <v>1144</v>
      </c>
      <c r="H852" s="173" t="s">
        <v>1</v>
      </c>
      <c r="I852" s="175"/>
      <c r="L852" s="171"/>
      <c r="M852" s="176"/>
      <c r="T852" s="177"/>
      <c r="AT852" s="173" t="s">
        <v>342</v>
      </c>
      <c r="AU852" s="173" t="s">
        <v>87</v>
      </c>
      <c r="AV852" s="12" t="s">
        <v>82</v>
      </c>
      <c r="AW852" s="12" t="s">
        <v>31</v>
      </c>
      <c r="AX852" s="12" t="s">
        <v>75</v>
      </c>
      <c r="AY852" s="173" t="s">
        <v>334</v>
      </c>
    </row>
    <row r="853" spans="2:65" s="13" customFormat="1">
      <c r="B853" s="178"/>
      <c r="D853" s="172" t="s">
        <v>342</v>
      </c>
      <c r="E853" s="179" t="s">
        <v>1</v>
      </c>
      <c r="F853" s="180" t="s">
        <v>1145</v>
      </c>
      <c r="H853" s="181">
        <v>7.1630000000000003</v>
      </c>
      <c r="I853" s="182"/>
      <c r="L853" s="178"/>
      <c r="M853" s="183"/>
      <c r="T853" s="184"/>
      <c r="AT853" s="179" t="s">
        <v>342</v>
      </c>
      <c r="AU853" s="179" t="s">
        <v>87</v>
      </c>
      <c r="AV853" s="13" t="s">
        <v>87</v>
      </c>
      <c r="AW853" s="13" t="s">
        <v>31</v>
      </c>
      <c r="AX853" s="13" t="s">
        <v>75</v>
      </c>
      <c r="AY853" s="179" t="s">
        <v>334</v>
      </c>
    </row>
    <row r="854" spans="2:65" s="12" customFormat="1">
      <c r="B854" s="171"/>
      <c r="D854" s="172" t="s">
        <v>342</v>
      </c>
      <c r="E854" s="173" t="s">
        <v>1</v>
      </c>
      <c r="F854" s="174" t="s">
        <v>1146</v>
      </c>
      <c r="H854" s="173" t="s">
        <v>1</v>
      </c>
      <c r="I854" s="175"/>
      <c r="L854" s="171"/>
      <c r="M854" s="176"/>
      <c r="T854" s="177"/>
      <c r="AT854" s="173" t="s">
        <v>342</v>
      </c>
      <c r="AU854" s="173" t="s">
        <v>87</v>
      </c>
      <c r="AV854" s="12" t="s">
        <v>82</v>
      </c>
      <c r="AW854" s="12" t="s">
        <v>31</v>
      </c>
      <c r="AX854" s="12" t="s">
        <v>75</v>
      </c>
      <c r="AY854" s="173" t="s">
        <v>334</v>
      </c>
    </row>
    <row r="855" spans="2:65" s="13" customFormat="1">
      <c r="B855" s="178"/>
      <c r="D855" s="172" t="s">
        <v>342</v>
      </c>
      <c r="E855" s="179" t="s">
        <v>1</v>
      </c>
      <c r="F855" s="180" t="s">
        <v>1147</v>
      </c>
      <c r="H855" s="181">
        <v>8.6709999999999994</v>
      </c>
      <c r="I855" s="182"/>
      <c r="L855" s="178"/>
      <c r="M855" s="183"/>
      <c r="T855" s="184"/>
      <c r="AT855" s="179" t="s">
        <v>342</v>
      </c>
      <c r="AU855" s="179" t="s">
        <v>87</v>
      </c>
      <c r="AV855" s="13" t="s">
        <v>87</v>
      </c>
      <c r="AW855" s="13" t="s">
        <v>31</v>
      </c>
      <c r="AX855" s="13" t="s">
        <v>75</v>
      </c>
      <c r="AY855" s="179" t="s">
        <v>334</v>
      </c>
    </row>
    <row r="856" spans="2:65" s="13" customFormat="1">
      <c r="B856" s="178"/>
      <c r="D856" s="172" t="s">
        <v>342</v>
      </c>
      <c r="E856" s="179" t="s">
        <v>1</v>
      </c>
      <c r="F856" s="180" t="s">
        <v>1131</v>
      </c>
      <c r="H856" s="181">
        <v>-1.9350000000000001</v>
      </c>
      <c r="I856" s="182"/>
      <c r="L856" s="178"/>
      <c r="M856" s="183"/>
      <c r="T856" s="184"/>
      <c r="AT856" s="179" t="s">
        <v>342</v>
      </c>
      <c r="AU856" s="179" t="s">
        <v>87</v>
      </c>
      <c r="AV856" s="13" t="s">
        <v>87</v>
      </c>
      <c r="AW856" s="13" t="s">
        <v>31</v>
      </c>
      <c r="AX856" s="13" t="s">
        <v>75</v>
      </c>
      <c r="AY856" s="179" t="s">
        <v>334</v>
      </c>
    </row>
    <row r="857" spans="2:65" s="15" customFormat="1">
      <c r="B857" s="192"/>
      <c r="D857" s="172" t="s">
        <v>342</v>
      </c>
      <c r="E857" s="193" t="s">
        <v>258</v>
      </c>
      <c r="F857" s="194" t="s">
        <v>406</v>
      </c>
      <c r="H857" s="195">
        <v>13.898999999999999</v>
      </c>
      <c r="I857" s="196"/>
      <c r="L857" s="192"/>
      <c r="M857" s="197"/>
      <c r="T857" s="198"/>
      <c r="AT857" s="193" t="s">
        <v>342</v>
      </c>
      <c r="AU857" s="193" t="s">
        <v>87</v>
      </c>
      <c r="AV857" s="15" t="s">
        <v>352</v>
      </c>
      <c r="AW857" s="15" t="s">
        <v>31</v>
      </c>
      <c r="AX857" s="15" t="s">
        <v>75</v>
      </c>
      <c r="AY857" s="193" t="s">
        <v>334</v>
      </c>
    </row>
    <row r="858" spans="2:65" s="12" customFormat="1" ht="20.399999999999999">
      <c r="B858" s="171"/>
      <c r="D858" s="172" t="s">
        <v>342</v>
      </c>
      <c r="E858" s="173" t="s">
        <v>1</v>
      </c>
      <c r="F858" s="174" t="s">
        <v>1148</v>
      </c>
      <c r="H858" s="173" t="s">
        <v>1</v>
      </c>
      <c r="I858" s="175"/>
      <c r="L858" s="171"/>
      <c r="M858" s="176"/>
      <c r="T858" s="177"/>
      <c r="AT858" s="173" t="s">
        <v>342</v>
      </c>
      <c r="AU858" s="173" t="s">
        <v>87</v>
      </c>
      <c r="AV858" s="12" t="s">
        <v>82</v>
      </c>
      <c r="AW858" s="12" t="s">
        <v>31</v>
      </c>
      <c r="AX858" s="12" t="s">
        <v>75</v>
      </c>
      <c r="AY858" s="173" t="s">
        <v>334</v>
      </c>
    </row>
    <row r="859" spans="2:65" s="12" customFormat="1">
      <c r="B859" s="171"/>
      <c r="D859" s="172" t="s">
        <v>342</v>
      </c>
      <c r="E859" s="173" t="s">
        <v>1</v>
      </c>
      <c r="F859" s="174" t="s">
        <v>1149</v>
      </c>
      <c r="H859" s="173" t="s">
        <v>1</v>
      </c>
      <c r="I859" s="175"/>
      <c r="L859" s="171"/>
      <c r="M859" s="176"/>
      <c r="T859" s="177"/>
      <c r="AT859" s="173" t="s">
        <v>342</v>
      </c>
      <c r="AU859" s="173" t="s">
        <v>87</v>
      </c>
      <c r="AV859" s="12" t="s">
        <v>82</v>
      </c>
      <c r="AW859" s="12" t="s">
        <v>31</v>
      </c>
      <c r="AX859" s="12" t="s">
        <v>75</v>
      </c>
      <c r="AY859" s="173" t="s">
        <v>334</v>
      </c>
    </row>
    <row r="860" spans="2:65" s="13" customFormat="1">
      <c r="B860" s="178"/>
      <c r="D860" s="172" t="s">
        <v>342</v>
      </c>
      <c r="E860" s="179" t="s">
        <v>1</v>
      </c>
      <c r="F860" s="180" t="s">
        <v>1150</v>
      </c>
      <c r="H860" s="181">
        <v>9.35</v>
      </c>
      <c r="I860" s="182"/>
      <c r="L860" s="178"/>
      <c r="M860" s="183"/>
      <c r="T860" s="184"/>
      <c r="AT860" s="179" t="s">
        <v>342</v>
      </c>
      <c r="AU860" s="179" t="s">
        <v>87</v>
      </c>
      <c r="AV860" s="13" t="s">
        <v>87</v>
      </c>
      <c r="AW860" s="13" t="s">
        <v>31</v>
      </c>
      <c r="AX860" s="13" t="s">
        <v>75</v>
      </c>
      <c r="AY860" s="179" t="s">
        <v>334</v>
      </c>
    </row>
    <row r="861" spans="2:65" s="15" customFormat="1">
      <c r="B861" s="192"/>
      <c r="D861" s="172" t="s">
        <v>342</v>
      </c>
      <c r="E861" s="193" t="s">
        <v>260</v>
      </c>
      <c r="F861" s="194" t="s">
        <v>406</v>
      </c>
      <c r="H861" s="195">
        <v>9.35</v>
      </c>
      <c r="I861" s="196"/>
      <c r="L861" s="192"/>
      <c r="M861" s="197"/>
      <c r="T861" s="198"/>
      <c r="AT861" s="193" t="s">
        <v>342</v>
      </c>
      <c r="AU861" s="193" t="s">
        <v>87</v>
      </c>
      <c r="AV861" s="15" t="s">
        <v>352</v>
      </c>
      <c r="AW861" s="15" t="s">
        <v>31</v>
      </c>
      <c r="AX861" s="15" t="s">
        <v>75</v>
      </c>
      <c r="AY861" s="193" t="s">
        <v>334</v>
      </c>
    </row>
    <row r="862" spans="2:65" s="14" customFormat="1">
      <c r="B862" s="185"/>
      <c r="D862" s="172" t="s">
        <v>342</v>
      </c>
      <c r="E862" s="186" t="s">
        <v>1</v>
      </c>
      <c r="F862" s="187" t="s">
        <v>346</v>
      </c>
      <c r="H862" s="188">
        <v>964.38900000000035</v>
      </c>
      <c r="I862" s="189"/>
      <c r="L862" s="185"/>
      <c r="M862" s="190"/>
      <c r="T862" s="191"/>
      <c r="AT862" s="186" t="s">
        <v>342</v>
      </c>
      <c r="AU862" s="186" t="s">
        <v>87</v>
      </c>
      <c r="AV862" s="14" t="s">
        <v>340</v>
      </c>
      <c r="AW862" s="14" t="s">
        <v>31</v>
      </c>
      <c r="AX862" s="14" t="s">
        <v>82</v>
      </c>
      <c r="AY862" s="186" t="s">
        <v>334</v>
      </c>
    </row>
    <row r="863" spans="2:65" s="1" customFormat="1" ht="37.799999999999997" customHeight="1">
      <c r="B863" s="128"/>
      <c r="C863" s="199" t="s">
        <v>1151</v>
      </c>
      <c r="D863" s="199" t="s">
        <v>425</v>
      </c>
      <c r="E863" s="200" t="s">
        <v>1152</v>
      </c>
      <c r="F863" s="201" t="s">
        <v>1153</v>
      </c>
      <c r="G863" s="202" t="s">
        <v>339</v>
      </c>
      <c r="H863" s="203">
        <v>11.393000000000001</v>
      </c>
      <c r="I863" s="204"/>
      <c r="J863" s="205">
        <f>ROUND(I863*H863,2)</f>
        <v>0</v>
      </c>
      <c r="K863" s="206"/>
      <c r="L863" s="207"/>
      <c r="M863" s="208" t="s">
        <v>1</v>
      </c>
      <c r="N863" s="209" t="s">
        <v>41</v>
      </c>
      <c r="P863" s="167">
        <f>O863*H863</f>
        <v>0</v>
      </c>
      <c r="Q863" s="167">
        <v>2E-3</v>
      </c>
      <c r="R863" s="167">
        <f>Q863*H863</f>
        <v>2.2786000000000001E-2</v>
      </c>
      <c r="S863" s="167">
        <v>0</v>
      </c>
      <c r="T863" s="168">
        <f>S863*H863</f>
        <v>0</v>
      </c>
      <c r="AR863" s="169" t="s">
        <v>524</v>
      </c>
      <c r="AT863" s="169" t="s">
        <v>425</v>
      </c>
      <c r="AU863" s="169" t="s">
        <v>87</v>
      </c>
      <c r="AY863" s="17" t="s">
        <v>334</v>
      </c>
      <c r="BE863" s="170">
        <f>IF(N863="základná",J863,0)</f>
        <v>0</v>
      </c>
      <c r="BF863" s="170">
        <f>IF(N863="znížená",J863,0)</f>
        <v>0</v>
      </c>
      <c r="BG863" s="170">
        <f>IF(N863="zákl. prenesená",J863,0)</f>
        <v>0</v>
      </c>
      <c r="BH863" s="170">
        <f>IF(N863="zníž. prenesená",J863,0)</f>
        <v>0</v>
      </c>
      <c r="BI863" s="170">
        <f>IF(N863="nulová",J863,0)</f>
        <v>0</v>
      </c>
      <c r="BJ863" s="17" t="s">
        <v>87</v>
      </c>
      <c r="BK863" s="170">
        <f>ROUND(I863*H863,2)</f>
        <v>0</v>
      </c>
      <c r="BL863" s="17" t="s">
        <v>452</v>
      </c>
      <c r="BM863" s="169" t="s">
        <v>1154</v>
      </c>
    </row>
    <row r="864" spans="2:65" s="12" customFormat="1" ht="20.399999999999999">
      <c r="B864" s="171"/>
      <c r="D864" s="172" t="s">
        <v>342</v>
      </c>
      <c r="E864" s="173" t="s">
        <v>1</v>
      </c>
      <c r="F864" s="174" t="s">
        <v>877</v>
      </c>
      <c r="H864" s="173" t="s">
        <v>1</v>
      </c>
      <c r="I864" s="175"/>
      <c r="L864" s="171"/>
      <c r="M864" s="176"/>
      <c r="T864" s="177"/>
      <c r="AT864" s="173" t="s">
        <v>342</v>
      </c>
      <c r="AU864" s="173" t="s">
        <v>87</v>
      </c>
      <c r="AV864" s="12" t="s">
        <v>82</v>
      </c>
      <c r="AW864" s="12" t="s">
        <v>31</v>
      </c>
      <c r="AX864" s="12" t="s">
        <v>75</v>
      </c>
      <c r="AY864" s="173" t="s">
        <v>334</v>
      </c>
    </row>
    <row r="865" spans="2:65" s="13" customFormat="1">
      <c r="B865" s="178"/>
      <c r="D865" s="172" t="s">
        <v>342</v>
      </c>
      <c r="E865" s="179" t="s">
        <v>1</v>
      </c>
      <c r="F865" s="180" t="s">
        <v>1155</v>
      </c>
      <c r="H865" s="181">
        <v>10.164999999999999</v>
      </c>
      <c r="I865" s="182"/>
      <c r="L865" s="178"/>
      <c r="M865" s="183"/>
      <c r="T865" s="184"/>
      <c r="AT865" s="179" t="s">
        <v>342</v>
      </c>
      <c r="AU865" s="179" t="s">
        <v>87</v>
      </c>
      <c r="AV865" s="13" t="s">
        <v>87</v>
      </c>
      <c r="AW865" s="13" t="s">
        <v>31</v>
      </c>
      <c r="AX865" s="13" t="s">
        <v>75</v>
      </c>
      <c r="AY865" s="179" t="s">
        <v>334</v>
      </c>
    </row>
    <row r="866" spans="2:65" s="15" customFormat="1">
      <c r="B866" s="192"/>
      <c r="D866" s="172" t="s">
        <v>342</v>
      </c>
      <c r="E866" s="193" t="s">
        <v>1</v>
      </c>
      <c r="F866" s="194" t="s">
        <v>406</v>
      </c>
      <c r="H866" s="195">
        <v>10.164999999999999</v>
      </c>
      <c r="I866" s="196"/>
      <c r="L866" s="192"/>
      <c r="M866" s="197"/>
      <c r="T866" s="198"/>
      <c r="AT866" s="193" t="s">
        <v>342</v>
      </c>
      <c r="AU866" s="193" t="s">
        <v>87</v>
      </c>
      <c r="AV866" s="15" t="s">
        <v>352</v>
      </c>
      <c r="AW866" s="15" t="s">
        <v>31</v>
      </c>
      <c r="AX866" s="15" t="s">
        <v>75</v>
      </c>
      <c r="AY866" s="193" t="s">
        <v>334</v>
      </c>
    </row>
    <row r="867" spans="2:65" s="12" customFormat="1" ht="20.399999999999999">
      <c r="B867" s="171"/>
      <c r="D867" s="172" t="s">
        <v>342</v>
      </c>
      <c r="E867" s="173" t="s">
        <v>1</v>
      </c>
      <c r="F867" s="174" t="s">
        <v>1156</v>
      </c>
      <c r="H867" s="173" t="s">
        <v>1</v>
      </c>
      <c r="I867" s="175"/>
      <c r="L867" s="171"/>
      <c r="M867" s="176"/>
      <c r="T867" s="177"/>
      <c r="AT867" s="173" t="s">
        <v>342</v>
      </c>
      <c r="AU867" s="173" t="s">
        <v>87</v>
      </c>
      <c r="AV867" s="12" t="s">
        <v>82</v>
      </c>
      <c r="AW867" s="12" t="s">
        <v>31</v>
      </c>
      <c r="AX867" s="12" t="s">
        <v>75</v>
      </c>
      <c r="AY867" s="173" t="s">
        <v>334</v>
      </c>
    </row>
    <row r="868" spans="2:65" s="13" customFormat="1">
      <c r="B868" s="178"/>
      <c r="D868" s="172" t="s">
        <v>342</v>
      </c>
      <c r="E868" s="179" t="s">
        <v>1</v>
      </c>
      <c r="F868" s="180" t="s">
        <v>1157</v>
      </c>
      <c r="H868" s="181">
        <v>1.228</v>
      </c>
      <c r="I868" s="182"/>
      <c r="L868" s="178"/>
      <c r="M868" s="183"/>
      <c r="T868" s="184"/>
      <c r="AT868" s="179" t="s">
        <v>342</v>
      </c>
      <c r="AU868" s="179" t="s">
        <v>87</v>
      </c>
      <c r="AV868" s="13" t="s">
        <v>87</v>
      </c>
      <c r="AW868" s="13" t="s">
        <v>31</v>
      </c>
      <c r="AX868" s="13" t="s">
        <v>75</v>
      </c>
      <c r="AY868" s="179" t="s">
        <v>334</v>
      </c>
    </row>
    <row r="869" spans="2:65" s="15" customFormat="1">
      <c r="B869" s="192"/>
      <c r="D869" s="172" t="s">
        <v>342</v>
      </c>
      <c r="E869" s="193" t="s">
        <v>1</v>
      </c>
      <c r="F869" s="194" t="s">
        <v>406</v>
      </c>
      <c r="H869" s="195">
        <v>1.228</v>
      </c>
      <c r="I869" s="196"/>
      <c r="L869" s="192"/>
      <c r="M869" s="197"/>
      <c r="T869" s="198"/>
      <c r="AT869" s="193" t="s">
        <v>342</v>
      </c>
      <c r="AU869" s="193" t="s">
        <v>87</v>
      </c>
      <c r="AV869" s="15" t="s">
        <v>352</v>
      </c>
      <c r="AW869" s="15" t="s">
        <v>31</v>
      </c>
      <c r="AX869" s="15" t="s">
        <v>75</v>
      </c>
      <c r="AY869" s="193" t="s">
        <v>334</v>
      </c>
    </row>
    <row r="870" spans="2:65" s="14" customFormat="1">
      <c r="B870" s="185"/>
      <c r="D870" s="172" t="s">
        <v>342</v>
      </c>
      <c r="E870" s="186" t="s">
        <v>1</v>
      </c>
      <c r="F870" s="187" t="s">
        <v>346</v>
      </c>
      <c r="H870" s="188">
        <v>11.392999999999999</v>
      </c>
      <c r="I870" s="189"/>
      <c r="L870" s="185"/>
      <c r="M870" s="190"/>
      <c r="T870" s="191"/>
      <c r="AT870" s="186" t="s">
        <v>342</v>
      </c>
      <c r="AU870" s="186" t="s">
        <v>87</v>
      </c>
      <c r="AV870" s="14" t="s">
        <v>340</v>
      </c>
      <c r="AW870" s="14" t="s">
        <v>31</v>
      </c>
      <c r="AX870" s="14" t="s">
        <v>82</v>
      </c>
      <c r="AY870" s="186" t="s">
        <v>334</v>
      </c>
    </row>
    <row r="871" spans="2:65" s="1" customFormat="1" ht="37.799999999999997" customHeight="1">
      <c r="B871" s="128"/>
      <c r="C871" s="199" t="s">
        <v>1158</v>
      </c>
      <c r="D871" s="199" t="s">
        <v>425</v>
      </c>
      <c r="E871" s="200" t="s">
        <v>1159</v>
      </c>
      <c r="F871" s="201" t="s">
        <v>1160</v>
      </c>
      <c r="G871" s="202" t="s">
        <v>339</v>
      </c>
      <c r="H871" s="203">
        <v>241.45699999999999</v>
      </c>
      <c r="I871" s="204"/>
      <c r="J871" s="205">
        <f>ROUND(I871*H871,2)</f>
        <v>0</v>
      </c>
      <c r="K871" s="206"/>
      <c r="L871" s="207"/>
      <c r="M871" s="208" t="s">
        <v>1</v>
      </c>
      <c r="N871" s="209" t="s">
        <v>41</v>
      </c>
      <c r="P871" s="167">
        <f>O871*H871</f>
        <v>0</v>
      </c>
      <c r="Q871" s="167">
        <v>2.3999999999999998E-3</v>
      </c>
      <c r="R871" s="167">
        <f>Q871*H871</f>
        <v>0.57949679999999992</v>
      </c>
      <c r="S871" s="167">
        <v>0</v>
      </c>
      <c r="T871" s="168">
        <f>S871*H871</f>
        <v>0</v>
      </c>
      <c r="AR871" s="169" t="s">
        <v>524</v>
      </c>
      <c r="AT871" s="169" t="s">
        <v>425</v>
      </c>
      <c r="AU871" s="169" t="s">
        <v>87</v>
      </c>
      <c r="AY871" s="17" t="s">
        <v>334</v>
      </c>
      <c r="BE871" s="170">
        <f>IF(N871="základná",J871,0)</f>
        <v>0</v>
      </c>
      <c r="BF871" s="170">
        <f>IF(N871="znížená",J871,0)</f>
        <v>0</v>
      </c>
      <c r="BG871" s="170">
        <f>IF(N871="zákl. prenesená",J871,0)</f>
        <v>0</v>
      </c>
      <c r="BH871" s="170">
        <f>IF(N871="zníž. prenesená",J871,0)</f>
        <v>0</v>
      </c>
      <c r="BI871" s="170">
        <f>IF(N871="nulová",J871,0)</f>
        <v>0</v>
      </c>
      <c r="BJ871" s="17" t="s">
        <v>87</v>
      </c>
      <c r="BK871" s="170">
        <f>ROUND(I871*H871,2)</f>
        <v>0</v>
      </c>
      <c r="BL871" s="17" t="s">
        <v>452</v>
      </c>
      <c r="BM871" s="169" t="s">
        <v>1161</v>
      </c>
    </row>
    <row r="872" spans="2:65" s="12" customFormat="1">
      <c r="B872" s="171"/>
      <c r="D872" s="172" t="s">
        <v>342</v>
      </c>
      <c r="E872" s="173" t="s">
        <v>1</v>
      </c>
      <c r="F872" s="174" t="s">
        <v>1162</v>
      </c>
      <c r="H872" s="173" t="s">
        <v>1</v>
      </c>
      <c r="I872" s="175"/>
      <c r="L872" s="171"/>
      <c r="M872" s="176"/>
      <c r="T872" s="177"/>
      <c r="AT872" s="173" t="s">
        <v>342</v>
      </c>
      <c r="AU872" s="173" t="s">
        <v>87</v>
      </c>
      <c r="AV872" s="12" t="s">
        <v>82</v>
      </c>
      <c r="AW872" s="12" t="s">
        <v>31</v>
      </c>
      <c r="AX872" s="12" t="s">
        <v>75</v>
      </c>
      <c r="AY872" s="173" t="s">
        <v>334</v>
      </c>
    </row>
    <row r="873" spans="2:65" s="13" customFormat="1">
      <c r="B873" s="178"/>
      <c r="D873" s="172" t="s">
        <v>342</v>
      </c>
      <c r="E873" s="179" t="s">
        <v>1</v>
      </c>
      <c r="F873" s="180" t="s">
        <v>1163</v>
      </c>
      <c r="H873" s="181">
        <v>221.78700000000001</v>
      </c>
      <c r="I873" s="182"/>
      <c r="L873" s="178"/>
      <c r="M873" s="183"/>
      <c r="T873" s="184"/>
      <c r="AT873" s="179" t="s">
        <v>342</v>
      </c>
      <c r="AU873" s="179" t="s">
        <v>87</v>
      </c>
      <c r="AV873" s="13" t="s">
        <v>87</v>
      </c>
      <c r="AW873" s="13" t="s">
        <v>31</v>
      </c>
      <c r="AX873" s="13" t="s">
        <v>75</v>
      </c>
      <c r="AY873" s="179" t="s">
        <v>334</v>
      </c>
    </row>
    <row r="874" spans="2:65" s="13" customFormat="1">
      <c r="B874" s="178"/>
      <c r="D874" s="172" t="s">
        <v>342</v>
      </c>
      <c r="E874" s="179" t="s">
        <v>1</v>
      </c>
      <c r="F874" s="180" t="s">
        <v>1164</v>
      </c>
      <c r="H874" s="181">
        <v>-20.472000000000001</v>
      </c>
      <c r="I874" s="182"/>
      <c r="L874" s="178"/>
      <c r="M874" s="183"/>
      <c r="T874" s="184"/>
      <c r="AT874" s="179" t="s">
        <v>342</v>
      </c>
      <c r="AU874" s="179" t="s">
        <v>87</v>
      </c>
      <c r="AV874" s="13" t="s">
        <v>87</v>
      </c>
      <c r="AW874" s="13" t="s">
        <v>31</v>
      </c>
      <c r="AX874" s="13" t="s">
        <v>75</v>
      </c>
      <c r="AY874" s="179" t="s">
        <v>334</v>
      </c>
    </row>
    <row r="875" spans="2:65" s="15" customFormat="1">
      <c r="B875" s="192"/>
      <c r="D875" s="172" t="s">
        <v>342</v>
      </c>
      <c r="E875" s="193" t="s">
        <v>1</v>
      </c>
      <c r="F875" s="194" t="s">
        <v>406</v>
      </c>
      <c r="H875" s="195">
        <v>201.315</v>
      </c>
      <c r="I875" s="196"/>
      <c r="L875" s="192"/>
      <c r="M875" s="197"/>
      <c r="T875" s="198"/>
      <c r="AT875" s="193" t="s">
        <v>342</v>
      </c>
      <c r="AU875" s="193" t="s">
        <v>87</v>
      </c>
      <c r="AV875" s="15" t="s">
        <v>352</v>
      </c>
      <c r="AW875" s="15" t="s">
        <v>31</v>
      </c>
      <c r="AX875" s="15" t="s">
        <v>75</v>
      </c>
      <c r="AY875" s="193" t="s">
        <v>334</v>
      </c>
    </row>
    <row r="876" spans="2:65" s="12" customFormat="1" ht="20.399999999999999">
      <c r="B876" s="171"/>
      <c r="D876" s="172" t="s">
        <v>342</v>
      </c>
      <c r="E876" s="173" t="s">
        <v>1</v>
      </c>
      <c r="F876" s="174" t="s">
        <v>1088</v>
      </c>
      <c r="H876" s="173" t="s">
        <v>1</v>
      </c>
      <c r="I876" s="175"/>
      <c r="L876" s="171"/>
      <c r="M876" s="176"/>
      <c r="T876" s="177"/>
      <c r="AT876" s="173" t="s">
        <v>342</v>
      </c>
      <c r="AU876" s="173" t="s">
        <v>87</v>
      </c>
      <c r="AV876" s="12" t="s">
        <v>82</v>
      </c>
      <c r="AW876" s="12" t="s">
        <v>31</v>
      </c>
      <c r="AX876" s="12" t="s">
        <v>75</v>
      </c>
      <c r="AY876" s="173" t="s">
        <v>334</v>
      </c>
    </row>
    <row r="877" spans="2:65" s="13" customFormat="1">
      <c r="B877" s="178"/>
      <c r="D877" s="172" t="s">
        <v>342</v>
      </c>
      <c r="E877" s="179" t="s">
        <v>1</v>
      </c>
      <c r="F877" s="180" t="s">
        <v>1165</v>
      </c>
      <c r="H877" s="181">
        <v>44.223999999999997</v>
      </c>
      <c r="I877" s="182"/>
      <c r="L877" s="178"/>
      <c r="M877" s="183"/>
      <c r="T877" s="184"/>
      <c r="AT877" s="179" t="s">
        <v>342</v>
      </c>
      <c r="AU877" s="179" t="s">
        <v>87</v>
      </c>
      <c r="AV877" s="13" t="s">
        <v>87</v>
      </c>
      <c r="AW877" s="13" t="s">
        <v>31</v>
      </c>
      <c r="AX877" s="13" t="s">
        <v>75</v>
      </c>
      <c r="AY877" s="179" t="s">
        <v>334</v>
      </c>
    </row>
    <row r="878" spans="2:65" s="12" customFormat="1">
      <c r="B878" s="171"/>
      <c r="D878" s="172" t="s">
        <v>342</v>
      </c>
      <c r="E878" s="173" t="s">
        <v>1</v>
      </c>
      <c r="F878" s="174" t="s">
        <v>1089</v>
      </c>
      <c r="H878" s="173" t="s">
        <v>1</v>
      </c>
      <c r="I878" s="175"/>
      <c r="L878" s="171"/>
      <c r="M878" s="176"/>
      <c r="T878" s="177"/>
      <c r="AT878" s="173" t="s">
        <v>342</v>
      </c>
      <c r="AU878" s="173" t="s">
        <v>87</v>
      </c>
      <c r="AV878" s="12" t="s">
        <v>82</v>
      </c>
      <c r="AW878" s="12" t="s">
        <v>31</v>
      </c>
      <c r="AX878" s="12" t="s">
        <v>75</v>
      </c>
      <c r="AY878" s="173" t="s">
        <v>334</v>
      </c>
    </row>
    <row r="879" spans="2:65" s="13" customFormat="1">
      <c r="B879" s="178"/>
      <c r="D879" s="172" t="s">
        <v>342</v>
      </c>
      <c r="E879" s="179" t="s">
        <v>1</v>
      </c>
      <c r="F879" s="180" t="s">
        <v>1166</v>
      </c>
      <c r="H879" s="181">
        <v>-4.0819999999999999</v>
      </c>
      <c r="I879" s="182"/>
      <c r="L879" s="178"/>
      <c r="M879" s="183"/>
      <c r="T879" s="184"/>
      <c r="AT879" s="179" t="s">
        <v>342</v>
      </c>
      <c r="AU879" s="179" t="s">
        <v>87</v>
      </c>
      <c r="AV879" s="13" t="s">
        <v>87</v>
      </c>
      <c r="AW879" s="13" t="s">
        <v>31</v>
      </c>
      <c r="AX879" s="13" t="s">
        <v>75</v>
      </c>
      <c r="AY879" s="179" t="s">
        <v>334</v>
      </c>
    </row>
    <row r="880" spans="2:65" s="15" customFormat="1">
      <c r="B880" s="192"/>
      <c r="D880" s="172" t="s">
        <v>342</v>
      </c>
      <c r="E880" s="193" t="s">
        <v>1</v>
      </c>
      <c r="F880" s="194" t="s">
        <v>406</v>
      </c>
      <c r="H880" s="195">
        <v>40.141999999999996</v>
      </c>
      <c r="I880" s="196"/>
      <c r="L880" s="192"/>
      <c r="M880" s="197"/>
      <c r="T880" s="198"/>
      <c r="AT880" s="193" t="s">
        <v>342</v>
      </c>
      <c r="AU880" s="193" t="s">
        <v>87</v>
      </c>
      <c r="AV880" s="15" t="s">
        <v>352</v>
      </c>
      <c r="AW880" s="15" t="s">
        <v>31</v>
      </c>
      <c r="AX880" s="15" t="s">
        <v>75</v>
      </c>
      <c r="AY880" s="193" t="s">
        <v>334</v>
      </c>
    </row>
    <row r="881" spans="2:65" s="14" customFormat="1">
      <c r="B881" s="185"/>
      <c r="D881" s="172" t="s">
        <v>342</v>
      </c>
      <c r="E881" s="186" t="s">
        <v>1</v>
      </c>
      <c r="F881" s="187" t="s">
        <v>346</v>
      </c>
      <c r="H881" s="188">
        <v>241.45699999999999</v>
      </c>
      <c r="I881" s="189"/>
      <c r="L881" s="185"/>
      <c r="M881" s="190"/>
      <c r="T881" s="191"/>
      <c r="AT881" s="186" t="s">
        <v>342</v>
      </c>
      <c r="AU881" s="186" t="s">
        <v>87</v>
      </c>
      <c r="AV881" s="14" t="s">
        <v>340</v>
      </c>
      <c r="AW881" s="14" t="s">
        <v>31</v>
      </c>
      <c r="AX881" s="14" t="s">
        <v>82</v>
      </c>
      <c r="AY881" s="186" t="s">
        <v>334</v>
      </c>
    </row>
    <row r="882" spans="2:65" s="1" customFormat="1" ht="37.799999999999997" customHeight="1">
      <c r="B882" s="128"/>
      <c r="C882" s="199" t="s">
        <v>1167</v>
      </c>
      <c r="D882" s="199" t="s">
        <v>425</v>
      </c>
      <c r="E882" s="200" t="s">
        <v>1168</v>
      </c>
      <c r="F882" s="201" t="s">
        <v>1169</v>
      </c>
      <c r="G882" s="202" t="s">
        <v>339</v>
      </c>
      <c r="H882" s="203">
        <v>87.186999999999998</v>
      </c>
      <c r="I882" s="204"/>
      <c r="J882" s="205">
        <f>ROUND(I882*H882,2)</f>
        <v>0</v>
      </c>
      <c r="K882" s="206"/>
      <c r="L882" s="207"/>
      <c r="M882" s="208" t="s">
        <v>1</v>
      </c>
      <c r="N882" s="209" t="s">
        <v>41</v>
      </c>
      <c r="P882" s="167">
        <f>O882*H882</f>
        <v>0</v>
      </c>
      <c r="Q882" s="167">
        <v>4.0000000000000001E-3</v>
      </c>
      <c r="R882" s="167">
        <f>Q882*H882</f>
        <v>0.348748</v>
      </c>
      <c r="S882" s="167">
        <v>0</v>
      </c>
      <c r="T882" s="168">
        <f>S882*H882</f>
        <v>0</v>
      </c>
      <c r="AR882" s="169" t="s">
        <v>524</v>
      </c>
      <c r="AT882" s="169" t="s">
        <v>425</v>
      </c>
      <c r="AU882" s="169" t="s">
        <v>87</v>
      </c>
      <c r="AY882" s="17" t="s">
        <v>334</v>
      </c>
      <c r="BE882" s="170">
        <f>IF(N882="základná",J882,0)</f>
        <v>0</v>
      </c>
      <c r="BF882" s="170">
        <f>IF(N882="znížená",J882,0)</f>
        <v>0</v>
      </c>
      <c r="BG882" s="170">
        <f>IF(N882="zákl. prenesená",J882,0)</f>
        <v>0</v>
      </c>
      <c r="BH882" s="170">
        <f>IF(N882="zníž. prenesená",J882,0)</f>
        <v>0</v>
      </c>
      <c r="BI882" s="170">
        <f>IF(N882="nulová",J882,0)</f>
        <v>0</v>
      </c>
      <c r="BJ882" s="17" t="s">
        <v>87</v>
      </c>
      <c r="BK882" s="170">
        <f>ROUND(I882*H882,2)</f>
        <v>0</v>
      </c>
      <c r="BL882" s="17" t="s">
        <v>452</v>
      </c>
      <c r="BM882" s="169" t="s">
        <v>1170</v>
      </c>
    </row>
    <row r="883" spans="2:65" s="12" customFormat="1" ht="20.399999999999999">
      <c r="B883" s="171"/>
      <c r="D883" s="172" t="s">
        <v>342</v>
      </c>
      <c r="E883" s="173" t="s">
        <v>1</v>
      </c>
      <c r="F883" s="174" t="s">
        <v>1091</v>
      </c>
      <c r="H883" s="173" t="s">
        <v>1</v>
      </c>
      <c r="I883" s="175"/>
      <c r="L883" s="171"/>
      <c r="M883" s="176"/>
      <c r="T883" s="177"/>
      <c r="AT883" s="173" t="s">
        <v>342</v>
      </c>
      <c r="AU883" s="173" t="s">
        <v>87</v>
      </c>
      <c r="AV883" s="12" t="s">
        <v>82</v>
      </c>
      <c r="AW883" s="12" t="s">
        <v>31</v>
      </c>
      <c r="AX883" s="12" t="s">
        <v>75</v>
      </c>
      <c r="AY883" s="173" t="s">
        <v>334</v>
      </c>
    </row>
    <row r="884" spans="2:65" s="13" customFormat="1">
      <c r="B884" s="178"/>
      <c r="D884" s="172" t="s">
        <v>342</v>
      </c>
      <c r="E884" s="179" t="s">
        <v>1</v>
      </c>
      <c r="F884" s="180" t="s">
        <v>1171</v>
      </c>
      <c r="H884" s="181">
        <v>44.223999999999997</v>
      </c>
      <c r="I884" s="182"/>
      <c r="L884" s="178"/>
      <c r="M884" s="183"/>
      <c r="T884" s="184"/>
      <c r="AT884" s="179" t="s">
        <v>342</v>
      </c>
      <c r="AU884" s="179" t="s">
        <v>87</v>
      </c>
      <c r="AV884" s="13" t="s">
        <v>87</v>
      </c>
      <c r="AW884" s="13" t="s">
        <v>31</v>
      </c>
      <c r="AX884" s="13" t="s">
        <v>75</v>
      </c>
      <c r="AY884" s="179" t="s">
        <v>334</v>
      </c>
    </row>
    <row r="885" spans="2:65" s="12" customFormat="1">
      <c r="B885" s="171"/>
      <c r="D885" s="172" t="s">
        <v>342</v>
      </c>
      <c r="E885" s="173" t="s">
        <v>1</v>
      </c>
      <c r="F885" s="174" t="s">
        <v>1093</v>
      </c>
      <c r="H885" s="173" t="s">
        <v>1</v>
      </c>
      <c r="I885" s="175"/>
      <c r="L885" s="171"/>
      <c r="M885" s="176"/>
      <c r="T885" s="177"/>
      <c r="AT885" s="173" t="s">
        <v>342</v>
      </c>
      <c r="AU885" s="173" t="s">
        <v>87</v>
      </c>
      <c r="AV885" s="12" t="s">
        <v>82</v>
      </c>
      <c r="AW885" s="12" t="s">
        <v>31</v>
      </c>
      <c r="AX885" s="12" t="s">
        <v>75</v>
      </c>
      <c r="AY885" s="173" t="s">
        <v>334</v>
      </c>
    </row>
    <row r="886" spans="2:65" s="13" customFormat="1">
      <c r="B886" s="178"/>
      <c r="D886" s="172" t="s">
        <v>342</v>
      </c>
      <c r="E886" s="179" t="s">
        <v>1</v>
      </c>
      <c r="F886" s="180" t="s">
        <v>1172</v>
      </c>
      <c r="H886" s="181">
        <v>-4.4980000000000002</v>
      </c>
      <c r="I886" s="182"/>
      <c r="L886" s="178"/>
      <c r="M886" s="183"/>
      <c r="T886" s="184"/>
      <c r="AT886" s="179" t="s">
        <v>342</v>
      </c>
      <c r="AU886" s="179" t="s">
        <v>87</v>
      </c>
      <c r="AV886" s="13" t="s">
        <v>87</v>
      </c>
      <c r="AW886" s="13" t="s">
        <v>31</v>
      </c>
      <c r="AX886" s="13" t="s">
        <v>75</v>
      </c>
      <c r="AY886" s="179" t="s">
        <v>334</v>
      </c>
    </row>
    <row r="887" spans="2:65" s="12" customFormat="1" ht="20.399999999999999">
      <c r="B887" s="171"/>
      <c r="D887" s="172" t="s">
        <v>342</v>
      </c>
      <c r="E887" s="173" t="s">
        <v>1</v>
      </c>
      <c r="F887" s="174" t="s">
        <v>1095</v>
      </c>
      <c r="H887" s="173" t="s">
        <v>1</v>
      </c>
      <c r="I887" s="175"/>
      <c r="L887" s="171"/>
      <c r="M887" s="176"/>
      <c r="T887" s="177"/>
      <c r="AT887" s="173" t="s">
        <v>342</v>
      </c>
      <c r="AU887" s="173" t="s">
        <v>87</v>
      </c>
      <c r="AV887" s="12" t="s">
        <v>82</v>
      </c>
      <c r="AW887" s="12" t="s">
        <v>31</v>
      </c>
      <c r="AX887" s="12" t="s">
        <v>75</v>
      </c>
      <c r="AY887" s="173" t="s">
        <v>334</v>
      </c>
    </row>
    <row r="888" spans="2:65" s="13" customFormat="1">
      <c r="B888" s="178"/>
      <c r="D888" s="172" t="s">
        <v>342</v>
      </c>
      <c r="E888" s="179" t="s">
        <v>1</v>
      </c>
      <c r="F888" s="180" t="s">
        <v>1173</v>
      </c>
      <c r="H888" s="181">
        <v>13.27</v>
      </c>
      <c r="I888" s="182"/>
      <c r="L888" s="178"/>
      <c r="M888" s="183"/>
      <c r="T888" s="184"/>
      <c r="AT888" s="179" t="s">
        <v>342</v>
      </c>
      <c r="AU888" s="179" t="s">
        <v>87</v>
      </c>
      <c r="AV888" s="13" t="s">
        <v>87</v>
      </c>
      <c r="AW888" s="13" t="s">
        <v>31</v>
      </c>
      <c r="AX888" s="13" t="s">
        <v>75</v>
      </c>
      <c r="AY888" s="179" t="s">
        <v>334</v>
      </c>
    </row>
    <row r="889" spans="2:65" s="12" customFormat="1" ht="20.399999999999999">
      <c r="B889" s="171"/>
      <c r="D889" s="172" t="s">
        <v>342</v>
      </c>
      <c r="E889" s="173" t="s">
        <v>1</v>
      </c>
      <c r="F889" s="174" t="s">
        <v>1072</v>
      </c>
      <c r="H889" s="173" t="s">
        <v>1</v>
      </c>
      <c r="I889" s="175"/>
      <c r="L889" s="171"/>
      <c r="M889" s="176"/>
      <c r="T889" s="177"/>
      <c r="AT889" s="173" t="s">
        <v>342</v>
      </c>
      <c r="AU889" s="173" t="s">
        <v>87</v>
      </c>
      <c r="AV889" s="12" t="s">
        <v>82</v>
      </c>
      <c r="AW889" s="12" t="s">
        <v>31</v>
      </c>
      <c r="AX889" s="12" t="s">
        <v>75</v>
      </c>
      <c r="AY889" s="173" t="s">
        <v>334</v>
      </c>
    </row>
    <row r="890" spans="2:65" s="13" customFormat="1">
      <c r="B890" s="178"/>
      <c r="D890" s="172" t="s">
        <v>342</v>
      </c>
      <c r="E890" s="179" t="s">
        <v>1</v>
      </c>
      <c r="F890" s="180" t="s">
        <v>1174</v>
      </c>
      <c r="H890" s="181">
        <v>13.494999999999999</v>
      </c>
      <c r="I890" s="182"/>
      <c r="L890" s="178"/>
      <c r="M890" s="183"/>
      <c r="T890" s="184"/>
      <c r="AT890" s="179" t="s">
        <v>342</v>
      </c>
      <c r="AU890" s="179" t="s">
        <v>87</v>
      </c>
      <c r="AV890" s="13" t="s">
        <v>87</v>
      </c>
      <c r="AW890" s="13" t="s">
        <v>31</v>
      </c>
      <c r="AX890" s="13" t="s">
        <v>75</v>
      </c>
      <c r="AY890" s="179" t="s">
        <v>334</v>
      </c>
    </row>
    <row r="891" spans="2:65" s="12" customFormat="1" ht="20.399999999999999">
      <c r="B891" s="171"/>
      <c r="D891" s="172" t="s">
        <v>342</v>
      </c>
      <c r="E891" s="173" t="s">
        <v>1</v>
      </c>
      <c r="F891" s="174" t="s">
        <v>1175</v>
      </c>
      <c r="H891" s="173" t="s">
        <v>1</v>
      </c>
      <c r="I891" s="175"/>
      <c r="L891" s="171"/>
      <c r="M891" s="176"/>
      <c r="T891" s="177"/>
      <c r="AT891" s="173" t="s">
        <v>342</v>
      </c>
      <c r="AU891" s="173" t="s">
        <v>87</v>
      </c>
      <c r="AV891" s="12" t="s">
        <v>82</v>
      </c>
      <c r="AW891" s="12" t="s">
        <v>31</v>
      </c>
      <c r="AX891" s="12" t="s">
        <v>75</v>
      </c>
      <c r="AY891" s="173" t="s">
        <v>334</v>
      </c>
    </row>
    <row r="892" spans="2:65" s="13" customFormat="1">
      <c r="B892" s="178"/>
      <c r="D892" s="172" t="s">
        <v>342</v>
      </c>
      <c r="E892" s="179" t="s">
        <v>1</v>
      </c>
      <c r="F892" s="180" t="s">
        <v>1176</v>
      </c>
      <c r="H892" s="181">
        <v>20.696000000000002</v>
      </c>
      <c r="I892" s="182"/>
      <c r="L892" s="178"/>
      <c r="M892" s="183"/>
      <c r="T892" s="184"/>
      <c r="AT892" s="179" t="s">
        <v>342</v>
      </c>
      <c r="AU892" s="179" t="s">
        <v>87</v>
      </c>
      <c r="AV892" s="13" t="s">
        <v>87</v>
      </c>
      <c r="AW892" s="13" t="s">
        <v>31</v>
      </c>
      <c r="AX892" s="13" t="s">
        <v>75</v>
      </c>
      <c r="AY892" s="179" t="s">
        <v>334</v>
      </c>
    </row>
    <row r="893" spans="2:65" s="14" customFormat="1">
      <c r="B893" s="185"/>
      <c r="D893" s="172" t="s">
        <v>342</v>
      </c>
      <c r="E893" s="186" t="s">
        <v>1</v>
      </c>
      <c r="F893" s="187" t="s">
        <v>346</v>
      </c>
      <c r="H893" s="188">
        <v>87.186999999999998</v>
      </c>
      <c r="I893" s="189"/>
      <c r="L893" s="185"/>
      <c r="M893" s="190"/>
      <c r="T893" s="191"/>
      <c r="AT893" s="186" t="s">
        <v>342</v>
      </c>
      <c r="AU893" s="186" t="s">
        <v>87</v>
      </c>
      <c r="AV893" s="14" t="s">
        <v>340</v>
      </c>
      <c r="AW893" s="14" t="s">
        <v>31</v>
      </c>
      <c r="AX893" s="14" t="s">
        <v>82</v>
      </c>
      <c r="AY893" s="186" t="s">
        <v>334</v>
      </c>
    </row>
    <row r="894" spans="2:65" s="1" customFormat="1" ht="37.799999999999997" customHeight="1">
      <c r="B894" s="128"/>
      <c r="C894" s="199" t="s">
        <v>1177</v>
      </c>
      <c r="D894" s="199" t="s">
        <v>425</v>
      </c>
      <c r="E894" s="200" t="s">
        <v>1178</v>
      </c>
      <c r="F894" s="201" t="s">
        <v>1179</v>
      </c>
      <c r="G894" s="202" t="s">
        <v>339</v>
      </c>
      <c r="H894" s="203">
        <v>327.93400000000003</v>
      </c>
      <c r="I894" s="204"/>
      <c r="J894" s="205">
        <f>ROUND(I894*H894,2)</f>
        <v>0</v>
      </c>
      <c r="K894" s="206"/>
      <c r="L894" s="207"/>
      <c r="M894" s="208" t="s">
        <v>1</v>
      </c>
      <c r="N894" s="209" t="s">
        <v>41</v>
      </c>
      <c r="P894" s="167">
        <f>O894*H894</f>
        <v>0</v>
      </c>
      <c r="Q894" s="167">
        <v>3.0000000000000001E-3</v>
      </c>
      <c r="R894" s="167">
        <f>Q894*H894</f>
        <v>0.98380200000000007</v>
      </c>
      <c r="S894" s="167">
        <v>0</v>
      </c>
      <c r="T894" s="168">
        <f>S894*H894</f>
        <v>0</v>
      </c>
      <c r="AR894" s="169" t="s">
        <v>524</v>
      </c>
      <c r="AT894" s="169" t="s">
        <v>425</v>
      </c>
      <c r="AU894" s="169" t="s">
        <v>87</v>
      </c>
      <c r="AY894" s="17" t="s">
        <v>334</v>
      </c>
      <c r="BE894" s="170">
        <f>IF(N894="základná",J894,0)</f>
        <v>0</v>
      </c>
      <c r="BF894" s="170">
        <f>IF(N894="znížená",J894,0)</f>
        <v>0</v>
      </c>
      <c r="BG894" s="170">
        <f>IF(N894="zákl. prenesená",J894,0)</f>
        <v>0</v>
      </c>
      <c r="BH894" s="170">
        <f>IF(N894="zníž. prenesená",J894,0)</f>
        <v>0</v>
      </c>
      <c r="BI894" s="170">
        <f>IF(N894="nulová",J894,0)</f>
        <v>0</v>
      </c>
      <c r="BJ894" s="17" t="s">
        <v>87</v>
      </c>
      <c r="BK894" s="170">
        <f>ROUND(I894*H894,2)</f>
        <v>0</v>
      </c>
      <c r="BL894" s="17" t="s">
        <v>452</v>
      </c>
      <c r="BM894" s="169" t="s">
        <v>1180</v>
      </c>
    </row>
    <row r="895" spans="2:65" s="12" customFormat="1" ht="20.399999999999999">
      <c r="B895" s="171"/>
      <c r="D895" s="172" t="s">
        <v>342</v>
      </c>
      <c r="E895" s="173" t="s">
        <v>1</v>
      </c>
      <c r="F895" s="174" t="s">
        <v>1101</v>
      </c>
      <c r="H895" s="173" t="s">
        <v>1</v>
      </c>
      <c r="I895" s="175"/>
      <c r="L895" s="171"/>
      <c r="M895" s="176"/>
      <c r="T895" s="177"/>
      <c r="AT895" s="173" t="s">
        <v>342</v>
      </c>
      <c r="AU895" s="173" t="s">
        <v>87</v>
      </c>
      <c r="AV895" s="12" t="s">
        <v>82</v>
      </c>
      <c r="AW895" s="12" t="s">
        <v>31</v>
      </c>
      <c r="AX895" s="12" t="s">
        <v>75</v>
      </c>
      <c r="AY895" s="173" t="s">
        <v>334</v>
      </c>
    </row>
    <row r="896" spans="2:65" s="13" customFormat="1">
      <c r="B896" s="178"/>
      <c r="D896" s="172" t="s">
        <v>342</v>
      </c>
      <c r="E896" s="179" t="s">
        <v>1</v>
      </c>
      <c r="F896" s="180" t="s">
        <v>1181</v>
      </c>
      <c r="H896" s="181">
        <v>100.57299999999999</v>
      </c>
      <c r="I896" s="182"/>
      <c r="L896" s="178"/>
      <c r="M896" s="183"/>
      <c r="T896" s="184"/>
      <c r="AT896" s="179" t="s">
        <v>342</v>
      </c>
      <c r="AU896" s="179" t="s">
        <v>87</v>
      </c>
      <c r="AV896" s="13" t="s">
        <v>87</v>
      </c>
      <c r="AW896" s="13" t="s">
        <v>31</v>
      </c>
      <c r="AX896" s="13" t="s">
        <v>75</v>
      </c>
      <c r="AY896" s="179" t="s">
        <v>334</v>
      </c>
    </row>
    <row r="897" spans="2:51" s="12" customFormat="1" ht="20.399999999999999">
      <c r="B897" s="171"/>
      <c r="D897" s="172" t="s">
        <v>342</v>
      </c>
      <c r="E897" s="173" t="s">
        <v>1</v>
      </c>
      <c r="F897" s="174" t="s">
        <v>1108</v>
      </c>
      <c r="H897" s="173" t="s">
        <v>1</v>
      </c>
      <c r="I897" s="175"/>
      <c r="L897" s="171"/>
      <c r="M897" s="176"/>
      <c r="T897" s="177"/>
      <c r="AT897" s="173" t="s">
        <v>342</v>
      </c>
      <c r="AU897" s="173" t="s">
        <v>87</v>
      </c>
      <c r="AV897" s="12" t="s">
        <v>82</v>
      </c>
      <c r="AW897" s="12" t="s">
        <v>31</v>
      </c>
      <c r="AX897" s="12" t="s">
        <v>75</v>
      </c>
      <c r="AY897" s="173" t="s">
        <v>334</v>
      </c>
    </row>
    <row r="898" spans="2:51" s="13" customFormat="1">
      <c r="B898" s="178"/>
      <c r="D898" s="172" t="s">
        <v>342</v>
      </c>
      <c r="E898" s="179" t="s">
        <v>1</v>
      </c>
      <c r="F898" s="180" t="s">
        <v>1182</v>
      </c>
      <c r="H898" s="181">
        <v>27.193999999999999</v>
      </c>
      <c r="I898" s="182"/>
      <c r="L898" s="178"/>
      <c r="M898" s="183"/>
      <c r="T898" s="184"/>
      <c r="AT898" s="179" t="s">
        <v>342</v>
      </c>
      <c r="AU898" s="179" t="s">
        <v>87</v>
      </c>
      <c r="AV898" s="13" t="s">
        <v>87</v>
      </c>
      <c r="AW898" s="13" t="s">
        <v>31</v>
      </c>
      <c r="AX898" s="13" t="s">
        <v>75</v>
      </c>
      <c r="AY898" s="179" t="s">
        <v>334</v>
      </c>
    </row>
    <row r="899" spans="2:51" s="12" customFormat="1" ht="20.399999999999999">
      <c r="B899" s="171"/>
      <c r="D899" s="172" t="s">
        <v>342</v>
      </c>
      <c r="E899" s="173" t="s">
        <v>1</v>
      </c>
      <c r="F899" s="174" t="s">
        <v>1183</v>
      </c>
      <c r="H899" s="173" t="s">
        <v>1</v>
      </c>
      <c r="I899" s="175"/>
      <c r="L899" s="171"/>
      <c r="M899" s="176"/>
      <c r="T899" s="177"/>
      <c r="AT899" s="173" t="s">
        <v>342</v>
      </c>
      <c r="AU899" s="173" t="s">
        <v>87</v>
      </c>
      <c r="AV899" s="12" t="s">
        <v>82</v>
      </c>
      <c r="AW899" s="12" t="s">
        <v>31</v>
      </c>
      <c r="AX899" s="12" t="s">
        <v>75</v>
      </c>
      <c r="AY899" s="173" t="s">
        <v>334</v>
      </c>
    </row>
    <row r="900" spans="2:51" s="13" customFormat="1">
      <c r="B900" s="178"/>
      <c r="D900" s="172" t="s">
        <v>342</v>
      </c>
      <c r="E900" s="179" t="s">
        <v>1</v>
      </c>
      <c r="F900" s="180" t="s">
        <v>1184</v>
      </c>
      <c r="H900" s="181">
        <v>19.754000000000001</v>
      </c>
      <c r="I900" s="182"/>
      <c r="L900" s="178"/>
      <c r="M900" s="183"/>
      <c r="T900" s="184"/>
      <c r="AT900" s="179" t="s">
        <v>342</v>
      </c>
      <c r="AU900" s="179" t="s">
        <v>87</v>
      </c>
      <c r="AV900" s="13" t="s">
        <v>87</v>
      </c>
      <c r="AW900" s="13" t="s">
        <v>31</v>
      </c>
      <c r="AX900" s="13" t="s">
        <v>75</v>
      </c>
      <c r="AY900" s="179" t="s">
        <v>334</v>
      </c>
    </row>
    <row r="901" spans="2:51" s="12" customFormat="1" ht="20.399999999999999">
      <c r="B901" s="171"/>
      <c r="D901" s="172" t="s">
        <v>342</v>
      </c>
      <c r="E901" s="173" t="s">
        <v>1</v>
      </c>
      <c r="F901" s="174" t="s">
        <v>1185</v>
      </c>
      <c r="H901" s="173" t="s">
        <v>1</v>
      </c>
      <c r="I901" s="175"/>
      <c r="L901" s="171"/>
      <c r="M901" s="176"/>
      <c r="T901" s="177"/>
      <c r="AT901" s="173" t="s">
        <v>342</v>
      </c>
      <c r="AU901" s="173" t="s">
        <v>87</v>
      </c>
      <c r="AV901" s="12" t="s">
        <v>82</v>
      </c>
      <c r="AW901" s="12" t="s">
        <v>31</v>
      </c>
      <c r="AX901" s="12" t="s">
        <v>75</v>
      </c>
      <c r="AY901" s="173" t="s">
        <v>334</v>
      </c>
    </row>
    <row r="902" spans="2:51" s="13" customFormat="1">
      <c r="B902" s="178"/>
      <c r="D902" s="172" t="s">
        <v>342</v>
      </c>
      <c r="E902" s="179" t="s">
        <v>1</v>
      </c>
      <c r="F902" s="180" t="s">
        <v>1186</v>
      </c>
      <c r="H902" s="181">
        <v>56.758000000000003</v>
      </c>
      <c r="I902" s="182"/>
      <c r="L902" s="178"/>
      <c r="M902" s="183"/>
      <c r="T902" s="184"/>
      <c r="AT902" s="179" t="s">
        <v>342</v>
      </c>
      <c r="AU902" s="179" t="s">
        <v>87</v>
      </c>
      <c r="AV902" s="13" t="s">
        <v>87</v>
      </c>
      <c r="AW902" s="13" t="s">
        <v>31</v>
      </c>
      <c r="AX902" s="13" t="s">
        <v>75</v>
      </c>
      <c r="AY902" s="179" t="s">
        <v>334</v>
      </c>
    </row>
    <row r="903" spans="2:51" s="12" customFormat="1" ht="20.399999999999999">
      <c r="B903" s="171"/>
      <c r="D903" s="172" t="s">
        <v>342</v>
      </c>
      <c r="E903" s="173" t="s">
        <v>1</v>
      </c>
      <c r="F903" s="174" t="s">
        <v>1187</v>
      </c>
      <c r="H903" s="173" t="s">
        <v>1</v>
      </c>
      <c r="I903" s="175"/>
      <c r="L903" s="171"/>
      <c r="M903" s="176"/>
      <c r="T903" s="177"/>
      <c r="AT903" s="173" t="s">
        <v>342</v>
      </c>
      <c r="AU903" s="173" t="s">
        <v>87</v>
      </c>
      <c r="AV903" s="12" t="s">
        <v>82</v>
      </c>
      <c r="AW903" s="12" t="s">
        <v>31</v>
      </c>
      <c r="AX903" s="12" t="s">
        <v>75</v>
      </c>
      <c r="AY903" s="173" t="s">
        <v>334</v>
      </c>
    </row>
    <row r="904" spans="2:51" s="13" customFormat="1">
      <c r="B904" s="178"/>
      <c r="D904" s="172" t="s">
        <v>342</v>
      </c>
      <c r="E904" s="179" t="s">
        <v>1</v>
      </c>
      <c r="F904" s="180" t="s">
        <v>1188</v>
      </c>
      <c r="H904" s="181">
        <v>17.289000000000001</v>
      </c>
      <c r="I904" s="182"/>
      <c r="L904" s="178"/>
      <c r="M904" s="183"/>
      <c r="T904" s="184"/>
      <c r="AT904" s="179" t="s">
        <v>342</v>
      </c>
      <c r="AU904" s="179" t="s">
        <v>87</v>
      </c>
      <c r="AV904" s="13" t="s">
        <v>87</v>
      </c>
      <c r="AW904" s="13" t="s">
        <v>31</v>
      </c>
      <c r="AX904" s="13" t="s">
        <v>75</v>
      </c>
      <c r="AY904" s="179" t="s">
        <v>334</v>
      </c>
    </row>
    <row r="905" spans="2:51" s="12" customFormat="1" ht="20.399999999999999">
      <c r="B905" s="171"/>
      <c r="D905" s="172" t="s">
        <v>342</v>
      </c>
      <c r="E905" s="173" t="s">
        <v>1</v>
      </c>
      <c r="F905" s="174" t="s">
        <v>1189</v>
      </c>
      <c r="H905" s="173" t="s">
        <v>1</v>
      </c>
      <c r="I905" s="175"/>
      <c r="L905" s="171"/>
      <c r="M905" s="176"/>
      <c r="T905" s="177"/>
      <c r="AT905" s="173" t="s">
        <v>342</v>
      </c>
      <c r="AU905" s="173" t="s">
        <v>87</v>
      </c>
      <c r="AV905" s="12" t="s">
        <v>82</v>
      </c>
      <c r="AW905" s="12" t="s">
        <v>31</v>
      </c>
      <c r="AX905" s="12" t="s">
        <v>75</v>
      </c>
      <c r="AY905" s="173" t="s">
        <v>334</v>
      </c>
    </row>
    <row r="906" spans="2:51" s="13" customFormat="1">
      <c r="B906" s="178"/>
      <c r="D906" s="172" t="s">
        <v>342</v>
      </c>
      <c r="E906" s="179" t="s">
        <v>1</v>
      </c>
      <c r="F906" s="180" t="s">
        <v>1190</v>
      </c>
      <c r="H906" s="181">
        <v>2.9220000000000002</v>
      </c>
      <c r="I906" s="182"/>
      <c r="L906" s="178"/>
      <c r="M906" s="183"/>
      <c r="T906" s="184"/>
      <c r="AT906" s="179" t="s">
        <v>342</v>
      </c>
      <c r="AU906" s="179" t="s">
        <v>87</v>
      </c>
      <c r="AV906" s="13" t="s">
        <v>87</v>
      </c>
      <c r="AW906" s="13" t="s">
        <v>31</v>
      </c>
      <c r="AX906" s="13" t="s">
        <v>75</v>
      </c>
      <c r="AY906" s="179" t="s">
        <v>334</v>
      </c>
    </row>
    <row r="907" spans="2:51" s="12" customFormat="1" ht="20.399999999999999">
      <c r="B907" s="171"/>
      <c r="D907" s="172" t="s">
        <v>342</v>
      </c>
      <c r="E907" s="173" t="s">
        <v>1</v>
      </c>
      <c r="F907" s="174" t="s">
        <v>1127</v>
      </c>
      <c r="H907" s="173" t="s">
        <v>1</v>
      </c>
      <c r="I907" s="175"/>
      <c r="L907" s="171"/>
      <c r="M907" s="176"/>
      <c r="T907" s="177"/>
      <c r="AT907" s="173" t="s">
        <v>342</v>
      </c>
      <c r="AU907" s="173" t="s">
        <v>87</v>
      </c>
      <c r="AV907" s="12" t="s">
        <v>82</v>
      </c>
      <c r="AW907" s="12" t="s">
        <v>31</v>
      </c>
      <c r="AX907" s="12" t="s">
        <v>75</v>
      </c>
      <c r="AY907" s="173" t="s">
        <v>334</v>
      </c>
    </row>
    <row r="908" spans="2:51" s="13" customFormat="1">
      <c r="B908" s="178"/>
      <c r="D908" s="172" t="s">
        <v>342</v>
      </c>
      <c r="E908" s="179" t="s">
        <v>1</v>
      </c>
      <c r="F908" s="180" t="s">
        <v>1176</v>
      </c>
      <c r="H908" s="181">
        <v>20.696000000000002</v>
      </c>
      <c r="I908" s="182"/>
      <c r="L908" s="178"/>
      <c r="M908" s="183"/>
      <c r="T908" s="184"/>
      <c r="AT908" s="179" t="s">
        <v>342</v>
      </c>
      <c r="AU908" s="179" t="s">
        <v>87</v>
      </c>
      <c r="AV908" s="13" t="s">
        <v>87</v>
      </c>
      <c r="AW908" s="13" t="s">
        <v>31</v>
      </c>
      <c r="AX908" s="13" t="s">
        <v>75</v>
      </c>
      <c r="AY908" s="179" t="s">
        <v>334</v>
      </c>
    </row>
    <row r="909" spans="2:51" s="12" customFormat="1" ht="20.399999999999999">
      <c r="B909" s="171"/>
      <c r="D909" s="172" t="s">
        <v>342</v>
      </c>
      <c r="E909" s="173" t="s">
        <v>1</v>
      </c>
      <c r="F909" s="174" t="s">
        <v>1191</v>
      </c>
      <c r="H909" s="173" t="s">
        <v>1</v>
      </c>
      <c r="I909" s="175"/>
      <c r="L909" s="171"/>
      <c r="M909" s="176"/>
      <c r="T909" s="177"/>
      <c r="AT909" s="173" t="s">
        <v>342</v>
      </c>
      <c r="AU909" s="173" t="s">
        <v>87</v>
      </c>
      <c r="AV909" s="12" t="s">
        <v>82</v>
      </c>
      <c r="AW909" s="12" t="s">
        <v>31</v>
      </c>
      <c r="AX909" s="12" t="s">
        <v>75</v>
      </c>
      <c r="AY909" s="173" t="s">
        <v>334</v>
      </c>
    </row>
    <row r="910" spans="2:51" s="13" customFormat="1">
      <c r="B910" s="178"/>
      <c r="D910" s="172" t="s">
        <v>342</v>
      </c>
      <c r="E910" s="179" t="s">
        <v>1</v>
      </c>
      <c r="F910" s="180" t="s">
        <v>1192</v>
      </c>
      <c r="H910" s="181">
        <v>10.946999999999999</v>
      </c>
      <c r="I910" s="182"/>
      <c r="L910" s="178"/>
      <c r="M910" s="183"/>
      <c r="T910" s="184"/>
      <c r="AT910" s="179" t="s">
        <v>342</v>
      </c>
      <c r="AU910" s="179" t="s">
        <v>87</v>
      </c>
      <c r="AV910" s="13" t="s">
        <v>87</v>
      </c>
      <c r="AW910" s="13" t="s">
        <v>31</v>
      </c>
      <c r="AX910" s="13" t="s">
        <v>75</v>
      </c>
      <c r="AY910" s="179" t="s">
        <v>334</v>
      </c>
    </row>
    <row r="911" spans="2:51" s="12" customFormat="1" ht="20.399999999999999">
      <c r="B911" s="171"/>
      <c r="D911" s="172" t="s">
        <v>342</v>
      </c>
      <c r="E911" s="173" t="s">
        <v>1</v>
      </c>
      <c r="F911" s="174" t="s">
        <v>1137</v>
      </c>
      <c r="H911" s="173" t="s">
        <v>1</v>
      </c>
      <c r="I911" s="175"/>
      <c r="L911" s="171"/>
      <c r="M911" s="176"/>
      <c r="T911" s="177"/>
      <c r="AT911" s="173" t="s">
        <v>342</v>
      </c>
      <c r="AU911" s="173" t="s">
        <v>87</v>
      </c>
      <c r="AV911" s="12" t="s">
        <v>82</v>
      </c>
      <c r="AW911" s="12" t="s">
        <v>31</v>
      </c>
      <c r="AX911" s="12" t="s">
        <v>75</v>
      </c>
      <c r="AY911" s="173" t="s">
        <v>334</v>
      </c>
    </row>
    <row r="912" spans="2:51" s="13" customFormat="1">
      <c r="B912" s="178"/>
      <c r="D912" s="172" t="s">
        <v>342</v>
      </c>
      <c r="E912" s="179" t="s">
        <v>1</v>
      </c>
      <c r="F912" s="180" t="s">
        <v>1193</v>
      </c>
      <c r="H912" s="181">
        <v>48.087000000000003</v>
      </c>
      <c r="I912" s="182"/>
      <c r="L912" s="178"/>
      <c r="M912" s="183"/>
      <c r="T912" s="184"/>
      <c r="AT912" s="179" t="s">
        <v>342</v>
      </c>
      <c r="AU912" s="179" t="s">
        <v>87</v>
      </c>
      <c r="AV912" s="13" t="s">
        <v>87</v>
      </c>
      <c r="AW912" s="13" t="s">
        <v>31</v>
      </c>
      <c r="AX912" s="13" t="s">
        <v>75</v>
      </c>
      <c r="AY912" s="179" t="s">
        <v>334</v>
      </c>
    </row>
    <row r="913" spans="2:65" s="12" customFormat="1" ht="20.399999999999999">
      <c r="B913" s="171"/>
      <c r="D913" s="172" t="s">
        <v>342</v>
      </c>
      <c r="E913" s="173" t="s">
        <v>1</v>
      </c>
      <c r="F913" s="174" t="s">
        <v>1143</v>
      </c>
      <c r="H913" s="173" t="s">
        <v>1</v>
      </c>
      <c r="I913" s="175"/>
      <c r="L913" s="171"/>
      <c r="M913" s="176"/>
      <c r="T913" s="177"/>
      <c r="AT913" s="173" t="s">
        <v>342</v>
      </c>
      <c r="AU913" s="173" t="s">
        <v>87</v>
      </c>
      <c r="AV913" s="12" t="s">
        <v>82</v>
      </c>
      <c r="AW913" s="12" t="s">
        <v>31</v>
      </c>
      <c r="AX913" s="12" t="s">
        <v>75</v>
      </c>
      <c r="AY913" s="173" t="s">
        <v>334</v>
      </c>
    </row>
    <row r="914" spans="2:65" s="13" customFormat="1">
      <c r="B914" s="178"/>
      <c r="D914" s="172" t="s">
        <v>342</v>
      </c>
      <c r="E914" s="179" t="s">
        <v>1</v>
      </c>
      <c r="F914" s="180" t="s">
        <v>1194</v>
      </c>
      <c r="H914" s="181">
        <v>14.177</v>
      </c>
      <c r="I914" s="182"/>
      <c r="L914" s="178"/>
      <c r="M914" s="183"/>
      <c r="T914" s="184"/>
      <c r="AT914" s="179" t="s">
        <v>342</v>
      </c>
      <c r="AU914" s="179" t="s">
        <v>87</v>
      </c>
      <c r="AV914" s="13" t="s">
        <v>87</v>
      </c>
      <c r="AW914" s="13" t="s">
        <v>31</v>
      </c>
      <c r="AX914" s="13" t="s">
        <v>75</v>
      </c>
      <c r="AY914" s="179" t="s">
        <v>334</v>
      </c>
    </row>
    <row r="915" spans="2:65" s="12" customFormat="1" ht="20.399999999999999">
      <c r="B915" s="171"/>
      <c r="D915" s="172" t="s">
        <v>342</v>
      </c>
      <c r="E915" s="173" t="s">
        <v>1</v>
      </c>
      <c r="F915" s="174" t="s">
        <v>1195</v>
      </c>
      <c r="H915" s="173" t="s">
        <v>1</v>
      </c>
      <c r="I915" s="175"/>
      <c r="L915" s="171"/>
      <c r="M915" s="176"/>
      <c r="T915" s="177"/>
      <c r="AT915" s="173" t="s">
        <v>342</v>
      </c>
      <c r="AU915" s="173" t="s">
        <v>87</v>
      </c>
      <c r="AV915" s="12" t="s">
        <v>82</v>
      </c>
      <c r="AW915" s="12" t="s">
        <v>31</v>
      </c>
      <c r="AX915" s="12" t="s">
        <v>75</v>
      </c>
      <c r="AY915" s="173" t="s">
        <v>334</v>
      </c>
    </row>
    <row r="916" spans="2:65" s="13" customFormat="1">
      <c r="B916" s="178"/>
      <c r="D916" s="172" t="s">
        <v>342</v>
      </c>
      <c r="E916" s="179" t="s">
        <v>1</v>
      </c>
      <c r="F916" s="180" t="s">
        <v>1196</v>
      </c>
      <c r="H916" s="181">
        <v>9.5370000000000008</v>
      </c>
      <c r="I916" s="182"/>
      <c r="L916" s="178"/>
      <c r="M916" s="183"/>
      <c r="T916" s="184"/>
      <c r="AT916" s="179" t="s">
        <v>342</v>
      </c>
      <c r="AU916" s="179" t="s">
        <v>87</v>
      </c>
      <c r="AV916" s="13" t="s">
        <v>87</v>
      </c>
      <c r="AW916" s="13" t="s">
        <v>31</v>
      </c>
      <c r="AX916" s="13" t="s">
        <v>75</v>
      </c>
      <c r="AY916" s="179" t="s">
        <v>334</v>
      </c>
    </row>
    <row r="917" spans="2:65" s="14" customFormat="1">
      <c r="B917" s="185"/>
      <c r="D917" s="172" t="s">
        <v>342</v>
      </c>
      <c r="E917" s="186" t="s">
        <v>1</v>
      </c>
      <c r="F917" s="187" t="s">
        <v>346</v>
      </c>
      <c r="H917" s="188">
        <v>327.93399999999997</v>
      </c>
      <c r="I917" s="189"/>
      <c r="L917" s="185"/>
      <c r="M917" s="190"/>
      <c r="T917" s="191"/>
      <c r="AT917" s="186" t="s">
        <v>342</v>
      </c>
      <c r="AU917" s="186" t="s">
        <v>87</v>
      </c>
      <c r="AV917" s="14" t="s">
        <v>340</v>
      </c>
      <c r="AW917" s="14" t="s">
        <v>31</v>
      </c>
      <c r="AX917" s="14" t="s">
        <v>82</v>
      </c>
      <c r="AY917" s="186" t="s">
        <v>334</v>
      </c>
    </row>
    <row r="918" spans="2:65" s="1" customFormat="1" ht="37.799999999999997" customHeight="1">
      <c r="B918" s="128"/>
      <c r="C918" s="199" t="s">
        <v>1197</v>
      </c>
      <c r="D918" s="199" t="s">
        <v>425</v>
      </c>
      <c r="E918" s="200" t="s">
        <v>1198</v>
      </c>
      <c r="F918" s="201" t="s">
        <v>1199</v>
      </c>
      <c r="G918" s="202" t="s">
        <v>339</v>
      </c>
      <c r="H918" s="203">
        <v>283.98399999999998</v>
      </c>
      <c r="I918" s="204"/>
      <c r="J918" s="205">
        <f>ROUND(I918*H918,2)</f>
        <v>0</v>
      </c>
      <c r="K918" s="206"/>
      <c r="L918" s="207"/>
      <c r="M918" s="208" t="s">
        <v>1</v>
      </c>
      <c r="N918" s="209" t="s">
        <v>41</v>
      </c>
      <c r="P918" s="167">
        <f>O918*H918</f>
        <v>0</v>
      </c>
      <c r="Q918" s="167">
        <v>5.5999999999999999E-3</v>
      </c>
      <c r="R918" s="167">
        <f>Q918*H918</f>
        <v>1.5903103999999999</v>
      </c>
      <c r="S918" s="167">
        <v>0</v>
      </c>
      <c r="T918" s="168">
        <f>S918*H918</f>
        <v>0</v>
      </c>
      <c r="AR918" s="169" t="s">
        <v>524</v>
      </c>
      <c r="AT918" s="169" t="s">
        <v>425</v>
      </c>
      <c r="AU918" s="169" t="s">
        <v>87</v>
      </c>
      <c r="AY918" s="17" t="s">
        <v>334</v>
      </c>
      <c r="BE918" s="170">
        <f>IF(N918="základná",J918,0)</f>
        <v>0</v>
      </c>
      <c r="BF918" s="170">
        <f>IF(N918="znížená",J918,0)</f>
        <v>0</v>
      </c>
      <c r="BG918" s="170">
        <f>IF(N918="zákl. prenesená",J918,0)</f>
        <v>0</v>
      </c>
      <c r="BH918" s="170">
        <f>IF(N918="zníž. prenesená",J918,0)</f>
        <v>0</v>
      </c>
      <c r="BI918" s="170">
        <f>IF(N918="nulová",J918,0)</f>
        <v>0</v>
      </c>
      <c r="BJ918" s="17" t="s">
        <v>87</v>
      </c>
      <c r="BK918" s="170">
        <f>ROUND(I918*H918,2)</f>
        <v>0</v>
      </c>
      <c r="BL918" s="17" t="s">
        <v>452</v>
      </c>
      <c r="BM918" s="169" t="s">
        <v>1200</v>
      </c>
    </row>
    <row r="919" spans="2:65" s="12" customFormat="1" ht="20.399999999999999">
      <c r="B919" s="171"/>
      <c r="D919" s="172" t="s">
        <v>342</v>
      </c>
      <c r="E919" s="173" t="s">
        <v>1</v>
      </c>
      <c r="F919" s="174" t="s">
        <v>1201</v>
      </c>
      <c r="H919" s="173" t="s">
        <v>1</v>
      </c>
      <c r="I919" s="175"/>
      <c r="L919" s="171"/>
      <c r="M919" s="176"/>
      <c r="T919" s="177"/>
      <c r="AT919" s="173" t="s">
        <v>342</v>
      </c>
      <c r="AU919" s="173" t="s">
        <v>87</v>
      </c>
      <c r="AV919" s="12" t="s">
        <v>82</v>
      </c>
      <c r="AW919" s="12" t="s">
        <v>31</v>
      </c>
      <c r="AX919" s="12" t="s">
        <v>75</v>
      </c>
      <c r="AY919" s="173" t="s">
        <v>334</v>
      </c>
    </row>
    <row r="920" spans="2:65" s="13" customFormat="1">
      <c r="B920" s="178"/>
      <c r="D920" s="172" t="s">
        <v>342</v>
      </c>
      <c r="E920" s="179" t="s">
        <v>1</v>
      </c>
      <c r="F920" s="180" t="s">
        <v>1202</v>
      </c>
      <c r="H920" s="181">
        <v>308.86399999999998</v>
      </c>
      <c r="I920" s="182"/>
      <c r="L920" s="178"/>
      <c r="M920" s="183"/>
      <c r="T920" s="184"/>
      <c r="AT920" s="179" t="s">
        <v>342</v>
      </c>
      <c r="AU920" s="179" t="s">
        <v>87</v>
      </c>
      <c r="AV920" s="13" t="s">
        <v>87</v>
      </c>
      <c r="AW920" s="13" t="s">
        <v>31</v>
      </c>
      <c r="AX920" s="13" t="s">
        <v>75</v>
      </c>
      <c r="AY920" s="179" t="s">
        <v>334</v>
      </c>
    </row>
    <row r="921" spans="2:65" s="12" customFormat="1" ht="20.399999999999999">
      <c r="B921" s="171"/>
      <c r="D921" s="172" t="s">
        <v>342</v>
      </c>
      <c r="E921" s="173" t="s">
        <v>1</v>
      </c>
      <c r="F921" s="174" t="s">
        <v>1203</v>
      </c>
      <c r="H921" s="173" t="s">
        <v>1</v>
      </c>
      <c r="I921" s="175"/>
      <c r="L921" s="171"/>
      <c r="M921" s="176"/>
      <c r="T921" s="177"/>
      <c r="AT921" s="173" t="s">
        <v>342</v>
      </c>
      <c r="AU921" s="173" t="s">
        <v>87</v>
      </c>
      <c r="AV921" s="12" t="s">
        <v>82</v>
      </c>
      <c r="AW921" s="12" t="s">
        <v>31</v>
      </c>
      <c r="AX921" s="12" t="s">
        <v>75</v>
      </c>
      <c r="AY921" s="173" t="s">
        <v>334</v>
      </c>
    </row>
    <row r="922" spans="2:65" s="13" customFormat="1">
      <c r="B922" s="178"/>
      <c r="D922" s="172" t="s">
        <v>342</v>
      </c>
      <c r="E922" s="179" t="s">
        <v>1</v>
      </c>
      <c r="F922" s="180" t="s">
        <v>1204</v>
      </c>
      <c r="H922" s="181">
        <v>17.901</v>
      </c>
      <c r="I922" s="182"/>
      <c r="L922" s="178"/>
      <c r="M922" s="183"/>
      <c r="T922" s="184"/>
      <c r="AT922" s="179" t="s">
        <v>342</v>
      </c>
      <c r="AU922" s="179" t="s">
        <v>87</v>
      </c>
      <c r="AV922" s="13" t="s">
        <v>87</v>
      </c>
      <c r="AW922" s="13" t="s">
        <v>31</v>
      </c>
      <c r="AX922" s="13" t="s">
        <v>75</v>
      </c>
      <c r="AY922" s="179" t="s">
        <v>334</v>
      </c>
    </row>
    <row r="923" spans="2:65" s="12" customFormat="1">
      <c r="B923" s="171"/>
      <c r="D923" s="172" t="s">
        <v>342</v>
      </c>
      <c r="E923" s="173" t="s">
        <v>1</v>
      </c>
      <c r="F923" s="174" t="s">
        <v>1205</v>
      </c>
      <c r="H923" s="173" t="s">
        <v>1</v>
      </c>
      <c r="I923" s="175"/>
      <c r="L923" s="171"/>
      <c r="M923" s="176"/>
      <c r="T923" s="177"/>
      <c r="AT923" s="173" t="s">
        <v>342</v>
      </c>
      <c r="AU923" s="173" t="s">
        <v>87</v>
      </c>
      <c r="AV923" s="12" t="s">
        <v>82</v>
      </c>
      <c r="AW923" s="12" t="s">
        <v>31</v>
      </c>
      <c r="AX923" s="12" t="s">
        <v>75</v>
      </c>
      <c r="AY923" s="173" t="s">
        <v>334</v>
      </c>
    </row>
    <row r="924" spans="2:65" s="13" customFormat="1">
      <c r="B924" s="178"/>
      <c r="D924" s="172" t="s">
        <v>342</v>
      </c>
      <c r="E924" s="179" t="s">
        <v>1</v>
      </c>
      <c r="F924" s="180" t="s">
        <v>1206</v>
      </c>
      <c r="H924" s="181">
        <v>-50.551000000000002</v>
      </c>
      <c r="I924" s="182"/>
      <c r="L924" s="178"/>
      <c r="M924" s="183"/>
      <c r="T924" s="184"/>
      <c r="AT924" s="179" t="s">
        <v>342</v>
      </c>
      <c r="AU924" s="179" t="s">
        <v>87</v>
      </c>
      <c r="AV924" s="13" t="s">
        <v>87</v>
      </c>
      <c r="AW924" s="13" t="s">
        <v>31</v>
      </c>
      <c r="AX924" s="13" t="s">
        <v>75</v>
      </c>
      <c r="AY924" s="179" t="s">
        <v>334</v>
      </c>
    </row>
    <row r="925" spans="2:65" s="12" customFormat="1" ht="20.399999999999999">
      <c r="B925" s="171"/>
      <c r="D925" s="172" t="s">
        <v>342</v>
      </c>
      <c r="E925" s="173" t="s">
        <v>1</v>
      </c>
      <c r="F925" s="174" t="s">
        <v>877</v>
      </c>
      <c r="H925" s="173" t="s">
        <v>1</v>
      </c>
      <c r="I925" s="175"/>
      <c r="L925" s="171"/>
      <c r="M925" s="176"/>
      <c r="T925" s="177"/>
      <c r="AT925" s="173" t="s">
        <v>342</v>
      </c>
      <c r="AU925" s="173" t="s">
        <v>87</v>
      </c>
      <c r="AV925" s="12" t="s">
        <v>82</v>
      </c>
      <c r="AW925" s="12" t="s">
        <v>31</v>
      </c>
      <c r="AX925" s="12" t="s">
        <v>75</v>
      </c>
      <c r="AY925" s="173" t="s">
        <v>334</v>
      </c>
    </row>
    <row r="926" spans="2:65" s="13" customFormat="1">
      <c r="B926" s="178"/>
      <c r="D926" s="172" t="s">
        <v>342</v>
      </c>
      <c r="E926" s="179" t="s">
        <v>1</v>
      </c>
      <c r="F926" s="180" t="s">
        <v>1207</v>
      </c>
      <c r="H926" s="181">
        <v>6.9489999999999998</v>
      </c>
      <c r="I926" s="182"/>
      <c r="L926" s="178"/>
      <c r="M926" s="183"/>
      <c r="T926" s="184"/>
      <c r="AT926" s="179" t="s">
        <v>342</v>
      </c>
      <c r="AU926" s="179" t="s">
        <v>87</v>
      </c>
      <c r="AV926" s="13" t="s">
        <v>87</v>
      </c>
      <c r="AW926" s="13" t="s">
        <v>31</v>
      </c>
      <c r="AX926" s="13" t="s">
        <v>75</v>
      </c>
      <c r="AY926" s="179" t="s">
        <v>334</v>
      </c>
    </row>
    <row r="927" spans="2:65" s="12" customFormat="1">
      <c r="B927" s="171"/>
      <c r="D927" s="172" t="s">
        <v>342</v>
      </c>
      <c r="E927" s="173" t="s">
        <v>1</v>
      </c>
      <c r="F927" s="174" t="s">
        <v>1099</v>
      </c>
      <c r="H927" s="173" t="s">
        <v>1</v>
      </c>
      <c r="I927" s="175"/>
      <c r="L927" s="171"/>
      <c r="M927" s="176"/>
      <c r="T927" s="177"/>
      <c r="AT927" s="173" t="s">
        <v>342</v>
      </c>
      <c r="AU927" s="173" t="s">
        <v>87</v>
      </c>
      <c r="AV927" s="12" t="s">
        <v>82</v>
      </c>
      <c r="AW927" s="12" t="s">
        <v>31</v>
      </c>
      <c r="AX927" s="12" t="s">
        <v>75</v>
      </c>
      <c r="AY927" s="173" t="s">
        <v>334</v>
      </c>
    </row>
    <row r="928" spans="2:65" s="13" customFormat="1">
      <c r="B928" s="178"/>
      <c r="D928" s="172" t="s">
        <v>342</v>
      </c>
      <c r="E928" s="179" t="s">
        <v>1</v>
      </c>
      <c r="F928" s="180" t="s">
        <v>1208</v>
      </c>
      <c r="H928" s="181">
        <v>0.82099999999999995</v>
      </c>
      <c r="I928" s="182"/>
      <c r="L928" s="178"/>
      <c r="M928" s="183"/>
      <c r="T928" s="184"/>
      <c r="AT928" s="179" t="s">
        <v>342</v>
      </c>
      <c r="AU928" s="179" t="s">
        <v>87</v>
      </c>
      <c r="AV928" s="13" t="s">
        <v>87</v>
      </c>
      <c r="AW928" s="13" t="s">
        <v>31</v>
      </c>
      <c r="AX928" s="13" t="s">
        <v>75</v>
      </c>
      <c r="AY928" s="179" t="s">
        <v>334</v>
      </c>
    </row>
    <row r="929" spans="2:65" s="14" customFormat="1">
      <c r="B929" s="185"/>
      <c r="D929" s="172" t="s">
        <v>342</v>
      </c>
      <c r="E929" s="186" t="s">
        <v>1</v>
      </c>
      <c r="F929" s="187" t="s">
        <v>346</v>
      </c>
      <c r="H929" s="188">
        <v>283.98400000000004</v>
      </c>
      <c r="I929" s="189"/>
      <c r="L929" s="185"/>
      <c r="M929" s="190"/>
      <c r="T929" s="191"/>
      <c r="AT929" s="186" t="s">
        <v>342</v>
      </c>
      <c r="AU929" s="186" t="s">
        <v>87</v>
      </c>
      <c r="AV929" s="14" t="s">
        <v>340</v>
      </c>
      <c r="AW929" s="14" t="s">
        <v>31</v>
      </c>
      <c r="AX929" s="14" t="s">
        <v>82</v>
      </c>
      <c r="AY929" s="186" t="s">
        <v>334</v>
      </c>
    </row>
    <row r="930" spans="2:65" s="1" customFormat="1" ht="37.799999999999997" customHeight="1">
      <c r="B930" s="128"/>
      <c r="C930" s="199" t="s">
        <v>1209</v>
      </c>
      <c r="D930" s="199" t="s">
        <v>425</v>
      </c>
      <c r="E930" s="200" t="s">
        <v>1210</v>
      </c>
      <c r="F930" s="201" t="s">
        <v>1179</v>
      </c>
      <c r="G930" s="202" t="s">
        <v>349</v>
      </c>
      <c r="H930" s="203">
        <v>3.0209999999999999</v>
      </c>
      <c r="I930" s="204"/>
      <c r="J930" s="205">
        <f>ROUND(I930*H930,2)</f>
        <v>0</v>
      </c>
      <c r="K930" s="206"/>
      <c r="L930" s="207"/>
      <c r="M930" s="208" t="s">
        <v>1</v>
      </c>
      <c r="N930" s="209" t="s">
        <v>41</v>
      </c>
      <c r="P930" s="167">
        <f>O930*H930</f>
        <v>0</v>
      </c>
      <c r="Q930" s="167">
        <v>4.4229999999999998E-2</v>
      </c>
      <c r="R930" s="167">
        <f>Q930*H930</f>
        <v>0.13361882999999999</v>
      </c>
      <c r="S930" s="167">
        <v>0</v>
      </c>
      <c r="T930" s="168">
        <f>S930*H930</f>
        <v>0</v>
      </c>
      <c r="AR930" s="169" t="s">
        <v>524</v>
      </c>
      <c r="AT930" s="169" t="s">
        <v>425</v>
      </c>
      <c r="AU930" s="169" t="s">
        <v>87</v>
      </c>
      <c r="AY930" s="17" t="s">
        <v>334</v>
      </c>
      <c r="BE930" s="170">
        <f>IF(N930="základná",J930,0)</f>
        <v>0</v>
      </c>
      <c r="BF930" s="170">
        <f>IF(N930="znížená",J930,0)</f>
        <v>0</v>
      </c>
      <c r="BG930" s="170">
        <f>IF(N930="zákl. prenesená",J930,0)</f>
        <v>0</v>
      </c>
      <c r="BH930" s="170">
        <f>IF(N930="zníž. prenesená",J930,0)</f>
        <v>0</v>
      </c>
      <c r="BI930" s="170">
        <f>IF(N930="nulová",J930,0)</f>
        <v>0</v>
      </c>
      <c r="BJ930" s="17" t="s">
        <v>87</v>
      </c>
      <c r="BK930" s="170">
        <f>ROUND(I930*H930,2)</f>
        <v>0</v>
      </c>
      <c r="BL930" s="17" t="s">
        <v>452</v>
      </c>
      <c r="BM930" s="169" t="s">
        <v>1211</v>
      </c>
    </row>
    <row r="931" spans="2:65" s="12" customFormat="1" ht="20.399999999999999">
      <c r="B931" s="171"/>
      <c r="D931" s="172" t="s">
        <v>342</v>
      </c>
      <c r="E931" s="173" t="s">
        <v>1</v>
      </c>
      <c r="F931" s="174" t="s">
        <v>1124</v>
      </c>
      <c r="H931" s="173" t="s">
        <v>1</v>
      </c>
      <c r="I931" s="175"/>
      <c r="L931" s="171"/>
      <c r="M931" s="176"/>
      <c r="T931" s="177"/>
      <c r="AT931" s="173" t="s">
        <v>342</v>
      </c>
      <c r="AU931" s="173" t="s">
        <v>87</v>
      </c>
      <c r="AV931" s="12" t="s">
        <v>82</v>
      </c>
      <c r="AW931" s="12" t="s">
        <v>31</v>
      </c>
      <c r="AX931" s="12" t="s">
        <v>75</v>
      </c>
      <c r="AY931" s="173" t="s">
        <v>334</v>
      </c>
    </row>
    <row r="932" spans="2:65" s="13" customFormat="1">
      <c r="B932" s="178"/>
      <c r="D932" s="172" t="s">
        <v>342</v>
      </c>
      <c r="E932" s="179" t="s">
        <v>1</v>
      </c>
      <c r="F932" s="180" t="s">
        <v>1212</v>
      </c>
      <c r="H932" s="181">
        <v>3.0209999999999999</v>
      </c>
      <c r="I932" s="182"/>
      <c r="L932" s="178"/>
      <c r="M932" s="183"/>
      <c r="T932" s="184"/>
      <c r="AT932" s="179" t="s">
        <v>342</v>
      </c>
      <c r="AU932" s="179" t="s">
        <v>87</v>
      </c>
      <c r="AV932" s="13" t="s">
        <v>87</v>
      </c>
      <c r="AW932" s="13" t="s">
        <v>31</v>
      </c>
      <c r="AX932" s="13" t="s">
        <v>75</v>
      </c>
      <c r="AY932" s="179" t="s">
        <v>334</v>
      </c>
    </row>
    <row r="933" spans="2:65" s="14" customFormat="1">
      <c r="B933" s="185"/>
      <c r="D933" s="172" t="s">
        <v>342</v>
      </c>
      <c r="E933" s="186" t="s">
        <v>1</v>
      </c>
      <c r="F933" s="187" t="s">
        <v>346</v>
      </c>
      <c r="H933" s="188">
        <v>3.0209999999999999</v>
      </c>
      <c r="I933" s="189"/>
      <c r="L933" s="185"/>
      <c r="M933" s="190"/>
      <c r="T933" s="191"/>
      <c r="AT933" s="186" t="s">
        <v>342</v>
      </c>
      <c r="AU933" s="186" t="s">
        <v>87</v>
      </c>
      <c r="AV933" s="14" t="s">
        <v>340</v>
      </c>
      <c r="AW933" s="14" t="s">
        <v>31</v>
      </c>
      <c r="AX933" s="14" t="s">
        <v>82</v>
      </c>
      <c r="AY933" s="186" t="s">
        <v>334</v>
      </c>
    </row>
    <row r="934" spans="2:65" s="1" customFormat="1" ht="24.15" customHeight="1">
      <c r="B934" s="128"/>
      <c r="C934" s="158" t="s">
        <v>1213</v>
      </c>
      <c r="D934" s="158" t="s">
        <v>336</v>
      </c>
      <c r="E934" s="159" t="s">
        <v>1214</v>
      </c>
      <c r="F934" s="160" t="s">
        <v>1215</v>
      </c>
      <c r="G934" s="161" t="s">
        <v>339</v>
      </c>
      <c r="H934" s="162">
        <v>44.759</v>
      </c>
      <c r="I934" s="163"/>
      <c r="J934" s="164">
        <f>ROUND(I934*H934,2)</f>
        <v>0</v>
      </c>
      <c r="K934" s="165"/>
      <c r="L934" s="32"/>
      <c r="M934" s="166" t="s">
        <v>1</v>
      </c>
      <c r="N934" s="127" t="s">
        <v>41</v>
      </c>
      <c r="P934" s="167">
        <f>O934*H934</f>
        <v>0</v>
      </c>
      <c r="Q934" s="167">
        <v>5.0000000000000001E-3</v>
      </c>
      <c r="R934" s="167">
        <f>Q934*H934</f>
        <v>0.22379499999999999</v>
      </c>
      <c r="S934" s="167">
        <v>0</v>
      </c>
      <c r="T934" s="168">
        <f>S934*H934</f>
        <v>0</v>
      </c>
      <c r="AR934" s="169" t="s">
        <v>452</v>
      </c>
      <c r="AT934" s="169" t="s">
        <v>336</v>
      </c>
      <c r="AU934" s="169" t="s">
        <v>87</v>
      </c>
      <c r="AY934" s="17" t="s">
        <v>334</v>
      </c>
      <c r="BE934" s="170">
        <f>IF(N934="základná",J934,0)</f>
        <v>0</v>
      </c>
      <c r="BF934" s="170">
        <f>IF(N934="znížená",J934,0)</f>
        <v>0</v>
      </c>
      <c r="BG934" s="170">
        <f>IF(N934="zákl. prenesená",J934,0)</f>
        <v>0</v>
      </c>
      <c r="BH934" s="170">
        <f>IF(N934="zníž. prenesená",J934,0)</f>
        <v>0</v>
      </c>
      <c r="BI934" s="170">
        <f>IF(N934="nulová",J934,0)</f>
        <v>0</v>
      </c>
      <c r="BJ934" s="17" t="s">
        <v>87</v>
      </c>
      <c r="BK934" s="170">
        <f>ROUND(I934*H934,2)</f>
        <v>0</v>
      </c>
      <c r="BL934" s="17" t="s">
        <v>452</v>
      </c>
      <c r="BM934" s="169" t="s">
        <v>1216</v>
      </c>
    </row>
    <row r="935" spans="2:65" s="12" customFormat="1">
      <c r="B935" s="171"/>
      <c r="D935" s="172" t="s">
        <v>342</v>
      </c>
      <c r="E935" s="173" t="s">
        <v>1</v>
      </c>
      <c r="F935" s="174" t="s">
        <v>1217</v>
      </c>
      <c r="H935" s="173" t="s">
        <v>1</v>
      </c>
      <c r="I935" s="175"/>
      <c r="L935" s="171"/>
      <c r="M935" s="176"/>
      <c r="T935" s="177"/>
      <c r="AT935" s="173" t="s">
        <v>342</v>
      </c>
      <c r="AU935" s="173" t="s">
        <v>87</v>
      </c>
      <c r="AV935" s="12" t="s">
        <v>82</v>
      </c>
      <c r="AW935" s="12" t="s">
        <v>31</v>
      </c>
      <c r="AX935" s="12" t="s">
        <v>75</v>
      </c>
      <c r="AY935" s="173" t="s">
        <v>334</v>
      </c>
    </row>
    <row r="936" spans="2:65" s="13" customFormat="1">
      <c r="B936" s="178"/>
      <c r="D936" s="172" t="s">
        <v>342</v>
      </c>
      <c r="E936" s="179" t="s">
        <v>1</v>
      </c>
      <c r="F936" s="180" t="s">
        <v>217</v>
      </c>
      <c r="H936" s="181">
        <v>26.28</v>
      </c>
      <c r="I936" s="182"/>
      <c r="L936" s="178"/>
      <c r="M936" s="183"/>
      <c r="T936" s="184"/>
      <c r="AT936" s="179" t="s">
        <v>342</v>
      </c>
      <c r="AU936" s="179" t="s">
        <v>87</v>
      </c>
      <c r="AV936" s="13" t="s">
        <v>87</v>
      </c>
      <c r="AW936" s="13" t="s">
        <v>31</v>
      </c>
      <c r="AX936" s="13" t="s">
        <v>75</v>
      </c>
      <c r="AY936" s="179" t="s">
        <v>334</v>
      </c>
    </row>
    <row r="937" spans="2:65" s="15" customFormat="1">
      <c r="B937" s="192"/>
      <c r="D937" s="172" t="s">
        <v>342</v>
      </c>
      <c r="E937" s="193" t="s">
        <v>216</v>
      </c>
      <c r="F937" s="194" t="s">
        <v>406</v>
      </c>
      <c r="H937" s="195">
        <v>26.28</v>
      </c>
      <c r="I937" s="196"/>
      <c r="L937" s="192"/>
      <c r="M937" s="197"/>
      <c r="T937" s="198"/>
      <c r="AT937" s="193" t="s">
        <v>342</v>
      </c>
      <c r="AU937" s="193" t="s">
        <v>87</v>
      </c>
      <c r="AV937" s="15" t="s">
        <v>352</v>
      </c>
      <c r="AW937" s="15" t="s">
        <v>31</v>
      </c>
      <c r="AX937" s="15" t="s">
        <v>75</v>
      </c>
      <c r="AY937" s="193" t="s">
        <v>334</v>
      </c>
    </row>
    <row r="938" spans="2:65" s="12" customFormat="1">
      <c r="B938" s="171"/>
      <c r="D938" s="172" t="s">
        <v>342</v>
      </c>
      <c r="E938" s="173" t="s">
        <v>1</v>
      </c>
      <c r="F938" s="174" t="s">
        <v>1218</v>
      </c>
      <c r="H938" s="173" t="s">
        <v>1</v>
      </c>
      <c r="I938" s="175"/>
      <c r="L938" s="171"/>
      <c r="M938" s="176"/>
      <c r="T938" s="177"/>
      <c r="AT938" s="173" t="s">
        <v>342</v>
      </c>
      <c r="AU938" s="173" t="s">
        <v>87</v>
      </c>
      <c r="AV938" s="12" t="s">
        <v>82</v>
      </c>
      <c r="AW938" s="12" t="s">
        <v>31</v>
      </c>
      <c r="AX938" s="12" t="s">
        <v>75</v>
      </c>
      <c r="AY938" s="173" t="s">
        <v>334</v>
      </c>
    </row>
    <row r="939" spans="2:65" s="13" customFormat="1">
      <c r="B939" s="178"/>
      <c r="D939" s="172" t="s">
        <v>342</v>
      </c>
      <c r="E939" s="179" t="s">
        <v>1</v>
      </c>
      <c r="F939" s="180" t="s">
        <v>1219</v>
      </c>
      <c r="H939" s="181">
        <v>17.55</v>
      </c>
      <c r="I939" s="182"/>
      <c r="L939" s="178"/>
      <c r="M939" s="183"/>
      <c r="T939" s="184"/>
      <c r="AT939" s="179" t="s">
        <v>342</v>
      </c>
      <c r="AU939" s="179" t="s">
        <v>87</v>
      </c>
      <c r="AV939" s="13" t="s">
        <v>87</v>
      </c>
      <c r="AW939" s="13" t="s">
        <v>31</v>
      </c>
      <c r="AX939" s="13" t="s">
        <v>75</v>
      </c>
      <c r="AY939" s="179" t="s">
        <v>334</v>
      </c>
    </row>
    <row r="940" spans="2:65" s="15" customFormat="1">
      <c r="B940" s="192"/>
      <c r="D940" s="172" t="s">
        <v>342</v>
      </c>
      <c r="E940" s="193" t="s">
        <v>214</v>
      </c>
      <c r="F940" s="194" t="s">
        <v>406</v>
      </c>
      <c r="H940" s="195">
        <v>17.55</v>
      </c>
      <c r="I940" s="196"/>
      <c r="L940" s="192"/>
      <c r="M940" s="197"/>
      <c r="T940" s="198"/>
      <c r="AT940" s="193" t="s">
        <v>342</v>
      </c>
      <c r="AU940" s="193" t="s">
        <v>87</v>
      </c>
      <c r="AV940" s="15" t="s">
        <v>352</v>
      </c>
      <c r="AW940" s="15" t="s">
        <v>31</v>
      </c>
      <c r="AX940" s="15" t="s">
        <v>75</v>
      </c>
      <c r="AY940" s="193" t="s">
        <v>334</v>
      </c>
    </row>
    <row r="941" spans="2:65" s="12" customFormat="1" ht="20.399999999999999">
      <c r="B941" s="171"/>
      <c r="D941" s="172" t="s">
        <v>342</v>
      </c>
      <c r="E941" s="173" t="s">
        <v>1</v>
      </c>
      <c r="F941" s="174" t="s">
        <v>1220</v>
      </c>
      <c r="H941" s="173" t="s">
        <v>1</v>
      </c>
      <c r="I941" s="175"/>
      <c r="L941" s="171"/>
      <c r="M941" s="176"/>
      <c r="T941" s="177"/>
      <c r="AT941" s="173" t="s">
        <v>342</v>
      </c>
      <c r="AU941" s="173" t="s">
        <v>87</v>
      </c>
      <c r="AV941" s="12" t="s">
        <v>82</v>
      </c>
      <c r="AW941" s="12" t="s">
        <v>31</v>
      </c>
      <c r="AX941" s="12" t="s">
        <v>75</v>
      </c>
      <c r="AY941" s="173" t="s">
        <v>334</v>
      </c>
    </row>
    <row r="942" spans="2:65" s="13" customFormat="1">
      <c r="B942" s="178"/>
      <c r="D942" s="172" t="s">
        <v>342</v>
      </c>
      <c r="E942" s="179" t="s">
        <v>1</v>
      </c>
      <c r="F942" s="180" t="s">
        <v>1221</v>
      </c>
      <c r="H942" s="181">
        <v>0.92900000000000005</v>
      </c>
      <c r="I942" s="182"/>
      <c r="L942" s="178"/>
      <c r="M942" s="183"/>
      <c r="T942" s="184"/>
      <c r="AT942" s="179" t="s">
        <v>342</v>
      </c>
      <c r="AU942" s="179" t="s">
        <v>87</v>
      </c>
      <c r="AV942" s="13" t="s">
        <v>87</v>
      </c>
      <c r="AW942" s="13" t="s">
        <v>31</v>
      </c>
      <c r="AX942" s="13" t="s">
        <v>75</v>
      </c>
      <c r="AY942" s="179" t="s">
        <v>334</v>
      </c>
    </row>
    <row r="943" spans="2:65" s="15" customFormat="1">
      <c r="B943" s="192"/>
      <c r="D943" s="172" t="s">
        <v>342</v>
      </c>
      <c r="E943" s="193" t="s">
        <v>1</v>
      </c>
      <c r="F943" s="194" t="s">
        <v>406</v>
      </c>
      <c r="H943" s="195">
        <v>0.92900000000000005</v>
      </c>
      <c r="I943" s="196"/>
      <c r="L943" s="192"/>
      <c r="M943" s="197"/>
      <c r="T943" s="198"/>
      <c r="AT943" s="193" t="s">
        <v>342</v>
      </c>
      <c r="AU943" s="193" t="s">
        <v>87</v>
      </c>
      <c r="AV943" s="15" t="s">
        <v>352</v>
      </c>
      <c r="AW943" s="15" t="s">
        <v>31</v>
      </c>
      <c r="AX943" s="15" t="s">
        <v>75</v>
      </c>
      <c r="AY943" s="193" t="s">
        <v>334</v>
      </c>
    </row>
    <row r="944" spans="2:65" s="14" customFormat="1">
      <c r="B944" s="185"/>
      <c r="D944" s="172" t="s">
        <v>342</v>
      </c>
      <c r="E944" s="186" t="s">
        <v>1</v>
      </c>
      <c r="F944" s="187" t="s">
        <v>346</v>
      </c>
      <c r="H944" s="188">
        <v>44.759</v>
      </c>
      <c r="I944" s="189"/>
      <c r="L944" s="185"/>
      <c r="M944" s="190"/>
      <c r="T944" s="191"/>
      <c r="AT944" s="186" t="s">
        <v>342</v>
      </c>
      <c r="AU944" s="186" t="s">
        <v>87</v>
      </c>
      <c r="AV944" s="14" t="s">
        <v>340</v>
      </c>
      <c r="AW944" s="14" t="s">
        <v>31</v>
      </c>
      <c r="AX944" s="14" t="s">
        <v>82</v>
      </c>
      <c r="AY944" s="186" t="s">
        <v>334</v>
      </c>
    </row>
    <row r="945" spans="2:65" s="1" customFormat="1" ht="21.75" customHeight="1">
      <c r="B945" s="128"/>
      <c r="C945" s="199" t="s">
        <v>1222</v>
      </c>
      <c r="D945" s="199" t="s">
        <v>425</v>
      </c>
      <c r="E945" s="200" t="s">
        <v>1223</v>
      </c>
      <c r="F945" s="201" t="s">
        <v>1224</v>
      </c>
      <c r="G945" s="202" t="s">
        <v>339</v>
      </c>
      <c r="H945" s="203">
        <v>95.778000000000006</v>
      </c>
      <c r="I945" s="204"/>
      <c r="J945" s="205">
        <f>ROUND(I945*H945,2)</f>
        <v>0</v>
      </c>
      <c r="K945" s="206"/>
      <c r="L945" s="207"/>
      <c r="M945" s="208" t="s">
        <v>1</v>
      </c>
      <c r="N945" s="209" t="s">
        <v>41</v>
      </c>
      <c r="P945" s="167">
        <f>O945*H945</f>
        <v>0</v>
      </c>
      <c r="Q945" s="167">
        <v>3.96E-3</v>
      </c>
      <c r="R945" s="167">
        <f>Q945*H945</f>
        <v>0.37928088000000004</v>
      </c>
      <c r="S945" s="167">
        <v>0</v>
      </c>
      <c r="T945" s="168">
        <f>S945*H945</f>
        <v>0</v>
      </c>
      <c r="AR945" s="169" t="s">
        <v>524</v>
      </c>
      <c r="AT945" s="169" t="s">
        <v>425</v>
      </c>
      <c r="AU945" s="169" t="s">
        <v>87</v>
      </c>
      <c r="AY945" s="17" t="s">
        <v>334</v>
      </c>
      <c r="BE945" s="170">
        <f>IF(N945="základná",J945,0)</f>
        <v>0</v>
      </c>
      <c r="BF945" s="170">
        <f>IF(N945="znížená",J945,0)</f>
        <v>0</v>
      </c>
      <c r="BG945" s="170">
        <f>IF(N945="zákl. prenesená",J945,0)</f>
        <v>0</v>
      </c>
      <c r="BH945" s="170">
        <f>IF(N945="zníž. prenesená",J945,0)</f>
        <v>0</v>
      </c>
      <c r="BI945" s="170">
        <f>IF(N945="nulová",J945,0)</f>
        <v>0</v>
      </c>
      <c r="BJ945" s="17" t="s">
        <v>87</v>
      </c>
      <c r="BK945" s="170">
        <f>ROUND(I945*H945,2)</f>
        <v>0</v>
      </c>
      <c r="BL945" s="17" t="s">
        <v>452</v>
      </c>
      <c r="BM945" s="169" t="s">
        <v>1225</v>
      </c>
    </row>
    <row r="946" spans="2:65" s="12" customFormat="1">
      <c r="B946" s="171"/>
      <c r="D946" s="172" t="s">
        <v>342</v>
      </c>
      <c r="E946" s="173" t="s">
        <v>1</v>
      </c>
      <c r="F946" s="174" t="s">
        <v>626</v>
      </c>
      <c r="H946" s="173" t="s">
        <v>1</v>
      </c>
      <c r="I946" s="175"/>
      <c r="L946" s="171"/>
      <c r="M946" s="176"/>
      <c r="T946" s="177"/>
      <c r="AT946" s="173" t="s">
        <v>342</v>
      </c>
      <c r="AU946" s="173" t="s">
        <v>87</v>
      </c>
      <c r="AV946" s="12" t="s">
        <v>82</v>
      </c>
      <c r="AW946" s="12" t="s">
        <v>31</v>
      </c>
      <c r="AX946" s="12" t="s">
        <v>75</v>
      </c>
      <c r="AY946" s="173" t="s">
        <v>334</v>
      </c>
    </row>
    <row r="947" spans="2:65" s="13" customFormat="1">
      <c r="B947" s="178"/>
      <c r="D947" s="172" t="s">
        <v>342</v>
      </c>
      <c r="E947" s="179" t="s">
        <v>1</v>
      </c>
      <c r="F947" s="180" t="s">
        <v>1226</v>
      </c>
      <c r="H947" s="181">
        <v>65.561000000000007</v>
      </c>
      <c r="I947" s="182"/>
      <c r="L947" s="178"/>
      <c r="M947" s="183"/>
      <c r="T947" s="184"/>
      <c r="AT947" s="179" t="s">
        <v>342</v>
      </c>
      <c r="AU947" s="179" t="s">
        <v>87</v>
      </c>
      <c r="AV947" s="13" t="s">
        <v>87</v>
      </c>
      <c r="AW947" s="13" t="s">
        <v>31</v>
      </c>
      <c r="AX947" s="13" t="s">
        <v>75</v>
      </c>
      <c r="AY947" s="179" t="s">
        <v>334</v>
      </c>
    </row>
    <row r="948" spans="2:65" s="12" customFormat="1">
      <c r="B948" s="171"/>
      <c r="D948" s="172" t="s">
        <v>342</v>
      </c>
      <c r="E948" s="173" t="s">
        <v>1</v>
      </c>
      <c r="F948" s="174" t="s">
        <v>627</v>
      </c>
      <c r="H948" s="173" t="s">
        <v>1</v>
      </c>
      <c r="I948" s="175"/>
      <c r="L948" s="171"/>
      <c r="M948" s="176"/>
      <c r="T948" s="177"/>
      <c r="AT948" s="173" t="s">
        <v>342</v>
      </c>
      <c r="AU948" s="173" t="s">
        <v>87</v>
      </c>
      <c r="AV948" s="12" t="s">
        <v>82</v>
      </c>
      <c r="AW948" s="12" t="s">
        <v>31</v>
      </c>
      <c r="AX948" s="12" t="s">
        <v>75</v>
      </c>
      <c r="AY948" s="173" t="s">
        <v>334</v>
      </c>
    </row>
    <row r="949" spans="2:65" s="13" customFormat="1">
      <c r="B949" s="178"/>
      <c r="D949" s="172" t="s">
        <v>342</v>
      </c>
      <c r="E949" s="179" t="s">
        <v>1</v>
      </c>
      <c r="F949" s="180" t="s">
        <v>1227</v>
      </c>
      <c r="H949" s="181">
        <v>28.908000000000001</v>
      </c>
      <c r="I949" s="182"/>
      <c r="L949" s="178"/>
      <c r="M949" s="183"/>
      <c r="T949" s="184"/>
      <c r="AT949" s="179" t="s">
        <v>342</v>
      </c>
      <c r="AU949" s="179" t="s">
        <v>87</v>
      </c>
      <c r="AV949" s="13" t="s">
        <v>87</v>
      </c>
      <c r="AW949" s="13" t="s">
        <v>31</v>
      </c>
      <c r="AX949" s="13" t="s">
        <v>75</v>
      </c>
      <c r="AY949" s="179" t="s">
        <v>334</v>
      </c>
    </row>
    <row r="950" spans="2:65" s="12" customFormat="1" ht="20.399999999999999">
      <c r="B950" s="171"/>
      <c r="D950" s="172" t="s">
        <v>342</v>
      </c>
      <c r="E950" s="173" t="s">
        <v>1</v>
      </c>
      <c r="F950" s="174" t="s">
        <v>1228</v>
      </c>
      <c r="H950" s="173" t="s">
        <v>1</v>
      </c>
      <c r="I950" s="175"/>
      <c r="L950" s="171"/>
      <c r="M950" s="176"/>
      <c r="T950" s="177"/>
      <c r="AT950" s="173" t="s">
        <v>342</v>
      </c>
      <c r="AU950" s="173" t="s">
        <v>87</v>
      </c>
      <c r="AV950" s="12" t="s">
        <v>82</v>
      </c>
      <c r="AW950" s="12" t="s">
        <v>31</v>
      </c>
      <c r="AX950" s="12" t="s">
        <v>75</v>
      </c>
      <c r="AY950" s="173" t="s">
        <v>334</v>
      </c>
    </row>
    <row r="951" spans="2:65" s="13" customFormat="1">
      <c r="B951" s="178"/>
      <c r="D951" s="172" t="s">
        <v>342</v>
      </c>
      <c r="E951" s="179" t="s">
        <v>1</v>
      </c>
      <c r="F951" s="180" t="s">
        <v>1229</v>
      </c>
      <c r="H951" s="181">
        <v>1.3089999999999999</v>
      </c>
      <c r="I951" s="182"/>
      <c r="L951" s="178"/>
      <c r="M951" s="183"/>
      <c r="T951" s="184"/>
      <c r="AT951" s="179" t="s">
        <v>342</v>
      </c>
      <c r="AU951" s="179" t="s">
        <v>87</v>
      </c>
      <c r="AV951" s="13" t="s">
        <v>87</v>
      </c>
      <c r="AW951" s="13" t="s">
        <v>31</v>
      </c>
      <c r="AX951" s="13" t="s">
        <v>75</v>
      </c>
      <c r="AY951" s="179" t="s">
        <v>334</v>
      </c>
    </row>
    <row r="952" spans="2:65" s="14" customFormat="1">
      <c r="B952" s="185"/>
      <c r="D952" s="172" t="s">
        <v>342</v>
      </c>
      <c r="E952" s="186" t="s">
        <v>1</v>
      </c>
      <c r="F952" s="187" t="s">
        <v>346</v>
      </c>
      <c r="H952" s="188">
        <v>95.778000000000006</v>
      </c>
      <c r="I952" s="189"/>
      <c r="L952" s="185"/>
      <c r="M952" s="190"/>
      <c r="T952" s="191"/>
      <c r="AT952" s="186" t="s">
        <v>342</v>
      </c>
      <c r="AU952" s="186" t="s">
        <v>87</v>
      </c>
      <c r="AV952" s="14" t="s">
        <v>340</v>
      </c>
      <c r="AW952" s="14" t="s">
        <v>31</v>
      </c>
      <c r="AX952" s="14" t="s">
        <v>82</v>
      </c>
      <c r="AY952" s="186" t="s">
        <v>334</v>
      </c>
    </row>
    <row r="953" spans="2:65" s="1" customFormat="1" ht="21.75" customHeight="1">
      <c r="B953" s="128"/>
      <c r="C953" s="199" t="s">
        <v>1230</v>
      </c>
      <c r="D953" s="199" t="s">
        <v>425</v>
      </c>
      <c r="E953" s="200" t="s">
        <v>1231</v>
      </c>
      <c r="F953" s="201" t="s">
        <v>1232</v>
      </c>
      <c r="G953" s="202" t="s">
        <v>339</v>
      </c>
      <c r="H953" s="203">
        <v>35.268000000000001</v>
      </c>
      <c r="I953" s="204"/>
      <c r="J953" s="205">
        <f>ROUND(I953*H953,2)</f>
        <v>0</v>
      </c>
      <c r="K953" s="206"/>
      <c r="L953" s="207"/>
      <c r="M953" s="208" t="s">
        <v>1</v>
      </c>
      <c r="N953" s="209" t="s">
        <v>41</v>
      </c>
      <c r="P953" s="167">
        <f>O953*H953</f>
        <v>0</v>
      </c>
      <c r="Q953" s="167">
        <v>4.62E-3</v>
      </c>
      <c r="R953" s="167">
        <f>Q953*H953</f>
        <v>0.16293816</v>
      </c>
      <c r="S953" s="167">
        <v>0</v>
      </c>
      <c r="T953" s="168">
        <f>S953*H953</f>
        <v>0</v>
      </c>
      <c r="AR953" s="169" t="s">
        <v>524</v>
      </c>
      <c r="AT953" s="169" t="s">
        <v>425</v>
      </c>
      <c r="AU953" s="169" t="s">
        <v>87</v>
      </c>
      <c r="AY953" s="17" t="s">
        <v>334</v>
      </c>
      <c r="BE953" s="170">
        <f>IF(N953="základná",J953,0)</f>
        <v>0</v>
      </c>
      <c r="BF953" s="170">
        <f>IF(N953="znížená",J953,0)</f>
        <v>0</v>
      </c>
      <c r="BG953" s="170">
        <f>IF(N953="zákl. prenesená",J953,0)</f>
        <v>0</v>
      </c>
      <c r="BH953" s="170">
        <f>IF(N953="zníž. prenesená",J953,0)</f>
        <v>0</v>
      </c>
      <c r="BI953" s="170">
        <f>IF(N953="nulová",J953,0)</f>
        <v>0</v>
      </c>
      <c r="BJ953" s="17" t="s">
        <v>87</v>
      </c>
      <c r="BK953" s="170">
        <f>ROUND(I953*H953,2)</f>
        <v>0</v>
      </c>
      <c r="BL953" s="17" t="s">
        <v>452</v>
      </c>
      <c r="BM953" s="169" t="s">
        <v>1233</v>
      </c>
    </row>
    <row r="954" spans="2:65" s="13" customFormat="1">
      <c r="B954" s="178"/>
      <c r="D954" s="172" t="s">
        <v>342</v>
      </c>
      <c r="E954" s="179" t="s">
        <v>1</v>
      </c>
      <c r="F954" s="180" t="s">
        <v>1234</v>
      </c>
      <c r="H954" s="181">
        <v>35.268000000000001</v>
      </c>
      <c r="I954" s="182"/>
      <c r="L954" s="178"/>
      <c r="M954" s="183"/>
      <c r="T954" s="184"/>
      <c r="AT954" s="179" t="s">
        <v>342</v>
      </c>
      <c r="AU954" s="179" t="s">
        <v>87</v>
      </c>
      <c r="AV954" s="13" t="s">
        <v>87</v>
      </c>
      <c r="AW954" s="13" t="s">
        <v>31</v>
      </c>
      <c r="AX954" s="13" t="s">
        <v>75</v>
      </c>
      <c r="AY954" s="179" t="s">
        <v>334</v>
      </c>
    </row>
    <row r="955" spans="2:65" s="14" customFormat="1">
      <c r="B955" s="185"/>
      <c r="D955" s="172" t="s">
        <v>342</v>
      </c>
      <c r="E955" s="186" t="s">
        <v>1</v>
      </c>
      <c r="F955" s="187" t="s">
        <v>346</v>
      </c>
      <c r="H955" s="188">
        <v>35.268000000000001</v>
      </c>
      <c r="I955" s="189"/>
      <c r="L955" s="185"/>
      <c r="M955" s="190"/>
      <c r="T955" s="191"/>
      <c r="AT955" s="186" t="s">
        <v>342</v>
      </c>
      <c r="AU955" s="186" t="s">
        <v>87</v>
      </c>
      <c r="AV955" s="14" t="s">
        <v>340</v>
      </c>
      <c r="AW955" s="14" t="s">
        <v>31</v>
      </c>
      <c r="AX955" s="14" t="s">
        <v>82</v>
      </c>
      <c r="AY955" s="186" t="s">
        <v>334</v>
      </c>
    </row>
    <row r="956" spans="2:65" s="1" customFormat="1" ht="21.75" customHeight="1">
      <c r="B956" s="128"/>
      <c r="C956" s="199" t="s">
        <v>1235</v>
      </c>
      <c r="D956" s="199" t="s">
        <v>425</v>
      </c>
      <c r="E956" s="200" t="s">
        <v>1236</v>
      </c>
      <c r="F956" s="201" t="s">
        <v>1237</v>
      </c>
      <c r="G956" s="202" t="s">
        <v>339</v>
      </c>
      <c r="H956" s="203">
        <v>31.754000000000001</v>
      </c>
      <c r="I956" s="204"/>
      <c r="J956" s="205">
        <f>ROUND(I956*H956,2)</f>
        <v>0</v>
      </c>
      <c r="K956" s="206"/>
      <c r="L956" s="207"/>
      <c r="M956" s="208" t="s">
        <v>1</v>
      </c>
      <c r="N956" s="209" t="s">
        <v>41</v>
      </c>
      <c r="P956" s="167">
        <f>O956*H956</f>
        <v>0</v>
      </c>
      <c r="Q956" s="167">
        <v>1.98E-3</v>
      </c>
      <c r="R956" s="167">
        <f>Q956*H956</f>
        <v>6.2872919999999999E-2</v>
      </c>
      <c r="S956" s="167">
        <v>0</v>
      </c>
      <c r="T956" s="168">
        <f>S956*H956</f>
        <v>0</v>
      </c>
      <c r="AR956" s="169" t="s">
        <v>524</v>
      </c>
      <c r="AT956" s="169" t="s">
        <v>425</v>
      </c>
      <c r="AU956" s="169" t="s">
        <v>87</v>
      </c>
      <c r="AY956" s="17" t="s">
        <v>334</v>
      </c>
      <c r="BE956" s="170">
        <f>IF(N956="základná",J956,0)</f>
        <v>0</v>
      </c>
      <c r="BF956" s="170">
        <f>IF(N956="znížená",J956,0)</f>
        <v>0</v>
      </c>
      <c r="BG956" s="170">
        <f>IF(N956="zákl. prenesená",J956,0)</f>
        <v>0</v>
      </c>
      <c r="BH956" s="170">
        <f>IF(N956="zníž. prenesená",J956,0)</f>
        <v>0</v>
      </c>
      <c r="BI956" s="170">
        <f>IF(N956="nulová",J956,0)</f>
        <v>0</v>
      </c>
      <c r="BJ956" s="17" t="s">
        <v>87</v>
      </c>
      <c r="BK956" s="170">
        <f>ROUND(I956*H956,2)</f>
        <v>0</v>
      </c>
      <c r="BL956" s="17" t="s">
        <v>452</v>
      </c>
      <c r="BM956" s="169" t="s">
        <v>1238</v>
      </c>
    </row>
    <row r="957" spans="2:65" s="12" customFormat="1">
      <c r="B957" s="171"/>
      <c r="D957" s="172" t="s">
        <v>342</v>
      </c>
      <c r="E957" s="173" t="s">
        <v>1</v>
      </c>
      <c r="F957" s="174" t="s">
        <v>810</v>
      </c>
      <c r="H957" s="173" t="s">
        <v>1</v>
      </c>
      <c r="I957" s="175"/>
      <c r="L957" s="171"/>
      <c r="M957" s="176"/>
      <c r="T957" s="177"/>
      <c r="AT957" s="173" t="s">
        <v>342</v>
      </c>
      <c r="AU957" s="173" t="s">
        <v>87</v>
      </c>
      <c r="AV957" s="12" t="s">
        <v>82</v>
      </c>
      <c r="AW957" s="12" t="s">
        <v>31</v>
      </c>
      <c r="AX957" s="12" t="s">
        <v>75</v>
      </c>
      <c r="AY957" s="173" t="s">
        <v>334</v>
      </c>
    </row>
    <row r="958" spans="2:65" s="13" customFormat="1">
      <c r="B958" s="178"/>
      <c r="D958" s="172" t="s">
        <v>342</v>
      </c>
      <c r="E958" s="179" t="s">
        <v>1</v>
      </c>
      <c r="F958" s="180" t="s">
        <v>1239</v>
      </c>
      <c r="H958" s="181">
        <v>19.305</v>
      </c>
      <c r="I958" s="182"/>
      <c r="L958" s="178"/>
      <c r="M958" s="183"/>
      <c r="T958" s="184"/>
      <c r="AT958" s="179" t="s">
        <v>342</v>
      </c>
      <c r="AU958" s="179" t="s">
        <v>87</v>
      </c>
      <c r="AV958" s="13" t="s">
        <v>87</v>
      </c>
      <c r="AW958" s="13" t="s">
        <v>31</v>
      </c>
      <c r="AX958" s="13" t="s">
        <v>75</v>
      </c>
      <c r="AY958" s="179" t="s">
        <v>334</v>
      </c>
    </row>
    <row r="959" spans="2:65" s="15" customFormat="1">
      <c r="B959" s="192"/>
      <c r="D959" s="172" t="s">
        <v>342</v>
      </c>
      <c r="E959" s="193" t="s">
        <v>1</v>
      </c>
      <c r="F959" s="194" t="s">
        <v>406</v>
      </c>
      <c r="H959" s="195">
        <v>19.305</v>
      </c>
      <c r="I959" s="196"/>
      <c r="L959" s="192"/>
      <c r="M959" s="197"/>
      <c r="T959" s="198"/>
      <c r="AT959" s="193" t="s">
        <v>342</v>
      </c>
      <c r="AU959" s="193" t="s">
        <v>87</v>
      </c>
      <c r="AV959" s="15" t="s">
        <v>352</v>
      </c>
      <c r="AW959" s="15" t="s">
        <v>31</v>
      </c>
      <c r="AX959" s="15" t="s">
        <v>75</v>
      </c>
      <c r="AY959" s="193" t="s">
        <v>334</v>
      </c>
    </row>
    <row r="960" spans="2:65" s="12" customFormat="1">
      <c r="B960" s="171"/>
      <c r="D960" s="172" t="s">
        <v>342</v>
      </c>
      <c r="E960" s="173" t="s">
        <v>1</v>
      </c>
      <c r="F960" s="174" t="s">
        <v>1240</v>
      </c>
      <c r="H960" s="173" t="s">
        <v>1</v>
      </c>
      <c r="I960" s="175"/>
      <c r="L960" s="171"/>
      <c r="M960" s="176"/>
      <c r="T960" s="177"/>
      <c r="AT960" s="173" t="s">
        <v>342</v>
      </c>
      <c r="AU960" s="173" t="s">
        <v>87</v>
      </c>
      <c r="AV960" s="12" t="s">
        <v>82</v>
      </c>
      <c r="AW960" s="12" t="s">
        <v>31</v>
      </c>
      <c r="AX960" s="12" t="s">
        <v>75</v>
      </c>
      <c r="AY960" s="173" t="s">
        <v>334</v>
      </c>
    </row>
    <row r="961" spans="2:65" s="12" customFormat="1">
      <c r="B961" s="171"/>
      <c r="D961" s="172" t="s">
        <v>342</v>
      </c>
      <c r="E961" s="173" t="s">
        <v>1</v>
      </c>
      <c r="F961" s="174" t="s">
        <v>1241</v>
      </c>
      <c r="H961" s="173" t="s">
        <v>1</v>
      </c>
      <c r="I961" s="175"/>
      <c r="L961" s="171"/>
      <c r="M961" s="176"/>
      <c r="T961" s="177"/>
      <c r="AT961" s="173" t="s">
        <v>342</v>
      </c>
      <c r="AU961" s="173" t="s">
        <v>87</v>
      </c>
      <c r="AV961" s="12" t="s">
        <v>82</v>
      </c>
      <c r="AW961" s="12" t="s">
        <v>31</v>
      </c>
      <c r="AX961" s="12" t="s">
        <v>75</v>
      </c>
      <c r="AY961" s="173" t="s">
        <v>334</v>
      </c>
    </row>
    <row r="962" spans="2:65" s="13" customFormat="1">
      <c r="B962" s="178"/>
      <c r="D962" s="172" t="s">
        <v>342</v>
      </c>
      <c r="E962" s="179" t="s">
        <v>1</v>
      </c>
      <c r="F962" s="180" t="s">
        <v>1242</v>
      </c>
      <c r="H962" s="181">
        <v>11.428000000000001</v>
      </c>
      <c r="I962" s="182"/>
      <c r="L962" s="178"/>
      <c r="M962" s="183"/>
      <c r="T962" s="184"/>
      <c r="AT962" s="179" t="s">
        <v>342</v>
      </c>
      <c r="AU962" s="179" t="s">
        <v>87</v>
      </c>
      <c r="AV962" s="13" t="s">
        <v>87</v>
      </c>
      <c r="AW962" s="13" t="s">
        <v>31</v>
      </c>
      <c r="AX962" s="13" t="s">
        <v>75</v>
      </c>
      <c r="AY962" s="179" t="s">
        <v>334</v>
      </c>
    </row>
    <row r="963" spans="2:65" s="15" customFormat="1">
      <c r="B963" s="192"/>
      <c r="D963" s="172" t="s">
        <v>342</v>
      </c>
      <c r="E963" s="193" t="s">
        <v>1</v>
      </c>
      <c r="F963" s="194" t="s">
        <v>406</v>
      </c>
      <c r="H963" s="195">
        <v>11.428000000000001</v>
      </c>
      <c r="I963" s="196"/>
      <c r="L963" s="192"/>
      <c r="M963" s="197"/>
      <c r="T963" s="198"/>
      <c r="AT963" s="193" t="s">
        <v>342</v>
      </c>
      <c r="AU963" s="193" t="s">
        <v>87</v>
      </c>
      <c r="AV963" s="15" t="s">
        <v>352</v>
      </c>
      <c r="AW963" s="15" t="s">
        <v>31</v>
      </c>
      <c r="AX963" s="15" t="s">
        <v>75</v>
      </c>
      <c r="AY963" s="193" t="s">
        <v>334</v>
      </c>
    </row>
    <row r="964" spans="2:65" s="12" customFormat="1">
      <c r="B964" s="171"/>
      <c r="D964" s="172" t="s">
        <v>342</v>
      </c>
      <c r="E964" s="173" t="s">
        <v>1</v>
      </c>
      <c r="F964" s="174" t="s">
        <v>1243</v>
      </c>
      <c r="H964" s="173" t="s">
        <v>1</v>
      </c>
      <c r="I964" s="175"/>
      <c r="L964" s="171"/>
      <c r="M964" s="176"/>
      <c r="T964" s="177"/>
      <c r="AT964" s="173" t="s">
        <v>342</v>
      </c>
      <c r="AU964" s="173" t="s">
        <v>87</v>
      </c>
      <c r="AV964" s="12" t="s">
        <v>82</v>
      </c>
      <c r="AW964" s="12" t="s">
        <v>31</v>
      </c>
      <c r="AX964" s="12" t="s">
        <v>75</v>
      </c>
      <c r="AY964" s="173" t="s">
        <v>334</v>
      </c>
    </row>
    <row r="965" spans="2:65" s="13" customFormat="1">
      <c r="B965" s="178"/>
      <c r="D965" s="172" t="s">
        <v>342</v>
      </c>
      <c r="E965" s="179" t="s">
        <v>1</v>
      </c>
      <c r="F965" s="180" t="s">
        <v>1244</v>
      </c>
      <c r="H965" s="181">
        <v>1.0209999999999999</v>
      </c>
      <c r="I965" s="182"/>
      <c r="L965" s="178"/>
      <c r="M965" s="183"/>
      <c r="T965" s="184"/>
      <c r="AT965" s="179" t="s">
        <v>342</v>
      </c>
      <c r="AU965" s="179" t="s">
        <v>87</v>
      </c>
      <c r="AV965" s="13" t="s">
        <v>87</v>
      </c>
      <c r="AW965" s="13" t="s">
        <v>31</v>
      </c>
      <c r="AX965" s="13" t="s">
        <v>75</v>
      </c>
      <c r="AY965" s="179" t="s">
        <v>334</v>
      </c>
    </row>
    <row r="966" spans="2:65" s="15" customFormat="1">
      <c r="B966" s="192"/>
      <c r="D966" s="172" t="s">
        <v>342</v>
      </c>
      <c r="E966" s="193" t="s">
        <v>1</v>
      </c>
      <c r="F966" s="194" t="s">
        <v>406</v>
      </c>
      <c r="H966" s="195">
        <v>1.0209999999999999</v>
      </c>
      <c r="I966" s="196"/>
      <c r="L966" s="192"/>
      <c r="M966" s="197"/>
      <c r="T966" s="198"/>
      <c r="AT966" s="193" t="s">
        <v>342</v>
      </c>
      <c r="AU966" s="193" t="s">
        <v>87</v>
      </c>
      <c r="AV966" s="15" t="s">
        <v>352</v>
      </c>
      <c r="AW966" s="15" t="s">
        <v>31</v>
      </c>
      <c r="AX966" s="15" t="s">
        <v>75</v>
      </c>
      <c r="AY966" s="193" t="s">
        <v>334</v>
      </c>
    </row>
    <row r="967" spans="2:65" s="14" customFormat="1">
      <c r="B967" s="185"/>
      <c r="D967" s="172" t="s">
        <v>342</v>
      </c>
      <c r="E967" s="186" t="s">
        <v>1</v>
      </c>
      <c r="F967" s="187" t="s">
        <v>346</v>
      </c>
      <c r="H967" s="188">
        <v>31.754000000000001</v>
      </c>
      <c r="I967" s="189"/>
      <c r="L967" s="185"/>
      <c r="M967" s="190"/>
      <c r="T967" s="191"/>
      <c r="AT967" s="186" t="s">
        <v>342</v>
      </c>
      <c r="AU967" s="186" t="s">
        <v>87</v>
      </c>
      <c r="AV967" s="14" t="s">
        <v>340</v>
      </c>
      <c r="AW967" s="14" t="s">
        <v>31</v>
      </c>
      <c r="AX967" s="14" t="s">
        <v>82</v>
      </c>
      <c r="AY967" s="186" t="s">
        <v>334</v>
      </c>
    </row>
    <row r="968" spans="2:65" s="1" customFormat="1" ht="21.75" customHeight="1">
      <c r="B968" s="128"/>
      <c r="C968" s="199" t="s">
        <v>1245</v>
      </c>
      <c r="D968" s="199" t="s">
        <v>425</v>
      </c>
      <c r="E968" s="200" t="s">
        <v>1246</v>
      </c>
      <c r="F968" s="201" t="s">
        <v>1247</v>
      </c>
      <c r="G968" s="202" t="s">
        <v>339</v>
      </c>
      <c r="H968" s="203">
        <v>9.8550000000000004</v>
      </c>
      <c r="I968" s="204"/>
      <c r="J968" s="205">
        <f>ROUND(I968*H968,2)</f>
        <v>0</v>
      </c>
      <c r="K968" s="206"/>
      <c r="L968" s="207"/>
      <c r="M968" s="208" t="s">
        <v>1</v>
      </c>
      <c r="N968" s="209" t="s">
        <v>41</v>
      </c>
      <c r="P968" s="167">
        <f>O968*H968</f>
        <v>0</v>
      </c>
      <c r="Q968" s="167">
        <v>2.64E-3</v>
      </c>
      <c r="R968" s="167">
        <f>Q968*H968</f>
        <v>2.6017200000000001E-2</v>
      </c>
      <c r="S968" s="167">
        <v>0</v>
      </c>
      <c r="T968" s="168">
        <f>S968*H968</f>
        <v>0</v>
      </c>
      <c r="AR968" s="169" t="s">
        <v>524</v>
      </c>
      <c r="AT968" s="169" t="s">
        <v>425</v>
      </c>
      <c r="AU968" s="169" t="s">
        <v>87</v>
      </c>
      <c r="AY968" s="17" t="s">
        <v>334</v>
      </c>
      <c r="BE968" s="170">
        <f>IF(N968="základná",J968,0)</f>
        <v>0</v>
      </c>
      <c r="BF968" s="170">
        <f>IF(N968="znížená",J968,0)</f>
        <v>0</v>
      </c>
      <c r="BG968" s="170">
        <f>IF(N968="zákl. prenesená",J968,0)</f>
        <v>0</v>
      </c>
      <c r="BH968" s="170">
        <f>IF(N968="zníž. prenesená",J968,0)</f>
        <v>0</v>
      </c>
      <c r="BI968" s="170">
        <f>IF(N968="nulová",J968,0)</f>
        <v>0</v>
      </c>
      <c r="BJ968" s="17" t="s">
        <v>87</v>
      </c>
      <c r="BK968" s="170">
        <f>ROUND(I968*H968,2)</f>
        <v>0</v>
      </c>
      <c r="BL968" s="17" t="s">
        <v>452</v>
      </c>
      <c r="BM968" s="169" t="s">
        <v>1248</v>
      </c>
    </row>
    <row r="969" spans="2:65" s="12" customFormat="1">
      <c r="B969" s="171"/>
      <c r="D969" s="172" t="s">
        <v>342</v>
      </c>
      <c r="E969" s="173" t="s">
        <v>1</v>
      </c>
      <c r="F969" s="174" t="s">
        <v>1240</v>
      </c>
      <c r="H969" s="173" t="s">
        <v>1</v>
      </c>
      <c r="I969" s="175"/>
      <c r="L969" s="171"/>
      <c r="M969" s="176"/>
      <c r="T969" s="177"/>
      <c r="AT969" s="173" t="s">
        <v>342</v>
      </c>
      <c r="AU969" s="173" t="s">
        <v>87</v>
      </c>
      <c r="AV969" s="12" t="s">
        <v>82</v>
      </c>
      <c r="AW969" s="12" t="s">
        <v>31</v>
      </c>
      <c r="AX969" s="12" t="s">
        <v>75</v>
      </c>
      <c r="AY969" s="173" t="s">
        <v>334</v>
      </c>
    </row>
    <row r="970" spans="2:65" s="12" customFormat="1">
      <c r="B970" s="171"/>
      <c r="D970" s="172" t="s">
        <v>342</v>
      </c>
      <c r="E970" s="173" t="s">
        <v>1</v>
      </c>
      <c r="F970" s="174" t="s">
        <v>1241</v>
      </c>
      <c r="H970" s="173" t="s">
        <v>1</v>
      </c>
      <c r="I970" s="175"/>
      <c r="L970" s="171"/>
      <c r="M970" s="176"/>
      <c r="T970" s="177"/>
      <c r="AT970" s="173" t="s">
        <v>342</v>
      </c>
      <c r="AU970" s="173" t="s">
        <v>87</v>
      </c>
      <c r="AV970" s="12" t="s">
        <v>82</v>
      </c>
      <c r="AW970" s="12" t="s">
        <v>31</v>
      </c>
      <c r="AX970" s="12" t="s">
        <v>75</v>
      </c>
      <c r="AY970" s="173" t="s">
        <v>334</v>
      </c>
    </row>
    <row r="971" spans="2:65" s="13" customFormat="1">
      <c r="B971" s="178"/>
      <c r="D971" s="172" t="s">
        <v>342</v>
      </c>
      <c r="E971" s="179" t="s">
        <v>1</v>
      </c>
      <c r="F971" s="180" t="s">
        <v>1249</v>
      </c>
      <c r="H971" s="181">
        <v>9.8550000000000004</v>
      </c>
      <c r="I971" s="182"/>
      <c r="L971" s="178"/>
      <c r="M971" s="183"/>
      <c r="T971" s="184"/>
      <c r="AT971" s="179" t="s">
        <v>342</v>
      </c>
      <c r="AU971" s="179" t="s">
        <v>87</v>
      </c>
      <c r="AV971" s="13" t="s">
        <v>87</v>
      </c>
      <c r="AW971" s="13" t="s">
        <v>31</v>
      </c>
      <c r="AX971" s="13" t="s">
        <v>75</v>
      </c>
      <c r="AY971" s="179" t="s">
        <v>334</v>
      </c>
    </row>
    <row r="972" spans="2:65" s="14" customFormat="1">
      <c r="B972" s="185"/>
      <c r="D972" s="172" t="s">
        <v>342</v>
      </c>
      <c r="E972" s="186" t="s">
        <v>1</v>
      </c>
      <c r="F972" s="187" t="s">
        <v>346</v>
      </c>
      <c r="H972" s="188">
        <v>9.8550000000000004</v>
      </c>
      <c r="I972" s="189"/>
      <c r="L972" s="185"/>
      <c r="M972" s="190"/>
      <c r="T972" s="191"/>
      <c r="AT972" s="186" t="s">
        <v>342</v>
      </c>
      <c r="AU972" s="186" t="s">
        <v>87</v>
      </c>
      <c r="AV972" s="14" t="s">
        <v>340</v>
      </c>
      <c r="AW972" s="14" t="s">
        <v>31</v>
      </c>
      <c r="AX972" s="14" t="s">
        <v>82</v>
      </c>
      <c r="AY972" s="186" t="s">
        <v>334</v>
      </c>
    </row>
    <row r="973" spans="2:65" s="1" customFormat="1" ht="37.799999999999997" customHeight="1">
      <c r="B973" s="128"/>
      <c r="C973" s="158" t="s">
        <v>725</v>
      </c>
      <c r="D973" s="158" t="s">
        <v>336</v>
      </c>
      <c r="E973" s="159" t="s">
        <v>1250</v>
      </c>
      <c r="F973" s="160" t="s">
        <v>1251</v>
      </c>
      <c r="G973" s="161" t="s">
        <v>339</v>
      </c>
      <c r="H973" s="162">
        <v>13.28</v>
      </c>
      <c r="I973" s="163"/>
      <c r="J973" s="164">
        <f>ROUND(I973*H973,2)</f>
        <v>0</v>
      </c>
      <c r="K973" s="165"/>
      <c r="L973" s="32"/>
      <c r="M973" s="166" t="s">
        <v>1</v>
      </c>
      <c r="N973" s="127" t="s">
        <v>41</v>
      </c>
      <c r="P973" s="167">
        <f>O973*H973</f>
        <v>0</v>
      </c>
      <c r="Q973" s="167">
        <v>5.0000000000000001E-3</v>
      </c>
      <c r="R973" s="167">
        <f>Q973*H973</f>
        <v>6.6400000000000001E-2</v>
      </c>
      <c r="S973" s="167">
        <v>0</v>
      </c>
      <c r="T973" s="168">
        <f>S973*H973</f>
        <v>0</v>
      </c>
      <c r="AR973" s="169" t="s">
        <v>452</v>
      </c>
      <c r="AT973" s="169" t="s">
        <v>336</v>
      </c>
      <c r="AU973" s="169" t="s">
        <v>87</v>
      </c>
      <c r="AY973" s="17" t="s">
        <v>334</v>
      </c>
      <c r="BE973" s="170">
        <f>IF(N973="základná",J973,0)</f>
        <v>0</v>
      </c>
      <c r="BF973" s="170">
        <f>IF(N973="znížená",J973,0)</f>
        <v>0</v>
      </c>
      <c r="BG973" s="170">
        <f>IF(N973="zákl. prenesená",J973,0)</f>
        <v>0</v>
      </c>
      <c r="BH973" s="170">
        <f>IF(N973="zníž. prenesená",J973,0)</f>
        <v>0</v>
      </c>
      <c r="BI973" s="170">
        <f>IF(N973="nulová",J973,0)</f>
        <v>0</v>
      </c>
      <c r="BJ973" s="17" t="s">
        <v>87</v>
      </c>
      <c r="BK973" s="170">
        <f>ROUND(I973*H973,2)</f>
        <v>0</v>
      </c>
      <c r="BL973" s="17" t="s">
        <v>452</v>
      </c>
      <c r="BM973" s="169" t="s">
        <v>1252</v>
      </c>
    </row>
    <row r="974" spans="2:65" s="12" customFormat="1">
      <c r="B974" s="171"/>
      <c r="D974" s="172" t="s">
        <v>342</v>
      </c>
      <c r="E974" s="173" t="s">
        <v>1</v>
      </c>
      <c r="F974" s="174" t="s">
        <v>1253</v>
      </c>
      <c r="H974" s="173" t="s">
        <v>1</v>
      </c>
      <c r="I974" s="175"/>
      <c r="L974" s="171"/>
      <c r="M974" s="176"/>
      <c r="T974" s="177"/>
      <c r="AT974" s="173" t="s">
        <v>342</v>
      </c>
      <c r="AU974" s="173" t="s">
        <v>87</v>
      </c>
      <c r="AV974" s="12" t="s">
        <v>82</v>
      </c>
      <c r="AW974" s="12" t="s">
        <v>31</v>
      </c>
      <c r="AX974" s="12" t="s">
        <v>75</v>
      </c>
      <c r="AY974" s="173" t="s">
        <v>334</v>
      </c>
    </row>
    <row r="975" spans="2:65" s="12" customFormat="1" ht="20.399999999999999">
      <c r="B975" s="171"/>
      <c r="D975" s="172" t="s">
        <v>342</v>
      </c>
      <c r="E975" s="173" t="s">
        <v>1</v>
      </c>
      <c r="F975" s="174" t="s">
        <v>1254</v>
      </c>
      <c r="H975" s="173" t="s">
        <v>1</v>
      </c>
      <c r="I975" s="175"/>
      <c r="L975" s="171"/>
      <c r="M975" s="176"/>
      <c r="T975" s="177"/>
      <c r="AT975" s="173" t="s">
        <v>342</v>
      </c>
      <c r="AU975" s="173" t="s">
        <v>87</v>
      </c>
      <c r="AV975" s="12" t="s">
        <v>82</v>
      </c>
      <c r="AW975" s="12" t="s">
        <v>31</v>
      </c>
      <c r="AX975" s="12" t="s">
        <v>75</v>
      </c>
      <c r="AY975" s="173" t="s">
        <v>334</v>
      </c>
    </row>
    <row r="976" spans="2:65" s="12" customFormat="1" ht="20.399999999999999">
      <c r="B976" s="171"/>
      <c r="D976" s="172" t="s">
        <v>342</v>
      </c>
      <c r="E976" s="173" t="s">
        <v>1</v>
      </c>
      <c r="F976" s="174" t="s">
        <v>1255</v>
      </c>
      <c r="H976" s="173" t="s">
        <v>1</v>
      </c>
      <c r="I976" s="175"/>
      <c r="L976" s="171"/>
      <c r="M976" s="176"/>
      <c r="T976" s="177"/>
      <c r="AT976" s="173" t="s">
        <v>342</v>
      </c>
      <c r="AU976" s="173" t="s">
        <v>87</v>
      </c>
      <c r="AV976" s="12" t="s">
        <v>82</v>
      </c>
      <c r="AW976" s="12" t="s">
        <v>31</v>
      </c>
      <c r="AX976" s="12" t="s">
        <v>75</v>
      </c>
      <c r="AY976" s="173" t="s">
        <v>334</v>
      </c>
    </row>
    <row r="977" spans="2:65" s="12" customFormat="1" ht="20.399999999999999">
      <c r="B977" s="171"/>
      <c r="D977" s="172" t="s">
        <v>342</v>
      </c>
      <c r="E977" s="173" t="s">
        <v>1</v>
      </c>
      <c r="F977" s="174" t="s">
        <v>1256</v>
      </c>
      <c r="H977" s="173" t="s">
        <v>1</v>
      </c>
      <c r="I977" s="175"/>
      <c r="L977" s="171"/>
      <c r="M977" s="176"/>
      <c r="T977" s="177"/>
      <c r="AT977" s="173" t="s">
        <v>342</v>
      </c>
      <c r="AU977" s="173" t="s">
        <v>87</v>
      </c>
      <c r="AV977" s="12" t="s">
        <v>82</v>
      </c>
      <c r="AW977" s="12" t="s">
        <v>31</v>
      </c>
      <c r="AX977" s="12" t="s">
        <v>75</v>
      </c>
      <c r="AY977" s="173" t="s">
        <v>334</v>
      </c>
    </row>
    <row r="978" spans="2:65" s="13" customFormat="1">
      <c r="B978" s="178"/>
      <c r="D978" s="172" t="s">
        <v>342</v>
      </c>
      <c r="E978" s="179" t="s">
        <v>1</v>
      </c>
      <c r="F978" s="180" t="s">
        <v>1257</v>
      </c>
      <c r="H978" s="181">
        <v>13.28</v>
      </c>
      <c r="I978" s="182"/>
      <c r="L978" s="178"/>
      <c r="M978" s="183"/>
      <c r="T978" s="184"/>
      <c r="AT978" s="179" t="s">
        <v>342</v>
      </c>
      <c r="AU978" s="179" t="s">
        <v>87</v>
      </c>
      <c r="AV978" s="13" t="s">
        <v>87</v>
      </c>
      <c r="AW978" s="13" t="s">
        <v>31</v>
      </c>
      <c r="AX978" s="13" t="s">
        <v>75</v>
      </c>
      <c r="AY978" s="179" t="s">
        <v>334</v>
      </c>
    </row>
    <row r="979" spans="2:65" s="14" customFormat="1">
      <c r="B979" s="185"/>
      <c r="D979" s="172" t="s">
        <v>342</v>
      </c>
      <c r="E979" s="186" t="s">
        <v>1</v>
      </c>
      <c r="F979" s="187" t="s">
        <v>346</v>
      </c>
      <c r="H979" s="188">
        <v>13.28</v>
      </c>
      <c r="I979" s="189"/>
      <c r="L979" s="185"/>
      <c r="M979" s="190"/>
      <c r="T979" s="191"/>
      <c r="AT979" s="186" t="s">
        <v>342</v>
      </c>
      <c r="AU979" s="186" t="s">
        <v>87</v>
      </c>
      <c r="AV979" s="14" t="s">
        <v>340</v>
      </c>
      <c r="AW979" s="14" t="s">
        <v>31</v>
      </c>
      <c r="AX979" s="14" t="s">
        <v>82</v>
      </c>
      <c r="AY979" s="186" t="s">
        <v>334</v>
      </c>
    </row>
    <row r="980" spans="2:65" s="1" customFormat="1" ht="24.15" customHeight="1">
      <c r="B980" s="128"/>
      <c r="C980" s="158" t="s">
        <v>1258</v>
      </c>
      <c r="D980" s="158" t="s">
        <v>336</v>
      </c>
      <c r="E980" s="159" t="s">
        <v>1259</v>
      </c>
      <c r="F980" s="160" t="s">
        <v>1260</v>
      </c>
      <c r="G980" s="161" t="s">
        <v>339</v>
      </c>
      <c r="H980" s="162">
        <v>1</v>
      </c>
      <c r="I980" s="163"/>
      <c r="J980" s="164">
        <f>ROUND(I980*H980,2)</f>
        <v>0</v>
      </c>
      <c r="K980" s="165"/>
      <c r="L980" s="32"/>
      <c r="M980" s="166" t="s">
        <v>1</v>
      </c>
      <c r="N980" s="127" t="s">
        <v>41</v>
      </c>
      <c r="P980" s="167">
        <f>O980*H980</f>
        <v>0</v>
      </c>
      <c r="Q980" s="167">
        <v>1.2E-4</v>
      </c>
      <c r="R980" s="167">
        <f>Q980*H980</f>
        <v>1.2E-4</v>
      </c>
      <c r="S980" s="167">
        <v>0</v>
      </c>
      <c r="T980" s="168">
        <f>S980*H980</f>
        <v>0</v>
      </c>
      <c r="AR980" s="169" t="s">
        <v>452</v>
      </c>
      <c r="AT980" s="169" t="s">
        <v>336</v>
      </c>
      <c r="AU980" s="169" t="s">
        <v>87</v>
      </c>
      <c r="AY980" s="17" t="s">
        <v>334</v>
      </c>
      <c r="BE980" s="170">
        <f>IF(N980="základná",J980,0)</f>
        <v>0</v>
      </c>
      <c r="BF980" s="170">
        <f>IF(N980="znížená",J980,0)</f>
        <v>0</v>
      </c>
      <c r="BG980" s="170">
        <f>IF(N980="zákl. prenesená",J980,0)</f>
        <v>0</v>
      </c>
      <c r="BH980" s="170">
        <f>IF(N980="zníž. prenesená",J980,0)</f>
        <v>0</v>
      </c>
      <c r="BI980" s="170">
        <f>IF(N980="nulová",J980,0)</f>
        <v>0</v>
      </c>
      <c r="BJ980" s="17" t="s">
        <v>87</v>
      </c>
      <c r="BK980" s="170">
        <f>ROUND(I980*H980,2)</f>
        <v>0</v>
      </c>
      <c r="BL980" s="17" t="s">
        <v>452</v>
      </c>
      <c r="BM980" s="169" t="s">
        <v>1261</v>
      </c>
    </row>
    <row r="981" spans="2:65" s="12" customFormat="1">
      <c r="B981" s="171"/>
      <c r="D981" s="172" t="s">
        <v>342</v>
      </c>
      <c r="E981" s="173" t="s">
        <v>1</v>
      </c>
      <c r="F981" s="174" t="s">
        <v>1262</v>
      </c>
      <c r="H981" s="173" t="s">
        <v>1</v>
      </c>
      <c r="I981" s="175"/>
      <c r="L981" s="171"/>
      <c r="M981" s="176"/>
      <c r="T981" s="177"/>
      <c r="AT981" s="173" t="s">
        <v>342</v>
      </c>
      <c r="AU981" s="173" t="s">
        <v>87</v>
      </c>
      <c r="AV981" s="12" t="s">
        <v>82</v>
      </c>
      <c r="AW981" s="12" t="s">
        <v>31</v>
      </c>
      <c r="AX981" s="12" t="s">
        <v>75</v>
      </c>
      <c r="AY981" s="173" t="s">
        <v>334</v>
      </c>
    </row>
    <row r="982" spans="2:65" s="13" customFormat="1">
      <c r="B982" s="178"/>
      <c r="D982" s="172" t="s">
        <v>342</v>
      </c>
      <c r="E982" s="179" t="s">
        <v>1</v>
      </c>
      <c r="F982" s="180" t="s">
        <v>1263</v>
      </c>
      <c r="H982" s="181">
        <v>1</v>
      </c>
      <c r="I982" s="182"/>
      <c r="L982" s="178"/>
      <c r="M982" s="183"/>
      <c r="T982" s="184"/>
      <c r="AT982" s="179" t="s">
        <v>342</v>
      </c>
      <c r="AU982" s="179" t="s">
        <v>87</v>
      </c>
      <c r="AV982" s="13" t="s">
        <v>87</v>
      </c>
      <c r="AW982" s="13" t="s">
        <v>31</v>
      </c>
      <c r="AX982" s="13" t="s">
        <v>75</v>
      </c>
      <c r="AY982" s="179" t="s">
        <v>334</v>
      </c>
    </row>
    <row r="983" spans="2:65" s="14" customFormat="1">
      <c r="B983" s="185"/>
      <c r="D983" s="172" t="s">
        <v>342</v>
      </c>
      <c r="E983" s="186" t="s">
        <v>1</v>
      </c>
      <c r="F983" s="187" t="s">
        <v>346</v>
      </c>
      <c r="H983" s="188">
        <v>1</v>
      </c>
      <c r="I983" s="189"/>
      <c r="L983" s="185"/>
      <c r="M983" s="190"/>
      <c r="T983" s="191"/>
      <c r="AT983" s="186" t="s">
        <v>342</v>
      </c>
      <c r="AU983" s="186" t="s">
        <v>87</v>
      </c>
      <c r="AV983" s="14" t="s">
        <v>340</v>
      </c>
      <c r="AW983" s="14" t="s">
        <v>31</v>
      </c>
      <c r="AX983" s="14" t="s">
        <v>82</v>
      </c>
      <c r="AY983" s="186" t="s">
        <v>334</v>
      </c>
    </row>
    <row r="984" spans="2:65" s="1" customFormat="1" ht="24.15" customHeight="1">
      <c r="B984" s="128"/>
      <c r="C984" s="158" t="s">
        <v>1264</v>
      </c>
      <c r="D984" s="158" t="s">
        <v>336</v>
      </c>
      <c r="E984" s="159" t="s">
        <v>1265</v>
      </c>
      <c r="F984" s="160" t="s">
        <v>1266</v>
      </c>
      <c r="G984" s="161" t="s">
        <v>339</v>
      </c>
      <c r="H984" s="162">
        <v>111.714</v>
      </c>
      <c r="I984" s="163"/>
      <c r="J984" s="164">
        <f>ROUND(I984*H984,2)</f>
        <v>0</v>
      </c>
      <c r="K984" s="165"/>
      <c r="L984" s="32"/>
      <c r="M984" s="166" t="s">
        <v>1</v>
      </c>
      <c r="N984" s="127" t="s">
        <v>41</v>
      </c>
      <c r="P984" s="167">
        <f>O984*H984</f>
        <v>0</v>
      </c>
      <c r="Q984" s="167">
        <v>3.5000000000000001E-3</v>
      </c>
      <c r="R984" s="167">
        <f>Q984*H984</f>
        <v>0.39099899999999999</v>
      </c>
      <c r="S984" s="167">
        <v>0</v>
      </c>
      <c r="T984" s="168">
        <f>S984*H984</f>
        <v>0</v>
      </c>
      <c r="AR984" s="169" t="s">
        <v>452</v>
      </c>
      <c r="AT984" s="169" t="s">
        <v>336</v>
      </c>
      <c r="AU984" s="169" t="s">
        <v>87</v>
      </c>
      <c r="AY984" s="17" t="s">
        <v>334</v>
      </c>
      <c r="BE984" s="170">
        <f>IF(N984="základná",J984,0)</f>
        <v>0</v>
      </c>
      <c r="BF984" s="170">
        <f>IF(N984="znížená",J984,0)</f>
        <v>0</v>
      </c>
      <c r="BG984" s="170">
        <f>IF(N984="zákl. prenesená",J984,0)</f>
        <v>0</v>
      </c>
      <c r="BH984" s="170">
        <f>IF(N984="zníž. prenesená",J984,0)</f>
        <v>0</v>
      </c>
      <c r="BI984" s="170">
        <f>IF(N984="nulová",J984,0)</f>
        <v>0</v>
      </c>
      <c r="BJ984" s="17" t="s">
        <v>87</v>
      </c>
      <c r="BK984" s="170">
        <f>ROUND(I984*H984,2)</f>
        <v>0</v>
      </c>
      <c r="BL984" s="17" t="s">
        <v>452</v>
      </c>
      <c r="BM984" s="169" t="s">
        <v>1267</v>
      </c>
    </row>
    <row r="985" spans="2:65" s="12" customFormat="1">
      <c r="B985" s="171"/>
      <c r="D985" s="172" t="s">
        <v>342</v>
      </c>
      <c r="E985" s="173" t="s">
        <v>1</v>
      </c>
      <c r="F985" s="174" t="s">
        <v>626</v>
      </c>
      <c r="H985" s="173" t="s">
        <v>1</v>
      </c>
      <c r="I985" s="175"/>
      <c r="L985" s="171"/>
      <c r="M985" s="176"/>
      <c r="T985" s="177"/>
      <c r="AT985" s="173" t="s">
        <v>342</v>
      </c>
      <c r="AU985" s="173" t="s">
        <v>87</v>
      </c>
      <c r="AV985" s="12" t="s">
        <v>82</v>
      </c>
      <c r="AW985" s="12" t="s">
        <v>31</v>
      </c>
      <c r="AX985" s="12" t="s">
        <v>75</v>
      </c>
      <c r="AY985" s="173" t="s">
        <v>334</v>
      </c>
    </row>
    <row r="986" spans="2:65" s="13" customFormat="1">
      <c r="B986" s="178"/>
      <c r="D986" s="172" t="s">
        <v>342</v>
      </c>
      <c r="E986" s="179" t="s">
        <v>1</v>
      </c>
      <c r="F986" s="180" t="s">
        <v>1268</v>
      </c>
      <c r="H986" s="181">
        <v>59.868000000000002</v>
      </c>
      <c r="I986" s="182"/>
      <c r="L986" s="178"/>
      <c r="M986" s="183"/>
      <c r="T986" s="184"/>
      <c r="AT986" s="179" t="s">
        <v>342</v>
      </c>
      <c r="AU986" s="179" t="s">
        <v>87</v>
      </c>
      <c r="AV986" s="13" t="s">
        <v>87</v>
      </c>
      <c r="AW986" s="13" t="s">
        <v>31</v>
      </c>
      <c r="AX986" s="13" t="s">
        <v>75</v>
      </c>
      <c r="AY986" s="179" t="s">
        <v>334</v>
      </c>
    </row>
    <row r="987" spans="2:65" s="13" customFormat="1">
      <c r="B987" s="178"/>
      <c r="D987" s="172" t="s">
        <v>342</v>
      </c>
      <c r="E987" s="179" t="s">
        <v>1</v>
      </c>
      <c r="F987" s="180" t="s">
        <v>1269</v>
      </c>
      <c r="H987" s="181">
        <v>0.13300000000000001</v>
      </c>
      <c r="I987" s="182"/>
      <c r="L987" s="178"/>
      <c r="M987" s="183"/>
      <c r="T987" s="184"/>
      <c r="AT987" s="179" t="s">
        <v>342</v>
      </c>
      <c r="AU987" s="179" t="s">
        <v>87</v>
      </c>
      <c r="AV987" s="13" t="s">
        <v>87</v>
      </c>
      <c r="AW987" s="13" t="s">
        <v>31</v>
      </c>
      <c r="AX987" s="13" t="s">
        <v>75</v>
      </c>
      <c r="AY987" s="179" t="s">
        <v>334</v>
      </c>
    </row>
    <row r="988" spans="2:65" s="12" customFormat="1">
      <c r="B988" s="171"/>
      <c r="D988" s="172" t="s">
        <v>342</v>
      </c>
      <c r="E988" s="173" t="s">
        <v>1</v>
      </c>
      <c r="F988" s="174" t="s">
        <v>1270</v>
      </c>
      <c r="H988" s="173" t="s">
        <v>1</v>
      </c>
      <c r="I988" s="175"/>
      <c r="L988" s="171"/>
      <c r="M988" s="176"/>
      <c r="T988" s="177"/>
      <c r="AT988" s="173" t="s">
        <v>342</v>
      </c>
      <c r="AU988" s="173" t="s">
        <v>87</v>
      </c>
      <c r="AV988" s="12" t="s">
        <v>82</v>
      </c>
      <c r="AW988" s="12" t="s">
        <v>31</v>
      </c>
      <c r="AX988" s="12" t="s">
        <v>75</v>
      </c>
      <c r="AY988" s="173" t="s">
        <v>334</v>
      </c>
    </row>
    <row r="989" spans="2:65" s="13" customFormat="1">
      <c r="B989" s="178"/>
      <c r="D989" s="172" t="s">
        <v>342</v>
      </c>
      <c r="E989" s="179" t="s">
        <v>1</v>
      </c>
      <c r="F989" s="180" t="s">
        <v>1271</v>
      </c>
      <c r="H989" s="181">
        <v>-0.4</v>
      </c>
      <c r="I989" s="182"/>
      <c r="L989" s="178"/>
      <c r="M989" s="183"/>
      <c r="T989" s="184"/>
      <c r="AT989" s="179" t="s">
        <v>342</v>
      </c>
      <c r="AU989" s="179" t="s">
        <v>87</v>
      </c>
      <c r="AV989" s="13" t="s">
        <v>87</v>
      </c>
      <c r="AW989" s="13" t="s">
        <v>31</v>
      </c>
      <c r="AX989" s="13" t="s">
        <v>75</v>
      </c>
      <c r="AY989" s="179" t="s">
        <v>334</v>
      </c>
    </row>
    <row r="990" spans="2:65" s="15" customFormat="1">
      <c r="B990" s="192"/>
      <c r="D990" s="172" t="s">
        <v>342</v>
      </c>
      <c r="E990" s="193" t="s">
        <v>218</v>
      </c>
      <c r="F990" s="194" t="s">
        <v>406</v>
      </c>
      <c r="H990" s="195">
        <v>59.600999999999999</v>
      </c>
      <c r="I990" s="196"/>
      <c r="L990" s="192"/>
      <c r="M990" s="197"/>
      <c r="T990" s="198"/>
      <c r="AT990" s="193" t="s">
        <v>342</v>
      </c>
      <c r="AU990" s="193" t="s">
        <v>87</v>
      </c>
      <c r="AV990" s="15" t="s">
        <v>352</v>
      </c>
      <c r="AW990" s="15" t="s">
        <v>31</v>
      </c>
      <c r="AX990" s="15" t="s">
        <v>75</v>
      </c>
      <c r="AY990" s="193" t="s">
        <v>334</v>
      </c>
    </row>
    <row r="991" spans="2:65" s="12" customFormat="1" ht="20.399999999999999">
      <c r="B991" s="171"/>
      <c r="D991" s="172" t="s">
        <v>342</v>
      </c>
      <c r="E991" s="173" t="s">
        <v>1</v>
      </c>
      <c r="F991" s="174" t="s">
        <v>1272</v>
      </c>
      <c r="H991" s="173" t="s">
        <v>1</v>
      </c>
      <c r="I991" s="175"/>
      <c r="L991" s="171"/>
      <c r="M991" s="176"/>
      <c r="T991" s="177"/>
      <c r="AT991" s="173" t="s">
        <v>342</v>
      </c>
      <c r="AU991" s="173" t="s">
        <v>87</v>
      </c>
      <c r="AV991" s="12" t="s">
        <v>82</v>
      </c>
      <c r="AW991" s="12" t="s">
        <v>31</v>
      </c>
      <c r="AX991" s="12" t="s">
        <v>75</v>
      </c>
      <c r="AY991" s="173" t="s">
        <v>334</v>
      </c>
    </row>
    <row r="992" spans="2:65" s="13" customFormat="1">
      <c r="B992" s="178"/>
      <c r="D992" s="172" t="s">
        <v>342</v>
      </c>
      <c r="E992" s="179" t="s">
        <v>1</v>
      </c>
      <c r="F992" s="180" t="s">
        <v>1273</v>
      </c>
      <c r="H992" s="181">
        <v>32.061999999999998</v>
      </c>
      <c r="I992" s="182"/>
      <c r="L992" s="178"/>
      <c r="M992" s="183"/>
      <c r="T992" s="184"/>
      <c r="AT992" s="179" t="s">
        <v>342</v>
      </c>
      <c r="AU992" s="179" t="s">
        <v>87</v>
      </c>
      <c r="AV992" s="13" t="s">
        <v>87</v>
      </c>
      <c r="AW992" s="13" t="s">
        <v>31</v>
      </c>
      <c r="AX992" s="13" t="s">
        <v>75</v>
      </c>
      <c r="AY992" s="179" t="s">
        <v>334</v>
      </c>
    </row>
    <row r="993" spans="2:65" s="15" customFormat="1">
      <c r="B993" s="192"/>
      <c r="D993" s="172" t="s">
        <v>342</v>
      </c>
      <c r="E993" s="193" t="s">
        <v>237</v>
      </c>
      <c r="F993" s="194" t="s">
        <v>406</v>
      </c>
      <c r="H993" s="195">
        <v>32.061999999999998</v>
      </c>
      <c r="I993" s="196"/>
      <c r="L993" s="192"/>
      <c r="M993" s="197"/>
      <c r="T993" s="198"/>
      <c r="AT993" s="193" t="s">
        <v>342</v>
      </c>
      <c r="AU993" s="193" t="s">
        <v>87</v>
      </c>
      <c r="AV993" s="15" t="s">
        <v>352</v>
      </c>
      <c r="AW993" s="15" t="s">
        <v>31</v>
      </c>
      <c r="AX993" s="15" t="s">
        <v>75</v>
      </c>
      <c r="AY993" s="193" t="s">
        <v>334</v>
      </c>
    </row>
    <row r="994" spans="2:65" s="12" customFormat="1">
      <c r="B994" s="171"/>
      <c r="D994" s="172" t="s">
        <v>342</v>
      </c>
      <c r="E994" s="173" t="s">
        <v>1</v>
      </c>
      <c r="F994" s="174" t="s">
        <v>1240</v>
      </c>
      <c r="H994" s="173" t="s">
        <v>1</v>
      </c>
      <c r="I994" s="175"/>
      <c r="L994" s="171"/>
      <c r="M994" s="176"/>
      <c r="T994" s="177"/>
      <c r="AT994" s="173" t="s">
        <v>342</v>
      </c>
      <c r="AU994" s="173" t="s">
        <v>87</v>
      </c>
      <c r="AV994" s="12" t="s">
        <v>82</v>
      </c>
      <c r="AW994" s="12" t="s">
        <v>31</v>
      </c>
      <c r="AX994" s="12" t="s">
        <v>75</v>
      </c>
      <c r="AY994" s="173" t="s">
        <v>334</v>
      </c>
    </row>
    <row r="995" spans="2:65" s="12" customFormat="1">
      <c r="B995" s="171"/>
      <c r="D995" s="172" t="s">
        <v>342</v>
      </c>
      <c r="E995" s="173" t="s">
        <v>1</v>
      </c>
      <c r="F995" s="174" t="s">
        <v>1274</v>
      </c>
      <c r="H995" s="173" t="s">
        <v>1</v>
      </c>
      <c r="I995" s="175"/>
      <c r="L995" s="171"/>
      <c r="M995" s="176"/>
      <c r="T995" s="177"/>
      <c r="AT995" s="173" t="s">
        <v>342</v>
      </c>
      <c r="AU995" s="173" t="s">
        <v>87</v>
      </c>
      <c r="AV995" s="12" t="s">
        <v>82</v>
      </c>
      <c r="AW995" s="12" t="s">
        <v>31</v>
      </c>
      <c r="AX995" s="12" t="s">
        <v>75</v>
      </c>
      <c r="AY995" s="173" t="s">
        <v>334</v>
      </c>
    </row>
    <row r="996" spans="2:65" s="13" customFormat="1">
      <c r="B996" s="178"/>
      <c r="D996" s="172" t="s">
        <v>342</v>
      </c>
      <c r="E996" s="179" t="s">
        <v>1</v>
      </c>
      <c r="F996" s="180" t="s">
        <v>1275</v>
      </c>
      <c r="H996" s="181">
        <v>8.7840000000000007</v>
      </c>
      <c r="I996" s="182"/>
      <c r="L996" s="178"/>
      <c r="M996" s="183"/>
      <c r="T996" s="184"/>
      <c r="AT996" s="179" t="s">
        <v>342</v>
      </c>
      <c r="AU996" s="179" t="s">
        <v>87</v>
      </c>
      <c r="AV996" s="13" t="s">
        <v>87</v>
      </c>
      <c r="AW996" s="13" t="s">
        <v>31</v>
      </c>
      <c r="AX996" s="13" t="s">
        <v>75</v>
      </c>
      <c r="AY996" s="179" t="s">
        <v>334</v>
      </c>
    </row>
    <row r="997" spans="2:65" s="12" customFormat="1">
      <c r="B997" s="171"/>
      <c r="D997" s="172" t="s">
        <v>342</v>
      </c>
      <c r="E997" s="173" t="s">
        <v>1</v>
      </c>
      <c r="F997" s="174" t="s">
        <v>1276</v>
      </c>
      <c r="H997" s="173" t="s">
        <v>1</v>
      </c>
      <c r="I997" s="175"/>
      <c r="L997" s="171"/>
      <c r="M997" s="176"/>
      <c r="T997" s="177"/>
      <c r="AT997" s="173" t="s">
        <v>342</v>
      </c>
      <c r="AU997" s="173" t="s">
        <v>87</v>
      </c>
      <c r="AV997" s="12" t="s">
        <v>82</v>
      </c>
      <c r="AW997" s="12" t="s">
        <v>31</v>
      </c>
      <c r="AX997" s="12" t="s">
        <v>75</v>
      </c>
      <c r="AY997" s="173" t="s">
        <v>334</v>
      </c>
    </row>
    <row r="998" spans="2:65" s="13" customFormat="1">
      <c r="B998" s="178"/>
      <c r="D998" s="172" t="s">
        <v>342</v>
      </c>
      <c r="E998" s="179" t="s">
        <v>1</v>
      </c>
      <c r="F998" s="180" t="s">
        <v>1277</v>
      </c>
      <c r="H998" s="181">
        <v>0.8</v>
      </c>
      <c r="I998" s="182"/>
      <c r="L998" s="178"/>
      <c r="M998" s="183"/>
      <c r="T998" s="184"/>
      <c r="AT998" s="179" t="s">
        <v>342</v>
      </c>
      <c r="AU998" s="179" t="s">
        <v>87</v>
      </c>
      <c r="AV998" s="13" t="s">
        <v>87</v>
      </c>
      <c r="AW998" s="13" t="s">
        <v>31</v>
      </c>
      <c r="AX998" s="13" t="s">
        <v>75</v>
      </c>
      <c r="AY998" s="179" t="s">
        <v>334</v>
      </c>
    </row>
    <row r="999" spans="2:65" s="12" customFormat="1">
      <c r="B999" s="171"/>
      <c r="D999" s="172" t="s">
        <v>342</v>
      </c>
      <c r="E999" s="173" t="s">
        <v>1</v>
      </c>
      <c r="F999" s="174" t="s">
        <v>1278</v>
      </c>
      <c r="H999" s="173" t="s">
        <v>1</v>
      </c>
      <c r="I999" s="175"/>
      <c r="L999" s="171"/>
      <c r="M999" s="176"/>
      <c r="T999" s="177"/>
      <c r="AT999" s="173" t="s">
        <v>342</v>
      </c>
      <c r="AU999" s="173" t="s">
        <v>87</v>
      </c>
      <c r="AV999" s="12" t="s">
        <v>82</v>
      </c>
      <c r="AW999" s="12" t="s">
        <v>31</v>
      </c>
      <c r="AX999" s="12" t="s">
        <v>75</v>
      </c>
      <c r="AY999" s="173" t="s">
        <v>334</v>
      </c>
    </row>
    <row r="1000" spans="2:65" s="13" customFormat="1">
      <c r="B1000" s="178"/>
      <c r="D1000" s="172" t="s">
        <v>342</v>
      </c>
      <c r="E1000" s="179" t="s">
        <v>1</v>
      </c>
      <c r="F1000" s="180" t="s">
        <v>1279</v>
      </c>
      <c r="H1000" s="181">
        <v>0.80500000000000005</v>
      </c>
      <c r="I1000" s="182"/>
      <c r="L1000" s="178"/>
      <c r="M1000" s="183"/>
      <c r="T1000" s="184"/>
      <c r="AT1000" s="179" t="s">
        <v>342</v>
      </c>
      <c r="AU1000" s="179" t="s">
        <v>87</v>
      </c>
      <c r="AV1000" s="13" t="s">
        <v>87</v>
      </c>
      <c r="AW1000" s="13" t="s">
        <v>31</v>
      </c>
      <c r="AX1000" s="13" t="s">
        <v>75</v>
      </c>
      <c r="AY1000" s="179" t="s">
        <v>334</v>
      </c>
    </row>
    <row r="1001" spans="2:65" s="15" customFormat="1">
      <c r="B1001" s="192"/>
      <c r="D1001" s="172" t="s">
        <v>342</v>
      </c>
      <c r="E1001" s="193" t="s">
        <v>266</v>
      </c>
      <c r="F1001" s="194" t="s">
        <v>406</v>
      </c>
      <c r="H1001" s="195">
        <v>10.388999999999999</v>
      </c>
      <c r="I1001" s="196"/>
      <c r="L1001" s="192"/>
      <c r="M1001" s="197"/>
      <c r="T1001" s="198"/>
      <c r="AT1001" s="193" t="s">
        <v>342</v>
      </c>
      <c r="AU1001" s="193" t="s">
        <v>87</v>
      </c>
      <c r="AV1001" s="15" t="s">
        <v>352</v>
      </c>
      <c r="AW1001" s="15" t="s">
        <v>31</v>
      </c>
      <c r="AX1001" s="15" t="s">
        <v>75</v>
      </c>
      <c r="AY1001" s="193" t="s">
        <v>334</v>
      </c>
    </row>
    <row r="1002" spans="2:65" s="12" customFormat="1">
      <c r="B1002" s="171"/>
      <c r="D1002" s="172" t="s">
        <v>342</v>
      </c>
      <c r="E1002" s="173" t="s">
        <v>1</v>
      </c>
      <c r="F1002" s="174" t="s">
        <v>1240</v>
      </c>
      <c r="H1002" s="173" t="s">
        <v>1</v>
      </c>
      <c r="I1002" s="175"/>
      <c r="L1002" s="171"/>
      <c r="M1002" s="176"/>
      <c r="T1002" s="177"/>
      <c r="AT1002" s="173" t="s">
        <v>342</v>
      </c>
      <c r="AU1002" s="173" t="s">
        <v>87</v>
      </c>
      <c r="AV1002" s="12" t="s">
        <v>82</v>
      </c>
      <c r="AW1002" s="12" t="s">
        <v>31</v>
      </c>
      <c r="AX1002" s="12" t="s">
        <v>75</v>
      </c>
      <c r="AY1002" s="173" t="s">
        <v>334</v>
      </c>
    </row>
    <row r="1003" spans="2:65" s="12" customFormat="1" ht="30.6">
      <c r="B1003" s="171"/>
      <c r="D1003" s="172" t="s">
        <v>342</v>
      </c>
      <c r="E1003" s="173" t="s">
        <v>1</v>
      </c>
      <c r="F1003" s="174" t="s">
        <v>1280</v>
      </c>
      <c r="H1003" s="173" t="s">
        <v>1</v>
      </c>
      <c r="I1003" s="175"/>
      <c r="L1003" s="171"/>
      <c r="M1003" s="176"/>
      <c r="T1003" s="177"/>
      <c r="AT1003" s="173" t="s">
        <v>342</v>
      </c>
      <c r="AU1003" s="173" t="s">
        <v>87</v>
      </c>
      <c r="AV1003" s="12" t="s">
        <v>82</v>
      </c>
      <c r="AW1003" s="12" t="s">
        <v>31</v>
      </c>
      <c r="AX1003" s="12" t="s">
        <v>75</v>
      </c>
      <c r="AY1003" s="173" t="s">
        <v>334</v>
      </c>
    </row>
    <row r="1004" spans="2:65" s="12" customFormat="1">
      <c r="B1004" s="171"/>
      <c r="D1004" s="172" t="s">
        <v>342</v>
      </c>
      <c r="E1004" s="173" t="s">
        <v>1</v>
      </c>
      <c r="F1004" s="174" t="s">
        <v>1241</v>
      </c>
      <c r="H1004" s="173" t="s">
        <v>1</v>
      </c>
      <c r="I1004" s="175"/>
      <c r="L1004" s="171"/>
      <c r="M1004" s="176"/>
      <c r="T1004" s="177"/>
      <c r="AT1004" s="173" t="s">
        <v>342</v>
      </c>
      <c r="AU1004" s="173" t="s">
        <v>87</v>
      </c>
      <c r="AV1004" s="12" t="s">
        <v>82</v>
      </c>
      <c r="AW1004" s="12" t="s">
        <v>31</v>
      </c>
      <c r="AX1004" s="12" t="s">
        <v>75</v>
      </c>
      <c r="AY1004" s="173" t="s">
        <v>334</v>
      </c>
    </row>
    <row r="1005" spans="2:65" s="13" customFormat="1">
      <c r="B1005" s="178"/>
      <c r="D1005" s="172" t="s">
        <v>342</v>
      </c>
      <c r="E1005" s="179" t="s">
        <v>1</v>
      </c>
      <c r="F1005" s="180" t="s">
        <v>1281</v>
      </c>
      <c r="H1005" s="181">
        <v>9.6620000000000008</v>
      </c>
      <c r="I1005" s="182"/>
      <c r="L1005" s="178"/>
      <c r="M1005" s="183"/>
      <c r="T1005" s="184"/>
      <c r="AT1005" s="179" t="s">
        <v>342</v>
      </c>
      <c r="AU1005" s="179" t="s">
        <v>87</v>
      </c>
      <c r="AV1005" s="13" t="s">
        <v>87</v>
      </c>
      <c r="AW1005" s="13" t="s">
        <v>31</v>
      </c>
      <c r="AX1005" s="13" t="s">
        <v>75</v>
      </c>
      <c r="AY1005" s="179" t="s">
        <v>334</v>
      </c>
    </row>
    <row r="1006" spans="2:65" s="15" customFormat="1">
      <c r="B1006" s="192"/>
      <c r="D1006" s="172" t="s">
        <v>342</v>
      </c>
      <c r="E1006" s="193" t="s">
        <v>268</v>
      </c>
      <c r="F1006" s="194" t="s">
        <v>406</v>
      </c>
      <c r="H1006" s="195">
        <v>9.6620000000000008</v>
      </c>
      <c r="I1006" s="196"/>
      <c r="L1006" s="192"/>
      <c r="M1006" s="197"/>
      <c r="T1006" s="198"/>
      <c r="AT1006" s="193" t="s">
        <v>342</v>
      </c>
      <c r="AU1006" s="193" t="s">
        <v>87</v>
      </c>
      <c r="AV1006" s="15" t="s">
        <v>352</v>
      </c>
      <c r="AW1006" s="15" t="s">
        <v>31</v>
      </c>
      <c r="AX1006" s="15" t="s">
        <v>75</v>
      </c>
      <c r="AY1006" s="193" t="s">
        <v>334</v>
      </c>
    </row>
    <row r="1007" spans="2:65" s="14" customFormat="1">
      <c r="B1007" s="185"/>
      <c r="D1007" s="172" t="s">
        <v>342</v>
      </c>
      <c r="E1007" s="186" t="s">
        <v>1</v>
      </c>
      <c r="F1007" s="187" t="s">
        <v>346</v>
      </c>
      <c r="H1007" s="188">
        <v>111.714</v>
      </c>
      <c r="I1007" s="189"/>
      <c r="L1007" s="185"/>
      <c r="M1007" s="190"/>
      <c r="T1007" s="191"/>
      <c r="AT1007" s="186" t="s">
        <v>342</v>
      </c>
      <c r="AU1007" s="186" t="s">
        <v>87</v>
      </c>
      <c r="AV1007" s="14" t="s">
        <v>340</v>
      </c>
      <c r="AW1007" s="14" t="s">
        <v>31</v>
      </c>
      <c r="AX1007" s="14" t="s">
        <v>82</v>
      </c>
      <c r="AY1007" s="186" t="s">
        <v>334</v>
      </c>
    </row>
    <row r="1008" spans="2:65" s="1" customFormat="1" ht="24.15" customHeight="1">
      <c r="B1008" s="128"/>
      <c r="C1008" s="158" t="s">
        <v>1282</v>
      </c>
      <c r="D1008" s="158" t="s">
        <v>336</v>
      </c>
      <c r="E1008" s="159" t="s">
        <v>1283</v>
      </c>
      <c r="F1008" s="160" t="s">
        <v>1284</v>
      </c>
      <c r="G1008" s="161" t="s">
        <v>339</v>
      </c>
      <c r="H1008" s="162">
        <v>614.25</v>
      </c>
      <c r="I1008" s="163"/>
      <c r="J1008" s="164">
        <f>ROUND(I1008*H1008,2)</f>
        <v>0</v>
      </c>
      <c r="K1008" s="165"/>
      <c r="L1008" s="32"/>
      <c r="M1008" s="166" t="s">
        <v>1</v>
      </c>
      <c r="N1008" s="127" t="s">
        <v>41</v>
      </c>
      <c r="P1008" s="167">
        <f>O1008*H1008</f>
        <v>0</v>
      </c>
      <c r="Q1008" s="167">
        <v>0</v>
      </c>
      <c r="R1008" s="167">
        <f>Q1008*H1008</f>
        <v>0</v>
      </c>
      <c r="S1008" s="167">
        <v>0</v>
      </c>
      <c r="T1008" s="168">
        <f>S1008*H1008</f>
        <v>0</v>
      </c>
      <c r="AR1008" s="169" t="s">
        <v>452</v>
      </c>
      <c r="AT1008" s="169" t="s">
        <v>336</v>
      </c>
      <c r="AU1008" s="169" t="s">
        <v>87</v>
      </c>
      <c r="AY1008" s="17" t="s">
        <v>334</v>
      </c>
      <c r="BE1008" s="170">
        <f>IF(N1008="základná",J1008,0)</f>
        <v>0</v>
      </c>
      <c r="BF1008" s="170">
        <f>IF(N1008="znížená",J1008,0)</f>
        <v>0</v>
      </c>
      <c r="BG1008" s="170">
        <f>IF(N1008="zákl. prenesená",J1008,0)</f>
        <v>0</v>
      </c>
      <c r="BH1008" s="170">
        <f>IF(N1008="zníž. prenesená",J1008,0)</f>
        <v>0</v>
      </c>
      <c r="BI1008" s="170">
        <f>IF(N1008="nulová",J1008,0)</f>
        <v>0</v>
      </c>
      <c r="BJ1008" s="17" t="s">
        <v>87</v>
      </c>
      <c r="BK1008" s="170">
        <f>ROUND(I1008*H1008,2)</f>
        <v>0</v>
      </c>
      <c r="BL1008" s="17" t="s">
        <v>452</v>
      </c>
      <c r="BM1008" s="169" t="s">
        <v>1285</v>
      </c>
    </row>
    <row r="1009" spans="2:65" s="12" customFormat="1">
      <c r="B1009" s="171"/>
      <c r="D1009" s="172" t="s">
        <v>342</v>
      </c>
      <c r="E1009" s="173" t="s">
        <v>1</v>
      </c>
      <c r="F1009" s="174" t="s">
        <v>1286</v>
      </c>
      <c r="H1009" s="173" t="s">
        <v>1</v>
      </c>
      <c r="I1009" s="175"/>
      <c r="L1009" s="171"/>
      <c r="M1009" s="176"/>
      <c r="T1009" s="177"/>
      <c r="AT1009" s="173" t="s">
        <v>342</v>
      </c>
      <c r="AU1009" s="173" t="s">
        <v>87</v>
      </c>
      <c r="AV1009" s="12" t="s">
        <v>82</v>
      </c>
      <c r="AW1009" s="12" t="s">
        <v>31</v>
      </c>
      <c r="AX1009" s="12" t="s">
        <v>75</v>
      </c>
      <c r="AY1009" s="173" t="s">
        <v>334</v>
      </c>
    </row>
    <row r="1010" spans="2:65" s="13" customFormat="1">
      <c r="B1010" s="178"/>
      <c r="D1010" s="172" t="s">
        <v>342</v>
      </c>
      <c r="E1010" s="179" t="s">
        <v>1</v>
      </c>
      <c r="F1010" s="180" t="s">
        <v>902</v>
      </c>
      <c r="H1010" s="181">
        <v>614.25</v>
      </c>
      <c r="I1010" s="182"/>
      <c r="L1010" s="178"/>
      <c r="M1010" s="183"/>
      <c r="T1010" s="184"/>
      <c r="AT1010" s="179" t="s">
        <v>342</v>
      </c>
      <c r="AU1010" s="179" t="s">
        <v>87</v>
      </c>
      <c r="AV1010" s="13" t="s">
        <v>87</v>
      </c>
      <c r="AW1010" s="13" t="s">
        <v>31</v>
      </c>
      <c r="AX1010" s="13" t="s">
        <v>75</v>
      </c>
      <c r="AY1010" s="179" t="s">
        <v>334</v>
      </c>
    </row>
    <row r="1011" spans="2:65" s="14" customFormat="1">
      <c r="B1011" s="185"/>
      <c r="D1011" s="172" t="s">
        <v>342</v>
      </c>
      <c r="E1011" s="186" t="s">
        <v>1</v>
      </c>
      <c r="F1011" s="187" t="s">
        <v>346</v>
      </c>
      <c r="H1011" s="188">
        <v>614.25</v>
      </c>
      <c r="I1011" s="189"/>
      <c r="L1011" s="185"/>
      <c r="M1011" s="190"/>
      <c r="T1011" s="191"/>
      <c r="AT1011" s="186" t="s">
        <v>342</v>
      </c>
      <c r="AU1011" s="186" t="s">
        <v>87</v>
      </c>
      <c r="AV1011" s="14" t="s">
        <v>340</v>
      </c>
      <c r="AW1011" s="14" t="s">
        <v>31</v>
      </c>
      <c r="AX1011" s="14" t="s">
        <v>82</v>
      </c>
      <c r="AY1011" s="186" t="s">
        <v>334</v>
      </c>
    </row>
    <row r="1012" spans="2:65" s="1" customFormat="1" ht="33" customHeight="1">
      <c r="B1012" s="128"/>
      <c r="C1012" s="199" t="s">
        <v>1287</v>
      </c>
      <c r="D1012" s="199" t="s">
        <v>425</v>
      </c>
      <c r="E1012" s="200" t="s">
        <v>1288</v>
      </c>
      <c r="F1012" s="201" t="s">
        <v>1289</v>
      </c>
      <c r="G1012" s="202" t="s">
        <v>339</v>
      </c>
      <c r="H1012" s="203">
        <v>675.67499999999995</v>
      </c>
      <c r="I1012" s="204"/>
      <c r="J1012" s="205">
        <f>ROUND(I1012*H1012,2)</f>
        <v>0</v>
      </c>
      <c r="K1012" s="206"/>
      <c r="L1012" s="207"/>
      <c r="M1012" s="208" t="s">
        <v>1</v>
      </c>
      <c r="N1012" s="209" t="s">
        <v>41</v>
      </c>
      <c r="P1012" s="167">
        <f>O1012*H1012</f>
        <v>0</v>
      </c>
      <c r="Q1012" s="167">
        <v>2.4499999999999999E-3</v>
      </c>
      <c r="R1012" s="167">
        <f>Q1012*H1012</f>
        <v>1.6554037499999998</v>
      </c>
      <c r="S1012" s="167">
        <v>0</v>
      </c>
      <c r="T1012" s="168">
        <f>S1012*H1012</f>
        <v>0</v>
      </c>
      <c r="AR1012" s="169" t="s">
        <v>524</v>
      </c>
      <c r="AT1012" s="169" t="s">
        <v>425</v>
      </c>
      <c r="AU1012" s="169" t="s">
        <v>87</v>
      </c>
      <c r="AY1012" s="17" t="s">
        <v>334</v>
      </c>
      <c r="BE1012" s="170">
        <f>IF(N1012="základná",J1012,0)</f>
        <v>0</v>
      </c>
      <c r="BF1012" s="170">
        <f>IF(N1012="znížená",J1012,0)</f>
        <v>0</v>
      </c>
      <c r="BG1012" s="170">
        <f>IF(N1012="zákl. prenesená",J1012,0)</f>
        <v>0</v>
      </c>
      <c r="BH1012" s="170">
        <f>IF(N1012="zníž. prenesená",J1012,0)</f>
        <v>0</v>
      </c>
      <c r="BI1012" s="170">
        <f>IF(N1012="nulová",J1012,0)</f>
        <v>0</v>
      </c>
      <c r="BJ1012" s="17" t="s">
        <v>87</v>
      </c>
      <c r="BK1012" s="170">
        <f>ROUND(I1012*H1012,2)</f>
        <v>0</v>
      </c>
      <c r="BL1012" s="17" t="s">
        <v>452</v>
      </c>
      <c r="BM1012" s="169" t="s">
        <v>1290</v>
      </c>
    </row>
    <row r="1013" spans="2:65" s="12" customFormat="1" ht="20.399999999999999">
      <c r="B1013" s="171"/>
      <c r="D1013" s="172" t="s">
        <v>342</v>
      </c>
      <c r="E1013" s="173" t="s">
        <v>1</v>
      </c>
      <c r="F1013" s="174" t="s">
        <v>1291</v>
      </c>
      <c r="H1013" s="173" t="s">
        <v>1</v>
      </c>
      <c r="I1013" s="175"/>
      <c r="L1013" s="171"/>
      <c r="M1013" s="176"/>
      <c r="T1013" s="177"/>
      <c r="AT1013" s="173" t="s">
        <v>342</v>
      </c>
      <c r="AU1013" s="173" t="s">
        <v>87</v>
      </c>
      <c r="AV1013" s="12" t="s">
        <v>82</v>
      </c>
      <c r="AW1013" s="12" t="s">
        <v>31</v>
      </c>
      <c r="AX1013" s="12" t="s">
        <v>75</v>
      </c>
      <c r="AY1013" s="173" t="s">
        <v>334</v>
      </c>
    </row>
    <row r="1014" spans="2:65" s="13" customFormat="1">
      <c r="B1014" s="178"/>
      <c r="D1014" s="172" t="s">
        <v>342</v>
      </c>
      <c r="E1014" s="179" t="s">
        <v>1</v>
      </c>
      <c r="F1014" s="180" t="s">
        <v>1292</v>
      </c>
      <c r="H1014" s="181">
        <v>675.67499999999995</v>
      </c>
      <c r="I1014" s="182"/>
      <c r="L1014" s="178"/>
      <c r="M1014" s="183"/>
      <c r="T1014" s="184"/>
      <c r="AT1014" s="179" t="s">
        <v>342</v>
      </c>
      <c r="AU1014" s="179" t="s">
        <v>87</v>
      </c>
      <c r="AV1014" s="13" t="s">
        <v>87</v>
      </c>
      <c r="AW1014" s="13" t="s">
        <v>31</v>
      </c>
      <c r="AX1014" s="13" t="s">
        <v>75</v>
      </c>
      <c r="AY1014" s="179" t="s">
        <v>334</v>
      </c>
    </row>
    <row r="1015" spans="2:65" s="14" customFormat="1">
      <c r="B1015" s="185"/>
      <c r="D1015" s="172" t="s">
        <v>342</v>
      </c>
      <c r="E1015" s="186" t="s">
        <v>1</v>
      </c>
      <c r="F1015" s="187" t="s">
        <v>346</v>
      </c>
      <c r="H1015" s="188">
        <v>675.67499999999995</v>
      </c>
      <c r="I1015" s="189"/>
      <c r="L1015" s="185"/>
      <c r="M1015" s="190"/>
      <c r="T1015" s="191"/>
      <c r="AT1015" s="186" t="s">
        <v>342</v>
      </c>
      <c r="AU1015" s="186" t="s">
        <v>87</v>
      </c>
      <c r="AV1015" s="14" t="s">
        <v>340</v>
      </c>
      <c r="AW1015" s="14" t="s">
        <v>31</v>
      </c>
      <c r="AX1015" s="14" t="s">
        <v>82</v>
      </c>
      <c r="AY1015" s="186" t="s">
        <v>334</v>
      </c>
    </row>
    <row r="1016" spans="2:65" s="1" customFormat="1" ht="33" customHeight="1">
      <c r="B1016" s="128"/>
      <c r="C1016" s="199" t="s">
        <v>1293</v>
      </c>
      <c r="D1016" s="199" t="s">
        <v>425</v>
      </c>
      <c r="E1016" s="200" t="s">
        <v>1294</v>
      </c>
      <c r="F1016" s="201" t="s">
        <v>1295</v>
      </c>
      <c r="G1016" s="202" t="s">
        <v>339</v>
      </c>
      <c r="H1016" s="203">
        <v>675.67499999999995</v>
      </c>
      <c r="I1016" s="204"/>
      <c r="J1016" s="205">
        <f>ROUND(I1016*H1016,2)</f>
        <v>0</v>
      </c>
      <c r="K1016" s="206"/>
      <c r="L1016" s="207"/>
      <c r="M1016" s="208" t="s">
        <v>1</v>
      </c>
      <c r="N1016" s="209" t="s">
        <v>41</v>
      </c>
      <c r="P1016" s="167">
        <f>O1016*H1016</f>
        <v>0</v>
      </c>
      <c r="Q1016" s="167">
        <v>3.9199999999999999E-3</v>
      </c>
      <c r="R1016" s="167">
        <f>Q1016*H1016</f>
        <v>2.6486459999999998</v>
      </c>
      <c r="S1016" s="167">
        <v>0</v>
      </c>
      <c r="T1016" s="168">
        <f>S1016*H1016</f>
        <v>0</v>
      </c>
      <c r="AR1016" s="169" t="s">
        <v>524</v>
      </c>
      <c r="AT1016" s="169" t="s">
        <v>425</v>
      </c>
      <c r="AU1016" s="169" t="s">
        <v>87</v>
      </c>
      <c r="AY1016" s="17" t="s">
        <v>334</v>
      </c>
      <c r="BE1016" s="170">
        <f>IF(N1016="základná",J1016,0)</f>
        <v>0</v>
      </c>
      <c r="BF1016" s="170">
        <f>IF(N1016="znížená",J1016,0)</f>
        <v>0</v>
      </c>
      <c r="BG1016" s="170">
        <f>IF(N1016="zákl. prenesená",J1016,0)</f>
        <v>0</v>
      </c>
      <c r="BH1016" s="170">
        <f>IF(N1016="zníž. prenesená",J1016,0)</f>
        <v>0</v>
      </c>
      <c r="BI1016" s="170">
        <f>IF(N1016="nulová",J1016,0)</f>
        <v>0</v>
      </c>
      <c r="BJ1016" s="17" t="s">
        <v>87</v>
      </c>
      <c r="BK1016" s="170">
        <f>ROUND(I1016*H1016,2)</f>
        <v>0</v>
      </c>
      <c r="BL1016" s="17" t="s">
        <v>452</v>
      </c>
      <c r="BM1016" s="169" t="s">
        <v>1296</v>
      </c>
    </row>
    <row r="1017" spans="2:65" s="12" customFormat="1" ht="20.399999999999999">
      <c r="B1017" s="171"/>
      <c r="D1017" s="172" t="s">
        <v>342</v>
      </c>
      <c r="E1017" s="173" t="s">
        <v>1</v>
      </c>
      <c r="F1017" s="174" t="s">
        <v>1291</v>
      </c>
      <c r="H1017" s="173" t="s">
        <v>1</v>
      </c>
      <c r="I1017" s="175"/>
      <c r="L1017" s="171"/>
      <c r="M1017" s="176"/>
      <c r="T1017" s="177"/>
      <c r="AT1017" s="173" t="s">
        <v>342</v>
      </c>
      <c r="AU1017" s="173" t="s">
        <v>87</v>
      </c>
      <c r="AV1017" s="12" t="s">
        <v>82</v>
      </c>
      <c r="AW1017" s="12" t="s">
        <v>31</v>
      </c>
      <c r="AX1017" s="12" t="s">
        <v>75</v>
      </c>
      <c r="AY1017" s="173" t="s">
        <v>334</v>
      </c>
    </row>
    <row r="1018" spans="2:65" s="13" customFormat="1">
      <c r="B1018" s="178"/>
      <c r="D1018" s="172" t="s">
        <v>342</v>
      </c>
      <c r="E1018" s="179" t="s">
        <v>1</v>
      </c>
      <c r="F1018" s="180" t="s">
        <v>1292</v>
      </c>
      <c r="H1018" s="181">
        <v>675.67499999999995</v>
      </c>
      <c r="I1018" s="182"/>
      <c r="L1018" s="178"/>
      <c r="M1018" s="183"/>
      <c r="T1018" s="184"/>
      <c r="AT1018" s="179" t="s">
        <v>342</v>
      </c>
      <c r="AU1018" s="179" t="s">
        <v>87</v>
      </c>
      <c r="AV1018" s="13" t="s">
        <v>87</v>
      </c>
      <c r="AW1018" s="13" t="s">
        <v>31</v>
      </c>
      <c r="AX1018" s="13" t="s">
        <v>75</v>
      </c>
      <c r="AY1018" s="179" t="s">
        <v>334</v>
      </c>
    </row>
    <row r="1019" spans="2:65" s="14" customFormat="1">
      <c r="B1019" s="185"/>
      <c r="D1019" s="172" t="s">
        <v>342</v>
      </c>
      <c r="E1019" s="186" t="s">
        <v>1</v>
      </c>
      <c r="F1019" s="187" t="s">
        <v>346</v>
      </c>
      <c r="H1019" s="188">
        <v>675.67499999999995</v>
      </c>
      <c r="I1019" s="189"/>
      <c r="L1019" s="185"/>
      <c r="M1019" s="190"/>
      <c r="T1019" s="191"/>
      <c r="AT1019" s="186" t="s">
        <v>342</v>
      </c>
      <c r="AU1019" s="186" t="s">
        <v>87</v>
      </c>
      <c r="AV1019" s="14" t="s">
        <v>340</v>
      </c>
      <c r="AW1019" s="14" t="s">
        <v>31</v>
      </c>
      <c r="AX1019" s="14" t="s">
        <v>82</v>
      </c>
      <c r="AY1019" s="186" t="s">
        <v>334</v>
      </c>
    </row>
    <row r="1020" spans="2:65" s="1" customFormat="1" ht="16.5" customHeight="1">
      <c r="B1020" s="128"/>
      <c r="C1020" s="158" t="s">
        <v>1297</v>
      </c>
      <c r="D1020" s="158" t="s">
        <v>336</v>
      </c>
      <c r="E1020" s="159" t="s">
        <v>1298</v>
      </c>
      <c r="F1020" s="160" t="s">
        <v>1299</v>
      </c>
      <c r="G1020" s="161" t="s">
        <v>339</v>
      </c>
      <c r="H1020" s="162">
        <v>614.25</v>
      </c>
      <c r="I1020" s="163"/>
      <c r="J1020" s="164">
        <f>ROUND(I1020*H1020,2)</f>
        <v>0</v>
      </c>
      <c r="K1020" s="165"/>
      <c r="L1020" s="32"/>
      <c r="M1020" s="166" t="s">
        <v>1</v>
      </c>
      <c r="N1020" s="127" t="s">
        <v>41</v>
      </c>
      <c r="P1020" s="167">
        <f>O1020*H1020</f>
        <v>0</v>
      </c>
      <c r="Q1020" s="167">
        <v>4.0000000000000001E-3</v>
      </c>
      <c r="R1020" s="167">
        <f>Q1020*H1020</f>
        <v>2.4569999999999999</v>
      </c>
      <c r="S1020" s="167">
        <v>0</v>
      </c>
      <c r="T1020" s="168">
        <f>S1020*H1020</f>
        <v>0</v>
      </c>
      <c r="AR1020" s="169" t="s">
        <v>452</v>
      </c>
      <c r="AT1020" s="169" t="s">
        <v>336</v>
      </c>
      <c r="AU1020" s="169" t="s">
        <v>87</v>
      </c>
      <c r="AY1020" s="17" t="s">
        <v>334</v>
      </c>
      <c r="BE1020" s="170">
        <f>IF(N1020="základná",J1020,0)</f>
        <v>0</v>
      </c>
      <c r="BF1020" s="170">
        <f>IF(N1020="znížená",J1020,0)</f>
        <v>0</v>
      </c>
      <c r="BG1020" s="170">
        <f>IF(N1020="zákl. prenesená",J1020,0)</f>
        <v>0</v>
      </c>
      <c r="BH1020" s="170">
        <f>IF(N1020="zníž. prenesená",J1020,0)</f>
        <v>0</v>
      </c>
      <c r="BI1020" s="170">
        <f>IF(N1020="nulová",J1020,0)</f>
        <v>0</v>
      </c>
      <c r="BJ1020" s="17" t="s">
        <v>87</v>
      </c>
      <c r="BK1020" s="170">
        <f>ROUND(I1020*H1020,2)</f>
        <v>0</v>
      </c>
      <c r="BL1020" s="17" t="s">
        <v>452</v>
      </c>
      <c r="BM1020" s="169" t="s">
        <v>1300</v>
      </c>
    </row>
    <row r="1021" spans="2:65" s="12" customFormat="1">
      <c r="B1021" s="171"/>
      <c r="D1021" s="172" t="s">
        <v>342</v>
      </c>
      <c r="E1021" s="173" t="s">
        <v>1</v>
      </c>
      <c r="F1021" s="174" t="s">
        <v>901</v>
      </c>
      <c r="H1021" s="173" t="s">
        <v>1</v>
      </c>
      <c r="I1021" s="175"/>
      <c r="L1021" s="171"/>
      <c r="M1021" s="176"/>
      <c r="T1021" s="177"/>
      <c r="AT1021" s="173" t="s">
        <v>342</v>
      </c>
      <c r="AU1021" s="173" t="s">
        <v>87</v>
      </c>
      <c r="AV1021" s="12" t="s">
        <v>82</v>
      </c>
      <c r="AW1021" s="12" t="s">
        <v>31</v>
      </c>
      <c r="AX1021" s="12" t="s">
        <v>75</v>
      </c>
      <c r="AY1021" s="173" t="s">
        <v>334</v>
      </c>
    </row>
    <row r="1022" spans="2:65" s="13" customFormat="1">
      <c r="B1022" s="178"/>
      <c r="D1022" s="172" t="s">
        <v>342</v>
      </c>
      <c r="E1022" s="179" t="s">
        <v>1</v>
      </c>
      <c r="F1022" s="180" t="s">
        <v>902</v>
      </c>
      <c r="H1022" s="181">
        <v>614.25</v>
      </c>
      <c r="I1022" s="182"/>
      <c r="L1022" s="178"/>
      <c r="M1022" s="183"/>
      <c r="T1022" s="184"/>
      <c r="AT1022" s="179" t="s">
        <v>342</v>
      </c>
      <c r="AU1022" s="179" t="s">
        <v>87</v>
      </c>
      <c r="AV1022" s="13" t="s">
        <v>87</v>
      </c>
      <c r="AW1022" s="13" t="s">
        <v>31</v>
      </c>
      <c r="AX1022" s="13" t="s">
        <v>75</v>
      </c>
      <c r="AY1022" s="179" t="s">
        <v>334</v>
      </c>
    </row>
    <row r="1023" spans="2:65" s="14" customFormat="1">
      <c r="B1023" s="185"/>
      <c r="D1023" s="172" t="s">
        <v>342</v>
      </c>
      <c r="E1023" s="186" t="s">
        <v>1</v>
      </c>
      <c r="F1023" s="187" t="s">
        <v>346</v>
      </c>
      <c r="H1023" s="188">
        <v>614.25</v>
      </c>
      <c r="I1023" s="189"/>
      <c r="L1023" s="185"/>
      <c r="M1023" s="190"/>
      <c r="T1023" s="191"/>
      <c r="AT1023" s="186" t="s">
        <v>342</v>
      </c>
      <c r="AU1023" s="186" t="s">
        <v>87</v>
      </c>
      <c r="AV1023" s="14" t="s">
        <v>340</v>
      </c>
      <c r="AW1023" s="14" t="s">
        <v>31</v>
      </c>
      <c r="AX1023" s="14" t="s">
        <v>82</v>
      </c>
      <c r="AY1023" s="186" t="s">
        <v>334</v>
      </c>
    </row>
    <row r="1024" spans="2:65" s="1" customFormat="1" ht="37.799999999999997" customHeight="1">
      <c r="B1024" s="128"/>
      <c r="C1024" s="199" t="s">
        <v>1301</v>
      </c>
      <c r="D1024" s="199" t="s">
        <v>425</v>
      </c>
      <c r="E1024" s="200" t="s">
        <v>1302</v>
      </c>
      <c r="F1024" s="201" t="s">
        <v>1303</v>
      </c>
      <c r="G1024" s="202" t="s">
        <v>349</v>
      </c>
      <c r="H1024" s="203">
        <v>79.393000000000001</v>
      </c>
      <c r="I1024" s="204"/>
      <c r="J1024" s="205">
        <f>ROUND(I1024*H1024,2)</f>
        <v>0</v>
      </c>
      <c r="K1024" s="206"/>
      <c r="L1024" s="207"/>
      <c r="M1024" s="208" t="s">
        <v>1</v>
      </c>
      <c r="N1024" s="209" t="s">
        <v>41</v>
      </c>
      <c r="P1024" s="167">
        <f>O1024*H1024</f>
        <v>0</v>
      </c>
      <c r="Q1024" s="167">
        <v>2.4500000000000001E-2</v>
      </c>
      <c r="R1024" s="167">
        <f>Q1024*H1024</f>
        <v>1.9451285</v>
      </c>
      <c r="S1024" s="167">
        <v>0</v>
      </c>
      <c r="T1024" s="168">
        <f>S1024*H1024</f>
        <v>0</v>
      </c>
      <c r="AR1024" s="169" t="s">
        <v>524</v>
      </c>
      <c r="AT1024" s="169" t="s">
        <v>425</v>
      </c>
      <c r="AU1024" s="169" t="s">
        <v>87</v>
      </c>
      <c r="AY1024" s="17" t="s">
        <v>334</v>
      </c>
      <c r="BE1024" s="170">
        <f>IF(N1024="základná",J1024,0)</f>
        <v>0</v>
      </c>
      <c r="BF1024" s="170">
        <f>IF(N1024="znížená",J1024,0)</f>
        <v>0</v>
      </c>
      <c r="BG1024" s="170">
        <f>IF(N1024="zákl. prenesená",J1024,0)</f>
        <v>0</v>
      </c>
      <c r="BH1024" s="170">
        <f>IF(N1024="zníž. prenesená",J1024,0)</f>
        <v>0</v>
      </c>
      <c r="BI1024" s="170">
        <f>IF(N1024="nulová",J1024,0)</f>
        <v>0</v>
      </c>
      <c r="BJ1024" s="17" t="s">
        <v>87</v>
      </c>
      <c r="BK1024" s="170">
        <f>ROUND(I1024*H1024,2)</f>
        <v>0</v>
      </c>
      <c r="BL1024" s="17" t="s">
        <v>452</v>
      </c>
      <c r="BM1024" s="169" t="s">
        <v>1304</v>
      </c>
    </row>
    <row r="1025" spans="2:65" s="12" customFormat="1" ht="20.399999999999999">
      <c r="B1025" s="171"/>
      <c r="D1025" s="172" t="s">
        <v>342</v>
      </c>
      <c r="E1025" s="173" t="s">
        <v>1</v>
      </c>
      <c r="F1025" s="174" t="s">
        <v>1291</v>
      </c>
      <c r="H1025" s="173" t="s">
        <v>1</v>
      </c>
      <c r="I1025" s="175"/>
      <c r="L1025" s="171"/>
      <c r="M1025" s="176"/>
      <c r="T1025" s="177"/>
      <c r="AT1025" s="173" t="s">
        <v>342</v>
      </c>
      <c r="AU1025" s="173" t="s">
        <v>87</v>
      </c>
      <c r="AV1025" s="12" t="s">
        <v>82</v>
      </c>
      <c r="AW1025" s="12" t="s">
        <v>31</v>
      </c>
      <c r="AX1025" s="12" t="s">
        <v>75</v>
      </c>
      <c r="AY1025" s="173" t="s">
        <v>334</v>
      </c>
    </row>
    <row r="1026" spans="2:65" s="12" customFormat="1">
      <c r="B1026" s="171"/>
      <c r="D1026" s="172" t="s">
        <v>342</v>
      </c>
      <c r="E1026" s="173" t="s">
        <v>1</v>
      </c>
      <c r="F1026" s="174" t="s">
        <v>1305</v>
      </c>
      <c r="H1026" s="173" t="s">
        <v>1</v>
      </c>
      <c r="I1026" s="175"/>
      <c r="L1026" s="171"/>
      <c r="M1026" s="176"/>
      <c r="T1026" s="177"/>
      <c r="AT1026" s="173" t="s">
        <v>342</v>
      </c>
      <c r="AU1026" s="173" t="s">
        <v>87</v>
      </c>
      <c r="AV1026" s="12" t="s">
        <v>82</v>
      </c>
      <c r="AW1026" s="12" t="s">
        <v>31</v>
      </c>
      <c r="AX1026" s="12" t="s">
        <v>75</v>
      </c>
      <c r="AY1026" s="173" t="s">
        <v>334</v>
      </c>
    </row>
    <row r="1027" spans="2:65" s="13" customFormat="1">
      <c r="B1027" s="178"/>
      <c r="D1027" s="172" t="s">
        <v>342</v>
      </c>
      <c r="E1027" s="179" t="s">
        <v>1</v>
      </c>
      <c r="F1027" s="180" t="s">
        <v>1306</v>
      </c>
      <c r="H1027" s="181">
        <v>30.713000000000001</v>
      </c>
      <c r="I1027" s="182"/>
      <c r="L1027" s="178"/>
      <c r="M1027" s="183"/>
      <c r="T1027" s="184"/>
      <c r="AT1027" s="179" t="s">
        <v>342</v>
      </c>
      <c r="AU1027" s="179" t="s">
        <v>87</v>
      </c>
      <c r="AV1027" s="13" t="s">
        <v>87</v>
      </c>
      <c r="AW1027" s="13" t="s">
        <v>31</v>
      </c>
      <c r="AX1027" s="13" t="s">
        <v>75</v>
      </c>
      <c r="AY1027" s="179" t="s">
        <v>334</v>
      </c>
    </row>
    <row r="1028" spans="2:65" s="13" customFormat="1">
      <c r="B1028" s="178"/>
      <c r="D1028" s="172" t="s">
        <v>342</v>
      </c>
      <c r="E1028" s="179" t="s">
        <v>1</v>
      </c>
      <c r="F1028" s="180" t="s">
        <v>1307</v>
      </c>
      <c r="H1028" s="181">
        <v>41.462000000000003</v>
      </c>
      <c r="I1028" s="182"/>
      <c r="L1028" s="178"/>
      <c r="M1028" s="183"/>
      <c r="T1028" s="184"/>
      <c r="AT1028" s="179" t="s">
        <v>342</v>
      </c>
      <c r="AU1028" s="179" t="s">
        <v>87</v>
      </c>
      <c r="AV1028" s="13" t="s">
        <v>87</v>
      </c>
      <c r="AW1028" s="13" t="s">
        <v>31</v>
      </c>
      <c r="AX1028" s="13" t="s">
        <v>75</v>
      </c>
      <c r="AY1028" s="179" t="s">
        <v>334</v>
      </c>
    </row>
    <row r="1029" spans="2:65" s="14" customFormat="1">
      <c r="B1029" s="185"/>
      <c r="D1029" s="172" t="s">
        <v>342</v>
      </c>
      <c r="E1029" s="186" t="s">
        <v>1</v>
      </c>
      <c r="F1029" s="187" t="s">
        <v>346</v>
      </c>
      <c r="H1029" s="188">
        <v>72.174999999999997</v>
      </c>
      <c r="I1029" s="189"/>
      <c r="L1029" s="185"/>
      <c r="M1029" s="190"/>
      <c r="T1029" s="191"/>
      <c r="AT1029" s="186" t="s">
        <v>342</v>
      </c>
      <c r="AU1029" s="186" t="s">
        <v>87</v>
      </c>
      <c r="AV1029" s="14" t="s">
        <v>340</v>
      </c>
      <c r="AW1029" s="14" t="s">
        <v>31</v>
      </c>
      <c r="AX1029" s="14" t="s">
        <v>82</v>
      </c>
      <c r="AY1029" s="186" t="s">
        <v>334</v>
      </c>
    </row>
    <row r="1030" spans="2:65" s="13" customFormat="1">
      <c r="B1030" s="178"/>
      <c r="D1030" s="172" t="s">
        <v>342</v>
      </c>
      <c r="F1030" s="180" t="s">
        <v>1308</v>
      </c>
      <c r="H1030" s="181">
        <v>79.393000000000001</v>
      </c>
      <c r="I1030" s="182"/>
      <c r="L1030" s="178"/>
      <c r="M1030" s="183"/>
      <c r="T1030" s="184"/>
      <c r="AT1030" s="179" t="s">
        <v>342</v>
      </c>
      <c r="AU1030" s="179" t="s">
        <v>87</v>
      </c>
      <c r="AV1030" s="13" t="s">
        <v>87</v>
      </c>
      <c r="AW1030" s="13" t="s">
        <v>3</v>
      </c>
      <c r="AX1030" s="13" t="s">
        <v>82</v>
      </c>
      <c r="AY1030" s="179" t="s">
        <v>334</v>
      </c>
    </row>
    <row r="1031" spans="2:65" s="1" customFormat="1" ht="16.5" customHeight="1">
      <c r="B1031" s="128"/>
      <c r="C1031" s="158" t="s">
        <v>1309</v>
      </c>
      <c r="D1031" s="158" t="s">
        <v>336</v>
      </c>
      <c r="E1031" s="159" t="s">
        <v>1310</v>
      </c>
      <c r="F1031" s="160" t="s">
        <v>1311</v>
      </c>
      <c r="G1031" s="161" t="s">
        <v>339</v>
      </c>
      <c r="H1031" s="162">
        <v>345.40899999999999</v>
      </c>
      <c r="I1031" s="163"/>
      <c r="J1031" s="164">
        <f>ROUND(I1031*H1031,2)</f>
        <v>0</v>
      </c>
      <c r="K1031" s="165"/>
      <c r="L1031" s="32"/>
      <c r="M1031" s="166" t="s">
        <v>1</v>
      </c>
      <c r="N1031" s="127" t="s">
        <v>41</v>
      </c>
      <c r="P1031" s="167">
        <f>O1031*H1031</f>
        <v>0</v>
      </c>
      <c r="Q1031" s="167">
        <v>1.0000000000000001E-5</v>
      </c>
      <c r="R1031" s="167">
        <f>Q1031*H1031</f>
        <v>3.4540900000000004E-3</v>
      </c>
      <c r="S1031" s="167">
        <v>0</v>
      </c>
      <c r="T1031" s="168">
        <f>S1031*H1031</f>
        <v>0</v>
      </c>
      <c r="AR1031" s="169" t="s">
        <v>452</v>
      </c>
      <c r="AT1031" s="169" t="s">
        <v>336</v>
      </c>
      <c r="AU1031" s="169" t="s">
        <v>87</v>
      </c>
      <c r="AY1031" s="17" t="s">
        <v>334</v>
      </c>
      <c r="BE1031" s="170">
        <f>IF(N1031="základná",J1031,0)</f>
        <v>0</v>
      </c>
      <c r="BF1031" s="170">
        <f>IF(N1031="znížená",J1031,0)</f>
        <v>0</v>
      </c>
      <c r="BG1031" s="170">
        <f>IF(N1031="zákl. prenesená",J1031,0)</f>
        <v>0</v>
      </c>
      <c r="BH1031" s="170">
        <f>IF(N1031="zníž. prenesená",J1031,0)</f>
        <v>0</v>
      </c>
      <c r="BI1031" s="170">
        <f>IF(N1031="nulová",J1031,0)</f>
        <v>0</v>
      </c>
      <c r="BJ1031" s="17" t="s">
        <v>87</v>
      </c>
      <c r="BK1031" s="170">
        <f>ROUND(I1031*H1031,2)</f>
        <v>0</v>
      </c>
      <c r="BL1031" s="17" t="s">
        <v>452</v>
      </c>
      <c r="BM1031" s="169" t="s">
        <v>1312</v>
      </c>
    </row>
    <row r="1032" spans="2:65" s="12" customFormat="1" ht="20.399999999999999">
      <c r="B1032" s="171"/>
      <c r="D1032" s="172" t="s">
        <v>342</v>
      </c>
      <c r="E1032" s="173" t="s">
        <v>1</v>
      </c>
      <c r="F1032" s="174" t="s">
        <v>1313</v>
      </c>
      <c r="H1032" s="173" t="s">
        <v>1</v>
      </c>
      <c r="I1032" s="175"/>
      <c r="L1032" s="171"/>
      <c r="M1032" s="176"/>
      <c r="T1032" s="177"/>
      <c r="AT1032" s="173" t="s">
        <v>342</v>
      </c>
      <c r="AU1032" s="173" t="s">
        <v>87</v>
      </c>
      <c r="AV1032" s="12" t="s">
        <v>82</v>
      </c>
      <c r="AW1032" s="12" t="s">
        <v>31</v>
      </c>
      <c r="AX1032" s="12" t="s">
        <v>75</v>
      </c>
      <c r="AY1032" s="173" t="s">
        <v>334</v>
      </c>
    </row>
    <row r="1033" spans="2:65" s="12" customFormat="1">
      <c r="B1033" s="171"/>
      <c r="D1033" s="172" t="s">
        <v>342</v>
      </c>
      <c r="E1033" s="173" t="s">
        <v>1</v>
      </c>
      <c r="F1033" s="174" t="s">
        <v>1314</v>
      </c>
      <c r="H1033" s="173" t="s">
        <v>1</v>
      </c>
      <c r="I1033" s="175"/>
      <c r="L1033" s="171"/>
      <c r="M1033" s="176"/>
      <c r="T1033" s="177"/>
      <c r="AT1033" s="173" t="s">
        <v>342</v>
      </c>
      <c r="AU1033" s="173" t="s">
        <v>87</v>
      </c>
      <c r="AV1033" s="12" t="s">
        <v>82</v>
      </c>
      <c r="AW1033" s="12" t="s">
        <v>31</v>
      </c>
      <c r="AX1033" s="12" t="s">
        <v>75</v>
      </c>
      <c r="AY1033" s="173" t="s">
        <v>334</v>
      </c>
    </row>
    <row r="1034" spans="2:65" s="13" customFormat="1">
      <c r="B1034" s="178"/>
      <c r="D1034" s="172" t="s">
        <v>342</v>
      </c>
      <c r="E1034" s="179" t="s">
        <v>1</v>
      </c>
      <c r="F1034" s="180" t="s">
        <v>210</v>
      </c>
      <c r="H1034" s="181">
        <v>217.43799999999999</v>
      </c>
      <c r="I1034" s="182"/>
      <c r="L1034" s="178"/>
      <c r="M1034" s="183"/>
      <c r="T1034" s="184"/>
      <c r="AT1034" s="179" t="s">
        <v>342</v>
      </c>
      <c r="AU1034" s="179" t="s">
        <v>87</v>
      </c>
      <c r="AV1034" s="13" t="s">
        <v>87</v>
      </c>
      <c r="AW1034" s="13" t="s">
        <v>31</v>
      </c>
      <c r="AX1034" s="13" t="s">
        <v>75</v>
      </c>
      <c r="AY1034" s="179" t="s">
        <v>334</v>
      </c>
    </row>
    <row r="1035" spans="2:65" s="12" customFormat="1">
      <c r="B1035" s="171"/>
      <c r="D1035" s="172" t="s">
        <v>342</v>
      </c>
      <c r="E1035" s="173" t="s">
        <v>1</v>
      </c>
      <c r="F1035" s="174" t="s">
        <v>810</v>
      </c>
      <c r="H1035" s="173" t="s">
        <v>1</v>
      </c>
      <c r="I1035" s="175"/>
      <c r="L1035" s="171"/>
      <c r="M1035" s="176"/>
      <c r="T1035" s="177"/>
      <c r="AT1035" s="173" t="s">
        <v>342</v>
      </c>
      <c r="AU1035" s="173" t="s">
        <v>87</v>
      </c>
      <c r="AV1035" s="12" t="s">
        <v>82</v>
      </c>
      <c r="AW1035" s="12" t="s">
        <v>31</v>
      </c>
      <c r="AX1035" s="12" t="s">
        <v>75</v>
      </c>
      <c r="AY1035" s="173" t="s">
        <v>334</v>
      </c>
    </row>
    <row r="1036" spans="2:65" s="13" customFormat="1">
      <c r="B1036" s="178"/>
      <c r="D1036" s="172" t="s">
        <v>342</v>
      </c>
      <c r="E1036" s="179" t="s">
        <v>1</v>
      </c>
      <c r="F1036" s="180" t="s">
        <v>214</v>
      </c>
      <c r="H1036" s="181">
        <v>17.55</v>
      </c>
      <c r="I1036" s="182"/>
      <c r="L1036" s="178"/>
      <c r="M1036" s="183"/>
      <c r="T1036" s="184"/>
      <c r="AT1036" s="179" t="s">
        <v>342</v>
      </c>
      <c r="AU1036" s="179" t="s">
        <v>87</v>
      </c>
      <c r="AV1036" s="13" t="s">
        <v>87</v>
      </c>
      <c r="AW1036" s="13" t="s">
        <v>31</v>
      </c>
      <c r="AX1036" s="13" t="s">
        <v>75</v>
      </c>
      <c r="AY1036" s="179" t="s">
        <v>334</v>
      </c>
    </row>
    <row r="1037" spans="2:65" s="12" customFormat="1">
      <c r="B1037" s="171"/>
      <c r="D1037" s="172" t="s">
        <v>342</v>
      </c>
      <c r="E1037" s="173" t="s">
        <v>1</v>
      </c>
      <c r="F1037" s="174" t="s">
        <v>1315</v>
      </c>
      <c r="H1037" s="173" t="s">
        <v>1</v>
      </c>
      <c r="I1037" s="175"/>
      <c r="L1037" s="171"/>
      <c r="M1037" s="176"/>
      <c r="T1037" s="177"/>
      <c r="AT1037" s="173" t="s">
        <v>342</v>
      </c>
      <c r="AU1037" s="173" t="s">
        <v>87</v>
      </c>
      <c r="AV1037" s="12" t="s">
        <v>82</v>
      </c>
      <c r="AW1037" s="12" t="s">
        <v>31</v>
      </c>
      <c r="AX1037" s="12" t="s">
        <v>75</v>
      </c>
      <c r="AY1037" s="173" t="s">
        <v>334</v>
      </c>
    </row>
    <row r="1038" spans="2:65" s="13" customFormat="1">
      <c r="B1038" s="178"/>
      <c r="D1038" s="172" t="s">
        <v>342</v>
      </c>
      <c r="E1038" s="179" t="s">
        <v>1</v>
      </c>
      <c r="F1038" s="180" t="s">
        <v>220</v>
      </c>
      <c r="H1038" s="181">
        <v>37.307000000000002</v>
      </c>
      <c r="I1038" s="182"/>
      <c r="L1038" s="178"/>
      <c r="M1038" s="183"/>
      <c r="T1038" s="184"/>
      <c r="AT1038" s="179" t="s">
        <v>342</v>
      </c>
      <c r="AU1038" s="179" t="s">
        <v>87</v>
      </c>
      <c r="AV1038" s="13" t="s">
        <v>87</v>
      </c>
      <c r="AW1038" s="13" t="s">
        <v>31</v>
      </c>
      <c r="AX1038" s="13" t="s">
        <v>75</v>
      </c>
      <c r="AY1038" s="179" t="s">
        <v>334</v>
      </c>
    </row>
    <row r="1039" spans="2:65" s="12" customFormat="1">
      <c r="B1039" s="171"/>
      <c r="D1039" s="172" t="s">
        <v>342</v>
      </c>
      <c r="E1039" s="173" t="s">
        <v>1</v>
      </c>
      <c r="F1039" s="174" t="s">
        <v>1316</v>
      </c>
      <c r="H1039" s="173" t="s">
        <v>1</v>
      </c>
      <c r="I1039" s="175"/>
      <c r="L1039" s="171"/>
      <c r="M1039" s="176"/>
      <c r="T1039" s="177"/>
      <c r="AT1039" s="173" t="s">
        <v>342</v>
      </c>
      <c r="AU1039" s="173" t="s">
        <v>87</v>
      </c>
      <c r="AV1039" s="12" t="s">
        <v>82</v>
      </c>
      <c r="AW1039" s="12" t="s">
        <v>31</v>
      </c>
      <c r="AX1039" s="12" t="s">
        <v>75</v>
      </c>
      <c r="AY1039" s="173" t="s">
        <v>334</v>
      </c>
    </row>
    <row r="1040" spans="2:65" s="13" customFormat="1">
      <c r="B1040" s="178"/>
      <c r="D1040" s="172" t="s">
        <v>342</v>
      </c>
      <c r="E1040" s="179" t="s">
        <v>1</v>
      </c>
      <c r="F1040" s="180" t="s">
        <v>222</v>
      </c>
      <c r="H1040" s="181">
        <v>43.356999999999999</v>
      </c>
      <c r="I1040" s="182"/>
      <c r="L1040" s="178"/>
      <c r="M1040" s="183"/>
      <c r="T1040" s="184"/>
      <c r="AT1040" s="179" t="s">
        <v>342</v>
      </c>
      <c r="AU1040" s="179" t="s">
        <v>87</v>
      </c>
      <c r="AV1040" s="13" t="s">
        <v>87</v>
      </c>
      <c r="AW1040" s="13" t="s">
        <v>31</v>
      </c>
      <c r="AX1040" s="13" t="s">
        <v>75</v>
      </c>
      <c r="AY1040" s="179" t="s">
        <v>334</v>
      </c>
    </row>
    <row r="1041" spans="2:65" s="12" customFormat="1">
      <c r="B1041" s="171"/>
      <c r="D1041" s="172" t="s">
        <v>342</v>
      </c>
      <c r="E1041" s="173" t="s">
        <v>1</v>
      </c>
      <c r="F1041" s="174" t="s">
        <v>1317</v>
      </c>
      <c r="H1041" s="173" t="s">
        <v>1</v>
      </c>
      <c r="I1041" s="175"/>
      <c r="L1041" s="171"/>
      <c r="M1041" s="176"/>
      <c r="T1041" s="177"/>
      <c r="AT1041" s="173" t="s">
        <v>342</v>
      </c>
      <c r="AU1041" s="173" t="s">
        <v>87</v>
      </c>
      <c r="AV1041" s="12" t="s">
        <v>82</v>
      </c>
      <c r="AW1041" s="12" t="s">
        <v>31</v>
      </c>
      <c r="AX1041" s="12" t="s">
        <v>75</v>
      </c>
      <c r="AY1041" s="173" t="s">
        <v>334</v>
      </c>
    </row>
    <row r="1042" spans="2:65" s="13" customFormat="1">
      <c r="B1042" s="178"/>
      <c r="D1042" s="172" t="s">
        <v>342</v>
      </c>
      <c r="E1042" s="179" t="s">
        <v>1</v>
      </c>
      <c r="F1042" s="180" t="s">
        <v>1318</v>
      </c>
      <c r="H1042" s="181">
        <v>22.05</v>
      </c>
      <c r="I1042" s="182"/>
      <c r="L1042" s="178"/>
      <c r="M1042" s="183"/>
      <c r="T1042" s="184"/>
      <c r="AT1042" s="179" t="s">
        <v>342</v>
      </c>
      <c r="AU1042" s="179" t="s">
        <v>87</v>
      </c>
      <c r="AV1042" s="13" t="s">
        <v>87</v>
      </c>
      <c r="AW1042" s="13" t="s">
        <v>31</v>
      </c>
      <c r="AX1042" s="13" t="s">
        <v>75</v>
      </c>
      <c r="AY1042" s="179" t="s">
        <v>334</v>
      </c>
    </row>
    <row r="1043" spans="2:65" s="12" customFormat="1" ht="20.399999999999999">
      <c r="B1043" s="171"/>
      <c r="D1043" s="172" t="s">
        <v>342</v>
      </c>
      <c r="E1043" s="173" t="s">
        <v>1</v>
      </c>
      <c r="F1043" s="174" t="s">
        <v>877</v>
      </c>
      <c r="H1043" s="173" t="s">
        <v>1</v>
      </c>
      <c r="I1043" s="175"/>
      <c r="L1043" s="171"/>
      <c r="M1043" s="176"/>
      <c r="T1043" s="177"/>
      <c r="AT1043" s="173" t="s">
        <v>342</v>
      </c>
      <c r="AU1043" s="173" t="s">
        <v>87</v>
      </c>
      <c r="AV1043" s="12" t="s">
        <v>82</v>
      </c>
      <c r="AW1043" s="12" t="s">
        <v>31</v>
      </c>
      <c r="AX1043" s="12" t="s">
        <v>75</v>
      </c>
      <c r="AY1043" s="173" t="s">
        <v>334</v>
      </c>
    </row>
    <row r="1044" spans="2:65" s="13" customFormat="1">
      <c r="B1044" s="178"/>
      <c r="D1044" s="172" t="s">
        <v>342</v>
      </c>
      <c r="E1044" s="179" t="s">
        <v>1</v>
      </c>
      <c r="F1044" s="180" t="s">
        <v>1319</v>
      </c>
      <c r="H1044" s="181">
        <v>6.7779999999999996</v>
      </c>
      <c r="I1044" s="182"/>
      <c r="L1044" s="178"/>
      <c r="M1044" s="183"/>
      <c r="T1044" s="184"/>
      <c r="AT1044" s="179" t="s">
        <v>342</v>
      </c>
      <c r="AU1044" s="179" t="s">
        <v>87</v>
      </c>
      <c r="AV1044" s="13" t="s">
        <v>87</v>
      </c>
      <c r="AW1044" s="13" t="s">
        <v>31</v>
      </c>
      <c r="AX1044" s="13" t="s">
        <v>75</v>
      </c>
      <c r="AY1044" s="179" t="s">
        <v>334</v>
      </c>
    </row>
    <row r="1045" spans="2:65" s="12" customFormat="1">
      <c r="B1045" s="171"/>
      <c r="D1045" s="172" t="s">
        <v>342</v>
      </c>
      <c r="E1045" s="173" t="s">
        <v>1</v>
      </c>
      <c r="F1045" s="174" t="s">
        <v>1243</v>
      </c>
      <c r="H1045" s="173" t="s">
        <v>1</v>
      </c>
      <c r="I1045" s="175"/>
      <c r="L1045" s="171"/>
      <c r="M1045" s="176"/>
      <c r="T1045" s="177"/>
      <c r="AT1045" s="173" t="s">
        <v>342</v>
      </c>
      <c r="AU1045" s="173" t="s">
        <v>87</v>
      </c>
      <c r="AV1045" s="12" t="s">
        <v>82</v>
      </c>
      <c r="AW1045" s="12" t="s">
        <v>31</v>
      </c>
      <c r="AX1045" s="12" t="s">
        <v>75</v>
      </c>
      <c r="AY1045" s="173" t="s">
        <v>334</v>
      </c>
    </row>
    <row r="1046" spans="2:65" s="13" customFormat="1">
      <c r="B1046" s="178"/>
      <c r="D1046" s="172" t="s">
        <v>342</v>
      </c>
      <c r="E1046" s="179" t="s">
        <v>1</v>
      </c>
      <c r="F1046" s="180" t="s">
        <v>1221</v>
      </c>
      <c r="H1046" s="181">
        <v>0.92900000000000005</v>
      </c>
      <c r="I1046" s="182"/>
      <c r="L1046" s="178"/>
      <c r="M1046" s="183"/>
      <c r="T1046" s="184"/>
      <c r="AT1046" s="179" t="s">
        <v>342</v>
      </c>
      <c r="AU1046" s="179" t="s">
        <v>87</v>
      </c>
      <c r="AV1046" s="13" t="s">
        <v>87</v>
      </c>
      <c r="AW1046" s="13" t="s">
        <v>31</v>
      </c>
      <c r="AX1046" s="13" t="s">
        <v>75</v>
      </c>
      <c r="AY1046" s="179" t="s">
        <v>334</v>
      </c>
    </row>
    <row r="1047" spans="2:65" s="14" customFormat="1">
      <c r="B1047" s="185"/>
      <c r="D1047" s="172" t="s">
        <v>342</v>
      </c>
      <c r="E1047" s="186" t="s">
        <v>128</v>
      </c>
      <c r="F1047" s="187" t="s">
        <v>346</v>
      </c>
      <c r="H1047" s="188">
        <v>345.40899999999999</v>
      </c>
      <c r="I1047" s="189"/>
      <c r="L1047" s="185"/>
      <c r="M1047" s="190"/>
      <c r="T1047" s="191"/>
      <c r="AT1047" s="186" t="s">
        <v>342</v>
      </c>
      <c r="AU1047" s="186" t="s">
        <v>87</v>
      </c>
      <c r="AV1047" s="14" t="s">
        <v>340</v>
      </c>
      <c r="AW1047" s="14" t="s">
        <v>31</v>
      </c>
      <c r="AX1047" s="14" t="s">
        <v>82</v>
      </c>
      <c r="AY1047" s="186" t="s">
        <v>334</v>
      </c>
    </row>
    <row r="1048" spans="2:65" s="1" customFormat="1" ht="24.15" customHeight="1">
      <c r="B1048" s="128"/>
      <c r="C1048" s="199" t="s">
        <v>1320</v>
      </c>
      <c r="D1048" s="199" t="s">
        <v>425</v>
      </c>
      <c r="E1048" s="200" t="s">
        <v>1321</v>
      </c>
      <c r="F1048" s="201" t="s">
        <v>1322</v>
      </c>
      <c r="G1048" s="202" t="s">
        <v>339</v>
      </c>
      <c r="H1048" s="203">
        <v>397.22</v>
      </c>
      <c r="I1048" s="204"/>
      <c r="J1048" s="205">
        <f>ROUND(I1048*H1048,2)</f>
        <v>0</v>
      </c>
      <c r="K1048" s="206"/>
      <c r="L1048" s="207"/>
      <c r="M1048" s="208" t="s">
        <v>1</v>
      </c>
      <c r="N1048" s="209" t="s">
        <v>41</v>
      </c>
      <c r="P1048" s="167">
        <f>O1048*H1048</f>
        <v>0</v>
      </c>
      <c r="Q1048" s="167">
        <v>1E-3</v>
      </c>
      <c r="R1048" s="167">
        <f>Q1048*H1048</f>
        <v>0.39722000000000002</v>
      </c>
      <c r="S1048" s="167">
        <v>0</v>
      </c>
      <c r="T1048" s="168">
        <f>S1048*H1048</f>
        <v>0</v>
      </c>
      <c r="AR1048" s="169" t="s">
        <v>524</v>
      </c>
      <c r="AT1048" s="169" t="s">
        <v>425</v>
      </c>
      <c r="AU1048" s="169" t="s">
        <v>87</v>
      </c>
      <c r="AY1048" s="17" t="s">
        <v>334</v>
      </c>
      <c r="BE1048" s="170">
        <f>IF(N1048="základná",J1048,0)</f>
        <v>0</v>
      </c>
      <c r="BF1048" s="170">
        <f>IF(N1048="znížená",J1048,0)</f>
        <v>0</v>
      </c>
      <c r="BG1048" s="170">
        <f>IF(N1048="zákl. prenesená",J1048,0)</f>
        <v>0</v>
      </c>
      <c r="BH1048" s="170">
        <f>IF(N1048="zníž. prenesená",J1048,0)</f>
        <v>0</v>
      </c>
      <c r="BI1048" s="170">
        <f>IF(N1048="nulová",J1048,0)</f>
        <v>0</v>
      </c>
      <c r="BJ1048" s="17" t="s">
        <v>87</v>
      </c>
      <c r="BK1048" s="170">
        <f>ROUND(I1048*H1048,2)</f>
        <v>0</v>
      </c>
      <c r="BL1048" s="17" t="s">
        <v>452</v>
      </c>
      <c r="BM1048" s="169" t="s">
        <v>1323</v>
      </c>
    </row>
    <row r="1049" spans="2:65" s="13" customFormat="1">
      <c r="B1049" s="178"/>
      <c r="D1049" s="172" t="s">
        <v>342</v>
      </c>
      <c r="E1049" s="179" t="s">
        <v>1</v>
      </c>
      <c r="F1049" s="180" t="s">
        <v>1324</v>
      </c>
      <c r="H1049" s="181">
        <v>397.22</v>
      </c>
      <c r="I1049" s="182"/>
      <c r="L1049" s="178"/>
      <c r="M1049" s="183"/>
      <c r="T1049" s="184"/>
      <c r="AT1049" s="179" t="s">
        <v>342</v>
      </c>
      <c r="AU1049" s="179" t="s">
        <v>87</v>
      </c>
      <c r="AV1049" s="13" t="s">
        <v>87</v>
      </c>
      <c r="AW1049" s="13" t="s">
        <v>31</v>
      </c>
      <c r="AX1049" s="13" t="s">
        <v>75</v>
      </c>
      <c r="AY1049" s="179" t="s">
        <v>334</v>
      </c>
    </row>
    <row r="1050" spans="2:65" s="14" customFormat="1">
      <c r="B1050" s="185"/>
      <c r="D1050" s="172" t="s">
        <v>342</v>
      </c>
      <c r="E1050" s="186" t="s">
        <v>1</v>
      </c>
      <c r="F1050" s="187" t="s">
        <v>346</v>
      </c>
      <c r="H1050" s="188">
        <v>397.22</v>
      </c>
      <c r="I1050" s="189"/>
      <c r="L1050" s="185"/>
      <c r="M1050" s="190"/>
      <c r="T1050" s="191"/>
      <c r="AT1050" s="186" t="s">
        <v>342</v>
      </c>
      <c r="AU1050" s="186" t="s">
        <v>87</v>
      </c>
      <c r="AV1050" s="14" t="s">
        <v>340</v>
      </c>
      <c r="AW1050" s="14" t="s">
        <v>31</v>
      </c>
      <c r="AX1050" s="14" t="s">
        <v>82</v>
      </c>
      <c r="AY1050" s="186" t="s">
        <v>334</v>
      </c>
    </row>
    <row r="1051" spans="2:65" s="1" customFormat="1" ht="66.75" customHeight="1">
      <c r="B1051" s="128"/>
      <c r="C1051" s="158" t="s">
        <v>1325</v>
      </c>
      <c r="D1051" s="158" t="s">
        <v>336</v>
      </c>
      <c r="E1051" s="159" t="s">
        <v>1326</v>
      </c>
      <c r="F1051" s="160" t="s">
        <v>1327</v>
      </c>
      <c r="G1051" s="161" t="s">
        <v>501</v>
      </c>
      <c r="H1051" s="162">
        <v>15</v>
      </c>
      <c r="I1051" s="163"/>
      <c r="J1051" s="164">
        <f>ROUND(I1051*H1051,2)</f>
        <v>0</v>
      </c>
      <c r="K1051" s="165"/>
      <c r="L1051" s="32"/>
      <c r="M1051" s="166" t="s">
        <v>1</v>
      </c>
      <c r="N1051" s="127" t="s">
        <v>41</v>
      </c>
      <c r="P1051" s="167">
        <f>O1051*H1051</f>
        <v>0</v>
      </c>
      <c r="Q1051" s="167">
        <v>7.2999999999999996E-4</v>
      </c>
      <c r="R1051" s="167">
        <f>Q1051*H1051</f>
        <v>1.095E-2</v>
      </c>
      <c r="S1051" s="167">
        <v>0</v>
      </c>
      <c r="T1051" s="168">
        <f>S1051*H1051</f>
        <v>0</v>
      </c>
      <c r="AR1051" s="169" t="s">
        <v>452</v>
      </c>
      <c r="AT1051" s="169" t="s">
        <v>336</v>
      </c>
      <c r="AU1051" s="169" t="s">
        <v>87</v>
      </c>
      <c r="AY1051" s="17" t="s">
        <v>334</v>
      </c>
      <c r="BE1051" s="170">
        <f>IF(N1051="základná",J1051,0)</f>
        <v>0</v>
      </c>
      <c r="BF1051" s="170">
        <f>IF(N1051="znížená",J1051,0)</f>
        <v>0</v>
      </c>
      <c r="BG1051" s="170">
        <f>IF(N1051="zákl. prenesená",J1051,0)</f>
        <v>0</v>
      </c>
      <c r="BH1051" s="170">
        <f>IF(N1051="zníž. prenesená",J1051,0)</f>
        <v>0</v>
      </c>
      <c r="BI1051" s="170">
        <f>IF(N1051="nulová",J1051,0)</f>
        <v>0</v>
      </c>
      <c r="BJ1051" s="17" t="s">
        <v>87</v>
      </c>
      <c r="BK1051" s="170">
        <f>ROUND(I1051*H1051,2)</f>
        <v>0</v>
      </c>
      <c r="BL1051" s="17" t="s">
        <v>452</v>
      </c>
      <c r="BM1051" s="169" t="s">
        <v>1328</v>
      </c>
    </row>
    <row r="1052" spans="2:65" s="1" customFormat="1" ht="66.75" customHeight="1">
      <c r="B1052" s="128"/>
      <c r="C1052" s="158" t="s">
        <v>1329</v>
      </c>
      <c r="D1052" s="158" t="s">
        <v>336</v>
      </c>
      <c r="E1052" s="159" t="s">
        <v>1330</v>
      </c>
      <c r="F1052" s="160" t="s">
        <v>1331</v>
      </c>
      <c r="G1052" s="161" t="s">
        <v>501</v>
      </c>
      <c r="H1052" s="162">
        <v>6</v>
      </c>
      <c r="I1052" s="163"/>
      <c r="J1052" s="164">
        <f>ROUND(I1052*H1052,2)</f>
        <v>0</v>
      </c>
      <c r="K1052" s="165"/>
      <c r="L1052" s="32"/>
      <c r="M1052" s="166" t="s">
        <v>1</v>
      </c>
      <c r="N1052" s="127" t="s">
        <v>41</v>
      </c>
      <c r="P1052" s="167">
        <f>O1052*H1052</f>
        <v>0</v>
      </c>
      <c r="Q1052" s="167">
        <v>7.2999999999999996E-4</v>
      </c>
      <c r="R1052" s="167">
        <f>Q1052*H1052</f>
        <v>4.3800000000000002E-3</v>
      </c>
      <c r="S1052" s="167">
        <v>0</v>
      </c>
      <c r="T1052" s="168">
        <f>S1052*H1052</f>
        <v>0</v>
      </c>
      <c r="AR1052" s="169" t="s">
        <v>452</v>
      </c>
      <c r="AT1052" s="169" t="s">
        <v>336</v>
      </c>
      <c r="AU1052" s="169" t="s">
        <v>87</v>
      </c>
      <c r="AY1052" s="17" t="s">
        <v>334</v>
      </c>
      <c r="BE1052" s="170">
        <f>IF(N1052="základná",J1052,0)</f>
        <v>0</v>
      </c>
      <c r="BF1052" s="170">
        <f>IF(N1052="znížená",J1052,0)</f>
        <v>0</v>
      </c>
      <c r="BG1052" s="170">
        <f>IF(N1052="zákl. prenesená",J1052,0)</f>
        <v>0</v>
      </c>
      <c r="BH1052" s="170">
        <f>IF(N1052="zníž. prenesená",J1052,0)</f>
        <v>0</v>
      </c>
      <c r="BI1052" s="170">
        <f>IF(N1052="nulová",J1052,0)</f>
        <v>0</v>
      </c>
      <c r="BJ1052" s="17" t="s">
        <v>87</v>
      </c>
      <c r="BK1052" s="170">
        <f>ROUND(I1052*H1052,2)</f>
        <v>0</v>
      </c>
      <c r="BL1052" s="17" t="s">
        <v>452</v>
      </c>
      <c r="BM1052" s="169" t="s">
        <v>1332</v>
      </c>
    </row>
    <row r="1053" spans="2:65" s="1" customFormat="1" ht="24.15" customHeight="1">
      <c r="B1053" s="128"/>
      <c r="C1053" s="158" t="s">
        <v>1333</v>
      </c>
      <c r="D1053" s="158" t="s">
        <v>336</v>
      </c>
      <c r="E1053" s="159" t="s">
        <v>1334</v>
      </c>
      <c r="F1053" s="160" t="s">
        <v>1335</v>
      </c>
      <c r="G1053" s="161" t="s">
        <v>893</v>
      </c>
      <c r="H1053" s="210"/>
      <c r="I1053" s="163"/>
      <c r="J1053" s="164">
        <f>ROUND(I1053*H1053,2)</f>
        <v>0</v>
      </c>
      <c r="K1053" s="165"/>
      <c r="L1053" s="32"/>
      <c r="M1053" s="166" t="s">
        <v>1</v>
      </c>
      <c r="N1053" s="127" t="s">
        <v>41</v>
      </c>
      <c r="P1053" s="167">
        <f>O1053*H1053</f>
        <v>0</v>
      </c>
      <c r="Q1053" s="167">
        <v>0</v>
      </c>
      <c r="R1053" s="167">
        <f>Q1053*H1053</f>
        <v>0</v>
      </c>
      <c r="S1053" s="167">
        <v>0</v>
      </c>
      <c r="T1053" s="168">
        <f>S1053*H1053</f>
        <v>0</v>
      </c>
      <c r="AR1053" s="169" t="s">
        <v>452</v>
      </c>
      <c r="AT1053" s="169" t="s">
        <v>336</v>
      </c>
      <c r="AU1053" s="169" t="s">
        <v>87</v>
      </c>
      <c r="AY1053" s="17" t="s">
        <v>334</v>
      </c>
      <c r="BE1053" s="170">
        <f>IF(N1053="základná",J1053,0)</f>
        <v>0</v>
      </c>
      <c r="BF1053" s="170">
        <f>IF(N1053="znížená",J1053,0)</f>
        <v>0</v>
      </c>
      <c r="BG1053" s="170">
        <f>IF(N1053="zákl. prenesená",J1053,0)</f>
        <v>0</v>
      </c>
      <c r="BH1053" s="170">
        <f>IF(N1053="zníž. prenesená",J1053,0)</f>
        <v>0</v>
      </c>
      <c r="BI1053" s="170">
        <f>IF(N1053="nulová",J1053,0)</f>
        <v>0</v>
      </c>
      <c r="BJ1053" s="17" t="s">
        <v>87</v>
      </c>
      <c r="BK1053" s="170">
        <f>ROUND(I1053*H1053,2)</f>
        <v>0</v>
      </c>
      <c r="BL1053" s="17" t="s">
        <v>452</v>
      </c>
      <c r="BM1053" s="169" t="s">
        <v>1336</v>
      </c>
    </row>
    <row r="1054" spans="2:65" s="11" customFormat="1" ht="22.8" customHeight="1">
      <c r="B1054" s="146"/>
      <c r="D1054" s="147" t="s">
        <v>74</v>
      </c>
      <c r="E1054" s="156" t="s">
        <v>1337</v>
      </c>
      <c r="F1054" s="156" t="s">
        <v>1338</v>
      </c>
      <c r="I1054" s="149"/>
      <c r="J1054" s="157">
        <f>BK1054</f>
        <v>0</v>
      </c>
      <c r="L1054" s="146"/>
      <c r="M1054" s="151"/>
      <c r="P1054" s="152">
        <f>SUM(P1055:P1057)</f>
        <v>0</v>
      </c>
      <c r="R1054" s="152">
        <f>SUM(R1055:R1057)</f>
        <v>0</v>
      </c>
      <c r="T1054" s="153">
        <f>SUM(T1055:T1057)</f>
        <v>0</v>
      </c>
      <c r="AR1054" s="147" t="s">
        <v>87</v>
      </c>
      <c r="AT1054" s="154" t="s">
        <v>74</v>
      </c>
      <c r="AU1054" s="154" t="s">
        <v>82</v>
      </c>
      <c r="AY1054" s="147" t="s">
        <v>334</v>
      </c>
      <c r="BK1054" s="155">
        <f>SUM(BK1055:BK1057)</f>
        <v>0</v>
      </c>
    </row>
    <row r="1055" spans="2:65" s="1" customFormat="1" ht="24.15" customHeight="1">
      <c r="B1055" s="128"/>
      <c r="C1055" s="158" t="s">
        <v>1339</v>
      </c>
      <c r="D1055" s="158" t="s">
        <v>336</v>
      </c>
      <c r="E1055" s="159" t="s">
        <v>1340</v>
      </c>
      <c r="F1055" s="160" t="s">
        <v>1341</v>
      </c>
      <c r="G1055" s="161" t="s">
        <v>501</v>
      </c>
      <c r="H1055" s="162">
        <v>2</v>
      </c>
      <c r="I1055" s="163"/>
      <c r="J1055" s="164">
        <f>ROUND(I1055*H1055,2)</f>
        <v>0</v>
      </c>
      <c r="K1055" s="165"/>
      <c r="L1055" s="32"/>
      <c r="M1055" s="166" t="s">
        <v>1</v>
      </c>
      <c r="N1055" s="127" t="s">
        <v>41</v>
      </c>
      <c r="P1055" s="167">
        <f>O1055*H1055</f>
        <v>0</v>
      </c>
      <c r="Q1055" s="167">
        <v>0</v>
      </c>
      <c r="R1055" s="167">
        <f>Q1055*H1055</f>
        <v>0</v>
      </c>
      <c r="S1055" s="167">
        <v>0</v>
      </c>
      <c r="T1055" s="168">
        <f>S1055*H1055</f>
        <v>0</v>
      </c>
      <c r="AR1055" s="169" t="s">
        <v>452</v>
      </c>
      <c r="AT1055" s="169" t="s">
        <v>336</v>
      </c>
      <c r="AU1055" s="169" t="s">
        <v>87</v>
      </c>
      <c r="AY1055" s="17" t="s">
        <v>334</v>
      </c>
      <c r="BE1055" s="170">
        <f>IF(N1055="základná",J1055,0)</f>
        <v>0</v>
      </c>
      <c r="BF1055" s="170">
        <f>IF(N1055="znížená",J1055,0)</f>
        <v>0</v>
      </c>
      <c r="BG1055" s="170">
        <f>IF(N1055="zákl. prenesená",J1055,0)</f>
        <v>0</v>
      </c>
      <c r="BH1055" s="170">
        <f>IF(N1055="zníž. prenesená",J1055,0)</f>
        <v>0</v>
      </c>
      <c r="BI1055" s="170">
        <f>IF(N1055="nulová",J1055,0)</f>
        <v>0</v>
      </c>
      <c r="BJ1055" s="17" t="s">
        <v>87</v>
      </c>
      <c r="BK1055" s="170">
        <f>ROUND(I1055*H1055,2)</f>
        <v>0</v>
      </c>
      <c r="BL1055" s="17" t="s">
        <v>452</v>
      </c>
      <c r="BM1055" s="169" t="s">
        <v>1342</v>
      </c>
    </row>
    <row r="1056" spans="2:65" s="1" customFormat="1" ht="16.5" customHeight="1">
      <c r="B1056" s="128"/>
      <c r="C1056" s="158" t="s">
        <v>1343</v>
      </c>
      <c r="D1056" s="158" t="s">
        <v>336</v>
      </c>
      <c r="E1056" s="159" t="s">
        <v>1344</v>
      </c>
      <c r="F1056" s="160" t="s">
        <v>1345</v>
      </c>
      <c r="G1056" s="161" t="s">
        <v>501</v>
      </c>
      <c r="H1056" s="162">
        <v>2</v>
      </c>
      <c r="I1056" s="163"/>
      <c r="J1056" s="164">
        <f>ROUND(I1056*H1056,2)</f>
        <v>0</v>
      </c>
      <c r="K1056" s="165"/>
      <c r="L1056" s="32"/>
      <c r="M1056" s="166" t="s">
        <v>1</v>
      </c>
      <c r="N1056" s="127" t="s">
        <v>41</v>
      </c>
      <c r="P1056" s="167">
        <f>O1056*H1056</f>
        <v>0</v>
      </c>
      <c r="Q1056" s="167">
        <v>0</v>
      </c>
      <c r="R1056" s="167">
        <f>Q1056*H1056</f>
        <v>0</v>
      </c>
      <c r="S1056" s="167">
        <v>0</v>
      </c>
      <c r="T1056" s="168">
        <f>S1056*H1056</f>
        <v>0</v>
      </c>
      <c r="AR1056" s="169" t="s">
        <v>452</v>
      </c>
      <c r="AT1056" s="169" t="s">
        <v>336</v>
      </c>
      <c r="AU1056" s="169" t="s">
        <v>87</v>
      </c>
      <c r="AY1056" s="17" t="s">
        <v>334</v>
      </c>
      <c r="BE1056" s="170">
        <f>IF(N1056="základná",J1056,0)</f>
        <v>0</v>
      </c>
      <c r="BF1056" s="170">
        <f>IF(N1056="znížená",J1056,0)</f>
        <v>0</v>
      </c>
      <c r="BG1056" s="170">
        <f>IF(N1056="zákl. prenesená",J1056,0)</f>
        <v>0</v>
      </c>
      <c r="BH1056" s="170">
        <f>IF(N1056="zníž. prenesená",J1056,0)</f>
        <v>0</v>
      </c>
      <c r="BI1056" s="170">
        <f>IF(N1056="nulová",J1056,0)</f>
        <v>0</v>
      </c>
      <c r="BJ1056" s="17" t="s">
        <v>87</v>
      </c>
      <c r="BK1056" s="170">
        <f>ROUND(I1056*H1056,2)</f>
        <v>0</v>
      </c>
      <c r="BL1056" s="17" t="s">
        <v>452</v>
      </c>
      <c r="BM1056" s="169" t="s">
        <v>1346</v>
      </c>
    </row>
    <row r="1057" spans="2:65" s="1" customFormat="1" ht="24.15" customHeight="1">
      <c r="B1057" s="128"/>
      <c r="C1057" s="158" t="s">
        <v>1347</v>
      </c>
      <c r="D1057" s="158" t="s">
        <v>336</v>
      </c>
      <c r="E1057" s="159" t="s">
        <v>1348</v>
      </c>
      <c r="F1057" s="160" t="s">
        <v>1349</v>
      </c>
      <c r="G1057" s="161" t="s">
        <v>893</v>
      </c>
      <c r="H1057" s="210"/>
      <c r="I1057" s="163"/>
      <c r="J1057" s="164">
        <f>ROUND(I1057*H1057,2)</f>
        <v>0</v>
      </c>
      <c r="K1057" s="165"/>
      <c r="L1057" s="32"/>
      <c r="M1057" s="166" t="s">
        <v>1</v>
      </c>
      <c r="N1057" s="127" t="s">
        <v>41</v>
      </c>
      <c r="P1057" s="167">
        <f>O1057*H1057</f>
        <v>0</v>
      </c>
      <c r="Q1057" s="167">
        <v>0</v>
      </c>
      <c r="R1057" s="167">
        <f>Q1057*H1057</f>
        <v>0</v>
      </c>
      <c r="S1057" s="167">
        <v>0</v>
      </c>
      <c r="T1057" s="168">
        <f>S1057*H1057</f>
        <v>0</v>
      </c>
      <c r="AR1057" s="169" t="s">
        <v>452</v>
      </c>
      <c r="AT1057" s="169" t="s">
        <v>336</v>
      </c>
      <c r="AU1057" s="169" t="s">
        <v>87</v>
      </c>
      <c r="AY1057" s="17" t="s">
        <v>334</v>
      </c>
      <c r="BE1057" s="170">
        <f>IF(N1057="základná",J1057,0)</f>
        <v>0</v>
      </c>
      <c r="BF1057" s="170">
        <f>IF(N1057="znížená",J1057,0)</f>
        <v>0</v>
      </c>
      <c r="BG1057" s="170">
        <f>IF(N1057="zákl. prenesená",J1057,0)</f>
        <v>0</v>
      </c>
      <c r="BH1057" s="170">
        <f>IF(N1057="zníž. prenesená",J1057,0)</f>
        <v>0</v>
      </c>
      <c r="BI1057" s="170">
        <f>IF(N1057="nulová",J1057,0)</f>
        <v>0</v>
      </c>
      <c r="BJ1057" s="17" t="s">
        <v>87</v>
      </c>
      <c r="BK1057" s="170">
        <f>ROUND(I1057*H1057,2)</f>
        <v>0</v>
      </c>
      <c r="BL1057" s="17" t="s">
        <v>452</v>
      </c>
      <c r="BM1057" s="169" t="s">
        <v>1350</v>
      </c>
    </row>
    <row r="1058" spans="2:65" s="11" customFormat="1" ht="22.8" customHeight="1">
      <c r="B1058" s="146"/>
      <c r="D1058" s="147" t="s">
        <v>74</v>
      </c>
      <c r="E1058" s="156" t="s">
        <v>1351</v>
      </c>
      <c r="F1058" s="156" t="s">
        <v>1352</v>
      </c>
      <c r="I1058" s="149"/>
      <c r="J1058" s="157">
        <f>BK1058</f>
        <v>0</v>
      </c>
      <c r="L1058" s="146"/>
      <c r="M1058" s="151"/>
      <c r="P1058" s="152">
        <f>SUM(P1059:P1070)</f>
        <v>0</v>
      </c>
      <c r="R1058" s="152">
        <f>SUM(R1059:R1070)</f>
        <v>0.14080999999999999</v>
      </c>
      <c r="T1058" s="153">
        <f>SUM(T1059:T1070)</f>
        <v>0</v>
      </c>
      <c r="AR1058" s="147" t="s">
        <v>87</v>
      </c>
      <c r="AT1058" s="154" t="s">
        <v>74</v>
      </c>
      <c r="AU1058" s="154" t="s">
        <v>82</v>
      </c>
      <c r="AY1058" s="147" t="s">
        <v>334</v>
      </c>
      <c r="BK1058" s="155">
        <f>SUM(BK1059:BK1070)</f>
        <v>0</v>
      </c>
    </row>
    <row r="1059" spans="2:65" s="1" customFormat="1" ht="33" customHeight="1">
      <c r="B1059" s="128"/>
      <c r="C1059" s="158" t="s">
        <v>1353</v>
      </c>
      <c r="D1059" s="158" t="s">
        <v>336</v>
      </c>
      <c r="E1059" s="159" t="s">
        <v>1354</v>
      </c>
      <c r="F1059" s="160" t="s">
        <v>1355</v>
      </c>
      <c r="G1059" s="161" t="s">
        <v>501</v>
      </c>
      <c r="H1059" s="162">
        <v>1</v>
      </c>
      <c r="I1059" s="163"/>
      <c r="J1059" s="164">
        <f>ROUND(I1059*H1059,2)</f>
        <v>0</v>
      </c>
      <c r="K1059" s="165"/>
      <c r="L1059" s="32"/>
      <c r="M1059" s="166" t="s">
        <v>1</v>
      </c>
      <c r="N1059" s="127" t="s">
        <v>41</v>
      </c>
      <c r="P1059" s="167">
        <f>O1059*H1059</f>
        <v>0</v>
      </c>
      <c r="Q1059" s="167">
        <v>7.0010000000000003E-2</v>
      </c>
      <c r="R1059" s="167">
        <f>Q1059*H1059</f>
        <v>7.0010000000000003E-2</v>
      </c>
      <c r="S1059" s="167">
        <v>0</v>
      </c>
      <c r="T1059" s="168">
        <f>S1059*H1059</f>
        <v>0</v>
      </c>
      <c r="AR1059" s="169" t="s">
        <v>452</v>
      </c>
      <c r="AT1059" s="169" t="s">
        <v>336</v>
      </c>
      <c r="AU1059" s="169" t="s">
        <v>87</v>
      </c>
      <c r="AY1059" s="17" t="s">
        <v>334</v>
      </c>
      <c r="BE1059" s="170">
        <f>IF(N1059="základná",J1059,0)</f>
        <v>0</v>
      </c>
      <c r="BF1059" s="170">
        <f>IF(N1059="znížená",J1059,0)</f>
        <v>0</v>
      </c>
      <c r="BG1059" s="170">
        <f>IF(N1059="zákl. prenesená",J1059,0)</f>
        <v>0</v>
      </c>
      <c r="BH1059" s="170">
        <f>IF(N1059="zníž. prenesená",J1059,0)</f>
        <v>0</v>
      </c>
      <c r="BI1059" s="170">
        <f>IF(N1059="nulová",J1059,0)</f>
        <v>0</v>
      </c>
      <c r="BJ1059" s="17" t="s">
        <v>87</v>
      </c>
      <c r="BK1059" s="170">
        <f>ROUND(I1059*H1059,2)</f>
        <v>0</v>
      </c>
      <c r="BL1059" s="17" t="s">
        <v>452</v>
      </c>
      <c r="BM1059" s="169" t="s">
        <v>1356</v>
      </c>
    </row>
    <row r="1060" spans="2:65" s="12" customFormat="1">
      <c r="B1060" s="171"/>
      <c r="D1060" s="172" t="s">
        <v>342</v>
      </c>
      <c r="E1060" s="173" t="s">
        <v>1</v>
      </c>
      <c r="F1060" s="174" t="s">
        <v>1357</v>
      </c>
      <c r="H1060" s="173" t="s">
        <v>1</v>
      </c>
      <c r="I1060" s="175"/>
      <c r="L1060" s="171"/>
      <c r="M1060" s="176"/>
      <c r="T1060" s="177"/>
      <c r="AT1060" s="173" t="s">
        <v>342</v>
      </c>
      <c r="AU1060" s="173" t="s">
        <v>87</v>
      </c>
      <c r="AV1060" s="12" t="s">
        <v>82</v>
      </c>
      <c r="AW1060" s="12" t="s">
        <v>31</v>
      </c>
      <c r="AX1060" s="12" t="s">
        <v>75</v>
      </c>
      <c r="AY1060" s="173" t="s">
        <v>334</v>
      </c>
    </row>
    <row r="1061" spans="2:65" s="13" customFormat="1">
      <c r="B1061" s="178"/>
      <c r="D1061" s="172" t="s">
        <v>342</v>
      </c>
      <c r="E1061" s="179" t="s">
        <v>1</v>
      </c>
      <c r="F1061" s="180" t="s">
        <v>518</v>
      </c>
      <c r="H1061" s="181">
        <v>1</v>
      </c>
      <c r="I1061" s="182"/>
      <c r="L1061" s="178"/>
      <c r="M1061" s="183"/>
      <c r="T1061" s="184"/>
      <c r="AT1061" s="179" t="s">
        <v>342</v>
      </c>
      <c r="AU1061" s="179" t="s">
        <v>87</v>
      </c>
      <c r="AV1061" s="13" t="s">
        <v>87</v>
      </c>
      <c r="AW1061" s="13" t="s">
        <v>31</v>
      </c>
      <c r="AX1061" s="13" t="s">
        <v>75</v>
      </c>
      <c r="AY1061" s="179" t="s">
        <v>334</v>
      </c>
    </row>
    <row r="1062" spans="2:65" s="14" customFormat="1">
      <c r="B1062" s="185"/>
      <c r="D1062" s="172" t="s">
        <v>342</v>
      </c>
      <c r="E1062" s="186" t="s">
        <v>1</v>
      </c>
      <c r="F1062" s="187" t="s">
        <v>346</v>
      </c>
      <c r="H1062" s="188">
        <v>1</v>
      </c>
      <c r="I1062" s="189"/>
      <c r="L1062" s="185"/>
      <c r="M1062" s="190"/>
      <c r="T1062" s="191"/>
      <c r="AT1062" s="186" t="s">
        <v>342</v>
      </c>
      <c r="AU1062" s="186" t="s">
        <v>87</v>
      </c>
      <c r="AV1062" s="14" t="s">
        <v>340</v>
      </c>
      <c r="AW1062" s="14" t="s">
        <v>31</v>
      </c>
      <c r="AX1062" s="14" t="s">
        <v>82</v>
      </c>
      <c r="AY1062" s="186" t="s">
        <v>334</v>
      </c>
    </row>
    <row r="1063" spans="2:65" s="1" customFormat="1" ht="33" customHeight="1">
      <c r="B1063" s="128"/>
      <c r="C1063" s="158" t="s">
        <v>1358</v>
      </c>
      <c r="D1063" s="158" t="s">
        <v>336</v>
      </c>
      <c r="E1063" s="159" t="s">
        <v>1359</v>
      </c>
      <c r="F1063" s="160" t="s">
        <v>1360</v>
      </c>
      <c r="G1063" s="161" t="s">
        <v>501</v>
      </c>
      <c r="H1063" s="162">
        <v>1</v>
      </c>
      <c r="I1063" s="163"/>
      <c r="J1063" s="164">
        <f>ROUND(I1063*H1063,2)</f>
        <v>0</v>
      </c>
      <c r="K1063" s="165"/>
      <c r="L1063" s="32"/>
      <c r="M1063" s="166" t="s">
        <v>1</v>
      </c>
      <c r="N1063" s="127" t="s">
        <v>41</v>
      </c>
      <c r="P1063" s="167">
        <f>O1063*H1063</f>
        <v>0</v>
      </c>
      <c r="Q1063" s="167">
        <v>7.0010000000000003E-2</v>
      </c>
      <c r="R1063" s="167">
        <f>Q1063*H1063</f>
        <v>7.0010000000000003E-2</v>
      </c>
      <c r="S1063" s="167">
        <v>0</v>
      </c>
      <c r="T1063" s="168">
        <f>S1063*H1063</f>
        <v>0</v>
      </c>
      <c r="AR1063" s="169" t="s">
        <v>452</v>
      </c>
      <c r="AT1063" s="169" t="s">
        <v>336</v>
      </c>
      <c r="AU1063" s="169" t="s">
        <v>87</v>
      </c>
      <c r="AY1063" s="17" t="s">
        <v>334</v>
      </c>
      <c r="BE1063" s="170">
        <f>IF(N1063="základná",J1063,0)</f>
        <v>0</v>
      </c>
      <c r="BF1063" s="170">
        <f>IF(N1063="znížená",J1063,0)</f>
        <v>0</v>
      </c>
      <c r="BG1063" s="170">
        <f>IF(N1063="zákl. prenesená",J1063,0)</f>
        <v>0</v>
      </c>
      <c r="BH1063" s="170">
        <f>IF(N1063="zníž. prenesená",J1063,0)</f>
        <v>0</v>
      </c>
      <c r="BI1063" s="170">
        <f>IF(N1063="nulová",J1063,0)</f>
        <v>0</v>
      </c>
      <c r="BJ1063" s="17" t="s">
        <v>87</v>
      </c>
      <c r="BK1063" s="170">
        <f>ROUND(I1063*H1063,2)</f>
        <v>0</v>
      </c>
      <c r="BL1063" s="17" t="s">
        <v>452</v>
      </c>
      <c r="BM1063" s="169" t="s">
        <v>1361</v>
      </c>
    </row>
    <row r="1064" spans="2:65" s="12" customFormat="1">
      <c r="B1064" s="171"/>
      <c r="D1064" s="172" t="s">
        <v>342</v>
      </c>
      <c r="E1064" s="173" t="s">
        <v>1</v>
      </c>
      <c r="F1064" s="174" t="s">
        <v>1362</v>
      </c>
      <c r="H1064" s="173" t="s">
        <v>1</v>
      </c>
      <c r="I1064" s="175"/>
      <c r="L1064" s="171"/>
      <c r="M1064" s="176"/>
      <c r="T1064" s="177"/>
      <c r="AT1064" s="173" t="s">
        <v>342</v>
      </c>
      <c r="AU1064" s="173" t="s">
        <v>87</v>
      </c>
      <c r="AV1064" s="12" t="s">
        <v>82</v>
      </c>
      <c r="AW1064" s="12" t="s">
        <v>31</v>
      </c>
      <c r="AX1064" s="12" t="s">
        <v>75</v>
      </c>
      <c r="AY1064" s="173" t="s">
        <v>334</v>
      </c>
    </row>
    <row r="1065" spans="2:65" s="13" customFormat="1">
      <c r="B1065" s="178"/>
      <c r="D1065" s="172" t="s">
        <v>342</v>
      </c>
      <c r="E1065" s="179" t="s">
        <v>1</v>
      </c>
      <c r="F1065" s="180" t="s">
        <v>82</v>
      </c>
      <c r="H1065" s="181">
        <v>1</v>
      </c>
      <c r="I1065" s="182"/>
      <c r="L1065" s="178"/>
      <c r="M1065" s="183"/>
      <c r="T1065" s="184"/>
      <c r="AT1065" s="179" t="s">
        <v>342</v>
      </c>
      <c r="AU1065" s="179" t="s">
        <v>87</v>
      </c>
      <c r="AV1065" s="13" t="s">
        <v>87</v>
      </c>
      <c r="AW1065" s="13" t="s">
        <v>31</v>
      </c>
      <c r="AX1065" s="13" t="s">
        <v>75</v>
      </c>
      <c r="AY1065" s="179" t="s">
        <v>334</v>
      </c>
    </row>
    <row r="1066" spans="2:65" s="14" customFormat="1">
      <c r="B1066" s="185"/>
      <c r="D1066" s="172" t="s">
        <v>342</v>
      </c>
      <c r="E1066" s="186" t="s">
        <v>1</v>
      </c>
      <c r="F1066" s="187" t="s">
        <v>346</v>
      </c>
      <c r="H1066" s="188">
        <v>1</v>
      </c>
      <c r="I1066" s="189"/>
      <c r="L1066" s="185"/>
      <c r="M1066" s="190"/>
      <c r="T1066" s="191"/>
      <c r="AT1066" s="186" t="s">
        <v>342</v>
      </c>
      <c r="AU1066" s="186" t="s">
        <v>87</v>
      </c>
      <c r="AV1066" s="14" t="s">
        <v>340</v>
      </c>
      <c r="AW1066" s="14" t="s">
        <v>31</v>
      </c>
      <c r="AX1066" s="14" t="s">
        <v>82</v>
      </c>
      <c r="AY1066" s="186" t="s">
        <v>334</v>
      </c>
    </row>
    <row r="1067" spans="2:65" s="1" customFormat="1" ht="24.15" customHeight="1">
      <c r="B1067" s="128"/>
      <c r="C1067" s="158" t="s">
        <v>1363</v>
      </c>
      <c r="D1067" s="158" t="s">
        <v>336</v>
      </c>
      <c r="E1067" s="159" t="s">
        <v>1364</v>
      </c>
      <c r="F1067" s="160" t="s">
        <v>1365</v>
      </c>
      <c r="G1067" s="161" t="s">
        <v>501</v>
      </c>
      <c r="H1067" s="162">
        <v>2</v>
      </c>
      <c r="I1067" s="163"/>
      <c r="J1067" s="164">
        <f>ROUND(I1067*H1067,2)</f>
        <v>0</v>
      </c>
      <c r="K1067" s="165"/>
      <c r="L1067" s="32"/>
      <c r="M1067" s="166" t="s">
        <v>1</v>
      </c>
      <c r="N1067" s="127" t="s">
        <v>41</v>
      </c>
      <c r="P1067" s="167">
        <f>O1067*H1067</f>
        <v>0</v>
      </c>
      <c r="Q1067" s="167">
        <v>0</v>
      </c>
      <c r="R1067" s="167">
        <f>Q1067*H1067</f>
        <v>0</v>
      </c>
      <c r="S1067" s="167">
        <v>0</v>
      </c>
      <c r="T1067" s="168">
        <f>S1067*H1067</f>
        <v>0</v>
      </c>
      <c r="AR1067" s="169" t="s">
        <v>452</v>
      </c>
      <c r="AT1067" s="169" t="s">
        <v>336</v>
      </c>
      <c r="AU1067" s="169" t="s">
        <v>87</v>
      </c>
      <c r="AY1067" s="17" t="s">
        <v>334</v>
      </c>
      <c r="BE1067" s="170">
        <f>IF(N1067="základná",J1067,0)</f>
        <v>0</v>
      </c>
      <c r="BF1067" s="170">
        <f>IF(N1067="znížená",J1067,0)</f>
        <v>0</v>
      </c>
      <c r="BG1067" s="170">
        <f>IF(N1067="zákl. prenesená",J1067,0)</f>
        <v>0</v>
      </c>
      <c r="BH1067" s="170">
        <f>IF(N1067="zníž. prenesená",J1067,0)</f>
        <v>0</v>
      </c>
      <c r="BI1067" s="170">
        <f>IF(N1067="nulová",J1067,0)</f>
        <v>0</v>
      </c>
      <c r="BJ1067" s="17" t="s">
        <v>87</v>
      </c>
      <c r="BK1067" s="170">
        <f>ROUND(I1067*H1067,2)</f>
        <v>0</v>
      </c>
      <c r="BL1067" s="17" t="s">
        <v>452</v>
      </c>
      <c r="BM1067" s="169" t="s">
        <v>1366</v>
      </c>
    </row>
    <row r="1068" spans="2:65" s="1" customFormat="1" ht="37.799999999999997" customHeight="1">
      <c r="B1068" s="128"/>
      <c r="C1068" s="199" t="s">
        <v>1367</v>
      </c>
      <c r="D1068" s="199" t="s">
        <v>425</v>
      </c>
      <c r="E1068" s="200" t="s">
        <v>1368</v>
      </c>
      <c r="F1068" s="201" t="s">
        <v>1369</v>
      </c>
      <c r="G1068" s="202" t="s">
        <v>501</v>
      </c>
      <c r="H1068" s="203">
        <v>1</v>
      </c>
      <c r="I1068" s="204"/>
      <c r="J1068" s="205">
        <f>ROUND(I1068*H1068,2)</f>
        <v>0</v>
      </c>
      <c r="K1068" s="206"/>
      <c r="L1068" s="207"/>
      <c r="M1068" s="208" t="s">
        <v>1</v>
      </c>
      <c r="N1068" s="209" t="s">
        <v>41</v>
      </c>
      <c r="P1068" s="167">
        <f>O1068*H1068</f>
        <v>0</v>
      </c>
      <c r="Q1068" s="167">
        <v>4.0999999999999999E-4</v>
      </c>
      <c r="R1068" s="167">
        <f>Q1068*H1068</f>
        <v>4.0999999999999999E-4</v>
      </c>
      <c r="S1068" s="167">
        <v>0</v>
      </c>
      <c r="T1068" s="168">
        <f>S1068*H1068</f>
        <v>0</v>
      </c>
      <c r="AR1068" s="169" t="s">
        <v>524</v>
      </c>
      <c r="AT1068" s="169" t="s">
        <v>425</v>
      </c>
      <c r="AU1068" s="169" t="s">
        <v>87</v>
      </c>
      <c r="AY1068" s="17" t="s">
        <v>334</v>
      </c>
      <c r="BE1068" s="170">
        <f>IF(N1068="základná",J1068,0)</f>
        <v>0</v>
      </c>
      <c r="BF1068" s="170">
        <f>IF(N1068="znížená",J1068,0)</f>
        <v>0</v>
      </c>
      <c r="BG1068" s="170">
        <f>IF(N1068="zákl. prenesená",J1068,0)</f>
        <v>0</v>
      </c>
      <c r="BH1068" s="170">
        <f>IF(N1068="zníž. prenesená",J1068,0)</f>
        <v>0</v>
      </c>
      <c r="BI1068" s="170">
        <f>IF(N1068="nulová",J1068,0)</f>
        <v>0</v>
      </c>
      <c r="BJ1068" s="17" t="s">
        <v>87</v>
      </c>
      <c r="BK1068" s="170">
        <f>ROUND(I1068*H1068,2)</f>
        <v>0</v>
      </c>
      <c r="BL1068" s="17" t="s">
        <v>452</v>
      </c>
      <c r="BM1068" s="169" t="s">
        <v>1370</v>
      </c>
    </row>
    <row r="1069" spans="2:65" s="1" customFormat="1" ht="37.799999999999997" customHeight="1">
      <c r="B1069" s="128"/>
      <c r="C1069" s="199" t="s">
        <v>1371</v>
      </c>
      <c r="D1069" s="199" t="s">
        <v>425</v>
      </c>
      <c r="E1069" s="200" t="s">
        <v>1372</v>
      </c>
      <c r="F1069" s="201" t="s">
        <v>1373</v>
      </c>
      <c r="G1069" s="202" t="s">
        <v>501</v>
      </c>
      <c r="H1069" s="203">
        <v>1</v>
      </c>
      <c r="I1069" s="204"/>
      <c r="J1069" s="205">
        <f>ROUND(I1069*H1069,2)</f>
        <v>0</v>
      </c>
      <c r="K1069" s="206"/>
      <c r="L1069" s="207"/>
      <c r="M1069" s="208" t="s">
        <v>1</v>
      </c>
      <c r="N1069" s="209" t="s">
        <v>41</v>
      </c>
      <c r="P1069" s="167">
        <f>O1069*H1069</f>
        <v>0</v>
      </c>
      <c r="Q1069" s="167">
        <v>3.8000000000000002E-4</v>
      </c>
      <c r="R1069" s="167">
        <f>Q1069*H1069</f>
        <v>3.8000000000000002E-4</v>
      </c>
      <c r="S1069" s="167">
        <v>0</v>
      </c>
      <c r="T1069" s="168">
        <f>S1069*H1069</f>
        <v>0</v>
      </c>
      <c r="AR1069" s="169" t="s">
        <v>524</v>
      </c>
      <c r="AT1069" s="169" t="s">
        <v>425</v>
      </c>
      <c r="AU1069" s="169" t="s">
        <v>87</v>
      </c>
      <c r="AY1069" s="17" t="s">
        <v>334</v>
      </c>
      <c r="BE1069" s="170">
        <f>IF(N1069="základná",J1069,0)</f>
        <v>0</v>
      </c>
      <c r="BF1069" s="170">
        <f>IF(N1069="znížená",J1069,0)</f>
        <v>0</v>
      </c>
      <c r="BG1069" s="170">
        <f>IF(N1069="zákl. prenesená",J1069,0)</f>
        <v>0</v>
      </c>
      <c r="BH1069" s="170">
        <f>IF(N1069="zníž. prenesená",J1069,0)</f>
        <v>0</v>
      </c>
      <c r="BI1069" s="170">
        <f>IF(N1069="nulová",J1069,0)</f>
        <v>0</v>
      </c>
      <c r="BJ1069" s="17" t="s">
        <v>87</v>
      </c>
      <c r="BK1069" s="170">
        <f>ROUND(I1069*H1069,2)</f>
        <v>0</v>
      </c>
      <c r="BL1069" s="17" t="s">
        <v>452</v>
      </c>
      <c r="BM1069" s="169" t="s">
        <v>1374</v>
      </c>
    </row>
    <row r="1070" spans="2:65" s="1" customFormat="1" ht="24.15" customHeight="1">
      <c r="B1070" s="128"/>
      <c r="C1070" s="158" t="s">
        <v>1375</v>
      </c>
      <c r="D1070" s="158" t="s">
        <v>336</v>
      </c>
      <c r="E1070" s="159" t="s">
        <v>1376</v>
      </c>
      <c r="F1070" s="160" t="s">
        <v>1377</v>
      </c>
      <c r="G1070" s="161" t="s">
        <v>893</v>
      </c>
      <c r="H1070" s="210"/>
      <c r="I1070" s="163"/>
      <c r="J1070" s="164">
        <f>ROUND(I1070*H1070,2)</f>
        <v>0</v>
      </c>
      <c r="K1070" s="165"/>
      <c r="L1070" s="32"/>
      <c r="M1070" s="166" t="s">
        <v>1</v>
      </c>
      <c r="N1070" s="127" t="s">
        <v>41</v>
      </c>
      <c r="P1070" s="167">
        <f>O1070*H1070</f>
        <v>0</v>
      </c>
      <c r="Q1070" s="167">
        <v>0</v>
      </c>
      <c r="R1070" s="167">
        <f>Q1070*H1070</f>
        <v>0</v>
      </c>
      <c r="S1070" s="167">
        <v>0</v>
      </c>
      <c r="T1070" s="168">
        <f>S1070*H1070</f>
        <v>0</v>
      </c>
      <c r="AR1070" s="169" t="s">
        <v>452</v>
      </c>
      <c r="AT1070" s="169" t="s">
        <v>336</v>
      </c>
      <c r="AU1070" s="169" t="s">
        <v>87</v>
      </c>
      <c r="AY1070" s="17" t="s">
        <v>334</v>
      </c>
      <c r="BE1070" s="170">
        <f>IF(N1070="základná",J1070,0)</f>
        <v>0</v>
      </c>
      <c r="BF1070" s="170">
        <f>IF(N1070="znížená",J1070,0)</f>
        <v>0</v>
      </c>
      <c r="BG1070" s="170">
        <f>IF(N1070="zákl. prenesená",J1070,0)</f>
        <v>0</v>
      </c>
      <c r="BH1070" s="170">
        <f>IF(N1070="zníž. prenesená",J1070,0)</f>
        <v>0</v>
      </c>
      <c r="BI1070" s="170">
        <f>IF(N1070="nulová",J1070,0)</f>
        <v>0</v>
      </c>
      <c r="BJ1070" s="17" t="s">
        <v>87</v>
      </c>
      <c r="BK1070" s="170">
        <f>ROUND(I1070*H1070,2)</f>
        <v>0</v>
      </c>
      <c r="BL1070" s="17" t="s">
        <v>452</v>
      </c>
      <c r="BM1070" s="169" t="s">
        <v>1378</v>
      </c>
    </row>
    <row r="1071" spans="2:65" s="11" customFormat="1" ht="22.8" customHeight="1">
      <c r="B1071" s="146"/>
      <c r="D1071" s="147" t="s">
        <v>74</v>
      </c>
      <c r="E1071" s="156" t="s">
        <v>1379</v>
      </c>
      <c r="F1071" s="156" t="s">
        <v>1380</v>
      </c>
      <c r="I1071" s="149"/>
      <c r="J1071" s="157">
        <f>BK1071</f>
        <v>0</v>
      </c>
      <c r="L1071" s="146"/>
      <c r="M1071" s="151"/>
      <c r="P1071" s="152">
        <f>SUM(P1072:P1137)</f>
        <v>0</v>
      </c>
      <c r="R1071" s="152">
        <f>SUM(R1072:R1137)</f>
        <v>6.3271668899999991</v>
      </c>
      <c r="T1071" s="153">
        <f>SUM(T1072:T1137)</f>
        <v>0</v>
      </c>
      <c r="AR1071" s="147" t="s">
        <v>87</v>
      </c>
      <c r="AT1071" s="154" t="s">
        <v>74</v>
      </c>
      <c r="AU1071" s="154" t="s">
        <v>82</v>
      </c>
      <c r="AY1071" s="147" t="s">
        <v>334</v>
      </c>
      <c r="BK1071" s="155">
        <f>SUM(BK1072:BK1137)</f>
        <v>0</v>
      </c>
    </row>
    <row r="1072" spans="2:65" s="1" customFormat="1" ht="37.799999999999997" customHeight="1">
      <c r="B1072" s="128"/>
      <c r="C1072" s="158" t="s">
        <v>1381</v>
      </c>
      <c r="D1072" s="158" t="s">
        <v>336</v>
      </c>
      <c r="E1072" s="159" t="s">
        <v>1382</v>
      </c>
      <c r="F1072" s="160" t="s">
        <v>1383</v>
      </c>
      <c r="G1072" s="161" t="s">
        <v>339</v>
      </c>
      <c r="H1072" s="162">
        <v>1.385</v>
      </c>
      <c r="I1072" s="163"/>
      <c r="J1072" s="164">
        <f>ROUND(I1072*H1072,2)</f>
        <v>0</v>
      </c>
      <c r="K1072" s="165"/>
      <c r="L1072" s="32"/>
      <c r="M1072" s="166" t="s">
        <v>1</v>
      </c>
      <c r="N1072" s="127" t="s">
        <v>41</v>
      </c>
      <c r="P1072" s="167">
        <f>O1072*H1072</f>
        <v>0</v>
      </c>
      <c r="Q1072" s="167">
        <v>0</v>
      </c>
      <c r="R1072" s="167">
        <f>Q1072*H1072</f>
        <v>0</v>
      </c>
      <c r="S1072" s="167">
        <v>0</v>
      </c>
      <c r="T1072" s="168">
        <f>S1072*H1072</f>
        <v>0</v>
      </c>
      <c r="AR1072" s="169" t="s">
        <v>452</v>
      </c>
      <c r="AT1072" s="169" t="s">
        <v>336</v>
      </c>
      <c r="AU1072" s="169" t="s">
        <v>87</v>
      </c>
      <c r="AY1072" s="17" t="s">
        <v>334</v>
      </c>
      <c r="BE1072" s="170">
        <f>IF(N1072="základná",J1072,0)</f>
        <v>0</v>
      </c>
      <c r="BF1072" s="170">
        <f>IF(N1072="znížená",J1072,0)</f>
        <v>0</v>
      </c>
      <c r="BG1072" s="170">
        <f>IF(N1072="zákl. prenesená",J1072,0)</f>
        <v>0</v>
      </c>
      <c r="BH1072" s="170">
        <f>IF(N1072="zníž. prenesená",J1072,0)</f>
        <v>0</v>
      </c>
      <c r="BI1072" s="170">
        <f>IF(N1072="nulová",J1072,0)</f>
        <v>0</v>
      </c>
      <c r="BJ1072" s="17" t="s">
        <v>87</v>
      </c>
      <c r="BK1072" s="170">
        <f>ROUND(I1072*H1072,2)</f>
        <v>0</v>
      </c>
      <c r="BL1072" s="17" t="s">
        <v>452</v>
      </c>
      <c r="BM1072" s="169" t="s">
        <v>1384</v>
      </c>
    </row>
    <row r="1073" spans="2:65" s="12" customFormat="1">
      <c r="B1073" s="171"/>
      <c r="D1073" s="172" t="s">
        <v>342</v>
      </c>
      <c r="E1073" s="173" t="s">
        <v>1</v>
      </c>
      <c r="F1073" s="174" t="s">
        <v>1385</v>
      </c>
      <c r="H1073" s="173" t="s">
        <v>1</v>
      </c>
      <c r="I1073" s="175"/>
      <c r="L1073" s="171"/>
      <c r="M1073" s="176"/>
      <c r="T1073" s="177"/>
      <c r="AT1073" s="173" t="s">
        <v>342</v>
      </c>
      <c r="AU1073" s="173" t="s">
        <v>87</v>
      </c>
      <c r="AV1073" s="12" t="s">
        <v>82</v>
      </c>
      <c r="AW1073" s="12" t="s">
        <v>31</v>
      </c>
      <c r="AX1073" s="12" t="s">
        <v>75</v>
      </c>
      <c r="AY1073" s="173" t="s">
        <v>334</v>
      </c>
    </row>
    <row r="1074" spans="2:65" s="13" customFormat="1">
      <c r="B1074" s="178"/>
      <c r="D1074" s="172" t="s">
        <v>342</v>
      </c>
      <c r="E1074" s="179" t="s">
        <v>1</v>
      </c>
      <c r="F1074" s="180" t="s">
        <v>1386</v>
      </c>
      <c r="H1074" s="181">
        <v>1.385</v>
      </c>
      <c r="I1074" s="182"/>
      <c r="L1074" s="178"/>
      <c r="M1074" s="183"/>
      <c r="T1074" s="184"/>
      <c r="AT1074" s="179" t="s">
        <v>342</v>
      </c>
      <c r="AU1074" s="179" t="s">
        <v>87</v>
      </c>
      <c r="AV1074" s="13" t="s">
        <v>87</v>
      </c>
      <c r="AW1074" s="13" t="s">
        <v>31</v>
      </c>
      <c r="AX1074" s="13" t="s">
        <v>75</v>
      </c>
      <c r="AY1074" s="179" t="s">
        <v>334</v>
      </c>
    </row>
    <row r="1075" spans="2:65" s="14" customFormat="1">
      <c r="B1075" s="185"/>
      <c r="D1075" s="172" t="s">
        <v>342</v>
      </c>
      <c r="E1075" s="186" t="s">
        <v>195</v>
      </c>
      <c r="F1075" s="187" t="s">
        <v>346</v>
      </c>
      <c r="H1075" s="188">
        <v>1.385</v>
      </c>
      <c r="I1075" s="189"/>
      <c r="L1075" s="185"/>
      <c r="M1075" s="190"/>
      <c r="T1075" s="191"/>
      <c r="AT1075" s="186" t="s">
        <v>342</v>
      </c>
      <c r="AU1075" s="186" t="s">
        <v>87</v>
      </c>
      <c r="AV1075" s="14" t="s">
        <v>340</v>
      </c>
      <c r="AW1075" s="14" t="s">
        <v>31</v>
      </c>
      <c r="AX1075" s="14" t="s">
        <v>82</v>
      </c>
      <c r="AY1075" s="186" t="s">
        <v>334</v>
      </c>
    </row>
    <row r="1076" spans="2:65" s="1" customFormat="1" ht="24.15" customHeight="1">
      <c r="B1076" s="128"/>
      <c r="C1076" s="158" t="s">
        <v>1387</v>
      </c>
      <c r="D1076" s="158" t="s">
        <v>336</v>
      </c>
      <c r="E1076" s="159" t="s">
        <v>1388</v>
      </c>
      <c r="F1076" s="160" t="s">
        <v>1389</v>
      </c>
      <c r="G1076" s="161" t="s">
        <v>339</v>
      </c>
      <c r="H1076" s="162">
        <v>245.131</v>
      </c>
      <c r="I1076" s="163"/>
      <c r="J1076" s="164">
        <f>ROUND(I1076*H1076,2)</f>
        <v>0</v>
      </c>
      <c r="K1076" s="165"/>
      <c r="L1076" s="32"/>
      <c r="M1076" s="166" t="s">
        <v>1</v>
      </c>
      <c r="N1076" s="127" t="s">
        <v>41</v>
      </c>
      <c r="P1076" s="167">
        <f>O1076*H1076</f>
        <v>0</v>
      </c>
      <c r="Q1076" s="167">
        <v>0</v>
      </c>
      <c r="R1076" s="167">
        <f>Q1076*H1076</f>
        <v>0</v>
      </c>
      <c r="S1076" s="167">
        <v>0</v>
      </c>
      <c r="T1076" s="168">
        <f>S1076*H1076</f>
        <v>0</v>
      </c>
      <c r="AR1076" s="169" t="s">
        <v>452</v>
      </c>
      <c r="AT1076" s="169" t="s">
        <v>336</v>
      </c>
      <c r="AU1076" s="169" t="s">
        <v>87</v>
      </c>
      <c r="AY1076" s="17" t="s">
        <v>334</v>
      </c>
      <c r="BE1076" s="170">
        <f>IF(N1076="základná",J1076,0)</f>
        <v>0</v>
      </c>
      <c r="BF1076" s="170">
        <f>IF(N1076="znížená",J1076,0)</f>
        <v>0</v>
      </c>
      <c r="BG1076" s="170">
        <f>IF(N1076="zákl. prenesená",J1076,0)</f>
        <v>0</v>
      </c>
      <c r="BH1076" s="170">
        <f>IF(N1076="zníž. prenesená",J1076,0)</f>
        <v>0</v>
      </c>
      <c r="BI1076" s="170">
        <f>IF(N1076="nulová",J1076,0)</f>
        <v>0</v>
      </c>
      <c r="BJ1076" s="17" t="s">
        <v>87</v>
      </c>
      <c r="BK1076" s="170">
        <f>ROUND(I1076*H1076,2)</f>
        <v>0</v>
      </c>
      <c r="BL1076" s="17" t="s">
        <v>452</v>
      </c>
      <c r="BM1076" s="169" t="s">
        <v>1390</v>
      </c>
    </row>
    <row r="1077" spans="2:65" s="12" customFormat="1">
      <c r="B1077" s="171"/>
      <c r="D1077" s="172" t="s">
        <v>342</v>
      </c>
      <c r="E1077" s="173" t="s">
        <v>1</v>
      </c>
      <c r="F1077" s="174" t="s">
        <v>1391</v>
      </c>
      <c r="H1077" s="173" t="s">
        <v>1</v>
      </c>
      <c r="I1077" s="175"/>
      <c r="L1077" s="171"/>
      <c r="M1077" s="176"/>
      <c r="T1077" s="177"/>
      <c r="AT1077" s="173" t="s">
        <v>342</v>
      </c>
      <c r="AU1077" s="173" t="s">
        <v>87</v>
      </c>
      <c r="AV1077" s="12" t="s">
        <v>82</v>
      </c>
      <c r="AW1077" s="12" t="s">
        <v>31</v>
      </c>
      <c r="AX1077" s="12" t="s">
        <v>75</v>
      </c>
      <c r="AY1077" s="173" t="s">
        <v>334</v>
      </c>
    </row>
    <row r="1078" spans="2:65" s="12" customFormat="1" ht="20.399999999999999">
      <c r="B1078" s="171"/>
      <c r="D1078" s="172" t="s">
        <v>342</v>
      </c>
      <c r="E1078" s="173" t="s">
        <v>1</v>
      </c>
      <c r="F1078" s="174" t="s">
        <v>1201</v>
      </c>
      <c r="H1078" s="173" t="s">
        <v>1</v>
      </c>
      <c r="I1078" s="175"/>
      <c r="L1078" s="171"/>
      <c r="M1078" s="176"/>
      <c r="T1078" s="177"/>
      <c r="AT1078" s="173" t="s">
        <v>342</v>
      </c>
      <c r="AU1078" s="173" t="s">
        <v>87</v>
      </c>
      <c r="AV1078" s="12" t="s">
        <v>82</v>
      </c>
      <c r="AW1078" s="12" t="s">
        <v>31</v>
      </c>
      <c r="AX1078" s="12" t="s">
        <v>75</v>
      </c>
      <c r="AY1078" s="173" t="s">
        <v>334</v>
      </c>
    </row>
    <row r="1079" spans="2:65" s="13" customFormat="1">
      <c r="B1079" s="178"/>
      <c r="D1079" s="172" t="s">
        <v>342</v>
      </c>
      <c r="E1079" s="179" t="s">
        <v>1</v>
      </c>
      <c r="F1079" s="180" t="s">
        <v>210</v>
      </c>
      <c r="H1079" s="181">
        <v>217.43799999999999</v>
      </c>
      <c r="I1079" s="182"/>
      <c r="L1079" s="178"/>
      <c r="M1079" s="183"/>
      <c r="T1079" s="184"/>
      <c r="AT1079" s="179" t="s">
        <v>342</v>
      </c>
      <c r="AU1079" s="179" t="s">
        <v>87</v>
      </c>
      <c r="AV1079" s="13" t="s">
        <v>87</v>
      </c>
      <c r="AW1079" s="13" t="s">
        <v>31</v>
      </c>
      <c r="AX1079" s="13" t="s">
        <v>75</v>
      </c>
      <c r="AY1079" s="179" t="s">
        <v>334</v>
      </c>
    </row>
    <row r="1080" spans="2:65" s="12" customFormat="1" ht="20.399999999999999">
      <c r="B1080" s="171"/>
      <c r="D1080" s="172" t="s">
        <v>342</v>
      </c>
      <c r="E1080" s="173" t="s">
        <v>1</v>
      </c>
      <c r="F1080" s="174" t="s">
        <v>1203</v>
      </c>
      <c r="H1080" s="173" t="s">
        <v>1</v>
      </c>
      <c r="I1080" s="175"/>
      <c r="L1080" s="171"/>
      <c r="M1080" s="176"/>
      <c r="T1080" s="177"/>
      <c r="AT1080" s="173" t="s">
        <v>342</v>
      </c>
      <c r="AU1080" s="173" t="s">
        <v>87</v>
      </c>
      <c r="AV1080" s="12" t="s">
        <v>82</v>
      </c>
      <c r="AW1080" s="12" t="s">
        <v>31</v>
      </c>
      <c r="AX1080" s="12" t="s">
        <v>75</v>
      </c>
      <c r="AY1080" s="173" t="s">
        <v>334</v>
      </c>
    </row>
    <row r="1081" spans="2:65" s="13" customFormat="1">
      <c r="B1081" s="178"/>
      <c r="D1081" s="172" t="s">
        <v>342</v>
      </c>
      <c r="E1081" s="179" t="s">
        <v>1</v>
      </c>
      <c r="F1081" s="180" t="s">
        <v>214</v>
      </c>
      <c r="H1081" s="181">
        <v>17.55</v>
      </c>
      <c r="I1081" s="182"/>
      <c r="L1081" s="178"/>
      <c r="M1081" s="183"/>
      <c r="T1081" s="184"/>
      <c r="AT1081" s="179" t="s">
        <v>342</v>
      </c>
      <c r="AU1081" s="179" t="s">
        <v>87</v>
      </c>
      <c r="AV1081" s="13" t="s">
        <v>87</v>
      </c>
      <c r="AW1081" s="13" t="s">
        <v>31</v>
      </c>
      <c r="AX1081" s="13" t="s">
        <v>75</v>
      </c>
      <c r="AY1081" s="179" t="s">
        <v>334</v>
      </c>
    </row>
    <row r="1082" spans="2:65" s="12" customFormat="1" ht="20.399999999999999">
      <c r="B1082" s="171"/>
      <c r="D1082" s="172" t="s">
        <v>342</v>
      </c>
      <c r="E1082" s="173" t="s">
        <v>1</v>
      </c>
      <c r="F1082" s="174" t="s">
        <v>877</v>
      </c>
      <c r="H1082" s="173" t="s">
        <v>1</v>
      </c>
      <c r="I1082" s="175"/>
      <c r="L1082" s="171"/>
      <c r="M1082" s="176"/>
      <c r="T1082" s="177"/>
      <c r="AT1082" s="173" t="s">
        <v>342</v>
      </c>
      <c r="AU1082" s="173" t="s">
        <v>87</v>
      </c>
      <c r="AV1082" s="12" t="s">
        <v>82</v>
      </c>
      <c r="AW1082" s="12" t="s">
        <v>31</v>
      </c>
      <c r="AX1082" s="12" t="s">
        <v>75</v>
      </c>
      <c r="AY1082" s="173" t="s">
        <v>334</v>
      </c>
    </row>
    <row r="1083" spans="2:65" s="13" customFormat="1">
      <c r="B1083" s="178"/>
      <c r="D1083" s="172" t="s">
        <v>342</v>
      </c>
      <c r="E1083" s="179" t="s">
        <v>1</v>
      </c>
      <c r="F1083" s="180" t="s">
        <v>1392</v>
      </c>
      <c r="H1083" s="181">
        <v>9.3460000000000001</v>
      </c>
      <c r="I1083" s="182"/>
      <c r="L1083" s="178"/>
      <c r="M1083" s="183"/>
      <c r="T1083" s="184"/>
      <c r="AT1083" s="179" t="s">
        <v>342</v>
      </c>
      <c r="AU1083" s="179" t="s">
        <v>87</v>
      </c>
      <c r="AV1083" s="13" t="s">
        <v>87</v>
      </c>
      <c r="AW1083" s="13" t="s">
        <v>31</v>
      </c>
      <c r="AX1083" s="13" t="s">
        <v>75</v>
      </c>
      <c r="AY1083" s="179" t="s">
        <v>334</v>
      </c>
    </row>
    <row r="1084" spans="2:65" s="12" customFormat="1">
      <c r="B1084" s="171"/>
      <c r="D1084" s="172" t="s">
        <v>342</v>
      </c>
      <c r="E1084" s="173" t="s">
        <v>1</v>
      </c>
      <c r="F1084" s="174" t="s">
        <v>1243</v>
      </c>
      <c r="H1084" s="173" t="s">
        <v>1</v>
      </c>
      <c r="I1084" s="175"/>
      <c r="L1084" s="171"/>
      <c r="M1084" s="176"/>
      <c r="T1084" s="177"/>
      <c r="AT1084" s="173" t="s">
        <v>342</v>
      </c>
      <c r="AU1084" s="173" t="s">
        <v>87</v>
      </c>
      <c r="AV1084" s="12" t="s">
        <v>82</v>
      </c>
      <c r="AW1084" s="12" t="s">
        <v>31</v>
      </c>
      <c r="AX1084" s="12" t="s">
        <v>75</v>
      </c>
      <c r="AY1084" s="173" t="s">
        <v>334</v>
      </c>
    </row>
    <row r="1085" spans="2:65" s="13" customFormat="1">
      <c r="B1085" s="178"/>
      <c r="D1085" s="172" t="s">
        <v>342</v>
      </c>
      <c r="E1085" s="179" t="s">
        <v>1</v>
      </c>
      <c r="F1085" s="180" t="s">
        <v>1393</v>
      </c>
      <c r="H1085" s="181">
        <v>0.79700000000000004</v>
      </c>
      <c r="I1085" s="182"/>
      <c r="L1085" s="178"/>
      <c r="M1085" s="183"/>
      <c r="T1085" s="184"/>
      <c r="AT1085" s="179" t="s">
        <v>342</v>
      </c>
      <c r="AU1085" s="179" t="s">
        <v>87</v>
      </c>
      <c r="AV1085" s="13" t="s">
        <v>87</v>
      </c>
      <c r="AW1085" s="13" t="s">
        <v>31</v>
      </c>
      <c r="AX1085" s="13" t="s">
        <v>75</v>
      </c>
      <c r="AY1085" s="179" t="s">
        <v>334</v>
      </c>
    </row>
    <row r="1086" spans="2:65" s="15" customFormat="1">
      <c r="B1086" s="192"/>
      <c r="D1086" s="172" t="s">
        <v>342</v>
      </c>
      <c r="E1086" s="193" t="s">
        <v>264</v>
      </c>
      <c r="F1086" s="194" t="s">
        <v>406</v>
      </c>
      <c r="H1086" s="195">
        <v>245.131</v>
      </c>
      <c r="I1086" s="196"/>
      <c r="L1086" s="192"/>
      <c r="M1086" s="197"/>
      <c r="T1086" s="198"/>
      <c r="AT1086" s="193" t="s">
        <v>342</v>
      </c>
      <c r="AU1086" s="193" t="s">
        <v>87</v>
      </c>
      <c r="AV1086" s="15" t="s">
        <v>352</v>
      </c>
      <c r="AW1086" s="15" t="s">
        <v>31</v>
      </c>
      <c r="AX1086" s="15" t="s">
        <v>75</v>
      </c>
      <c r="AY1086" s="193" t="s">
        <v>334</v>
      </c>
    </row>
    <row r="1087" spans="2:65" s="14" customFormat="1">
      <c r="B1087" s="185"/>
      <c r="D1087" s="172" t="s">
        <v>342</v>
      </c>
      <c r="E1087" s="186" t="s">
        <v>1</v>
      </c>
      <c r="F1087" s="187" t="s">
        <v>346</v>
      </c>
      <c r="H1087" s="188">
        <v>245.131</v>
      </c>
      <c r="I1087" s="189"/>
      <c r="L1087" s="185"/>
      <c r="M1087" s="190"/>
      <c r="T1087" s="191"/>
      <c r="AT1087" s="186" t="s">
        <v>342</v>
      </c>
      <c r="AU1087" s="186" t="s">
        <v>87</v>
      </c>
      <c r="AV1087" s="14" t="s">
        <v>340</v>
      </c>
      <c r="AW1087" s="14" t="s">
        <v>31</v>
      </c>
      <c r="AX1087" s="14" t="s">
        <v>82</v>
      </c>
      <c r="AY1087" s="186" t="s">
        <v>334</v>
      </c>
    </row>
    <row r="1088" spans="2:65" s="1" customFormat="1" ht="24.15" customHeight="1">
      <c r="B1088" s="128"/>
      <c r="C1088" s="199" t="s">
        <v>1394</v>
      </c>
      <c r="D1088" s="199" t="s">
        <v>425</v>
      </c>
      <c r="E1088" s="200" t="s">
        <v>1395</v>
      </c>
      <c r="F1088" s="201" t="s">
        <v>1396</v>
      </c>
      <c r="G1088" s="202" t="s">
        <v>339</v>
      </c>
      <c r="H1088" s="203">
        <v>254.93600000000001</v>
      </c>
      <c r="I1088" s="204"/>
      <c r="J1088" s="205">
        <f>ROUND(I1088*H1088,2)</f>
        <v>0</v>
      </c>
      <c r="K1088" s="206"/>
      <c r="L1088" s="207"/>
      <c r="M1088" s="208" t="s">
        <v>1</v>
      </c>
      <c r="N1088" s="209" t="s">
        <v>41</v>
      </c>
      <c r="P1088" s="167">
        <f>O1088*H1088</f>
        <v>0</v>
      </c>
      <c r="Q1088" s="167">
        <v>8.9999999999999993E-3</v>
      </c>
      <c r="R1088" s="167">
        <f>Q1088*H1088</f>
        <v>2.2944239999999998</v>
      </c>
      <c r="S1088" s="167">
        <v>0</v>
      </c>
      <c r="T1088" s="168">
        <f>S1088*H1088</f>
        <v>0</v>
      </c>
      <c r="AR1088" s="169" t="s">
        <v>524</v>
      </c>
      <c r="AT1088" s="169" t="s">
        <v>425</v>
      </c>
      <c r="AU1088" s="169" t="s">
        <v>87</v>
      </c>
      <c r="AY1088" s="17" t="s">
        <v>334</v>
      </c>
      <c r="BE1088" s="170">
        <f>IF(N1088="základná",J1088,0)</f>
        <v>0</v>
      </c>
      <c r="BF1088" s="170">
        <f>IF(N1088="znížená",J1088,0)</f>
        <v>0</v>
      </c>
      <c r="BG1088" s="170">
        <f>IF(N1088="zákl. prenesená",J1088,0)</f>
        <v>0</v>
      </c>
      <c r="BH1088" s="170">
        <f>IF(N1088="zníž. prenesená",J1088,0)</f>
        <v>0</v>
      </c>
      <c r="BI1088" s="170">
        <f>IF(N1088="nulová",J1088,0)</f>
        <v>0</v>
      </c>
      <c r="BJ1088" s="17" t="s">
        <v>87</v>
      </c>
      <c r="BK1088" s="170">
        <f>ROUND(I1088*H1088,2)</f>
        <v>0</v>
      </c>
      <c r="BL1088" s="17" t="s">
        <v>452</v>
      </c>
      <c r="BM1088" s="169" t="s">
        <v>1397</v>
      </c>
    </row>
    <row r="1089" spans="2:65" s="13" customFormat="1">
      <c r="B1089" s="178"/>
      <c r="D1089" s="172" t="s">
        <v>342</v>
      </c>
      <c r="E1089" s="179" t="s">
        <v>1</v>
      </c>
      <c r="F1089" s="180" t="s">
        <v>1398</v>
      </c>
      <c r="H1089" s="181">
        <v>254.93600000000001</v>
      </c>
      <c r="I1089" s="182"/>
      <c r="L1089" s="178"/>
      <c r="M1089" s="183"/>
      <c r="T1089" s="184"/>
      <c r="AT1089" s="179" t="s">
        <v>342</v>
      </c>
      <c r="AU1089" s="179" t="s">
        <v>87</v>
      </c>
      <c r="AV1089" s="13" t="s">
        <v>87</v>
      </c>
      <c r="AW1089" s="13" t="s">
        <v>31</v>
      </c>
      <c r="AX1089" s="13" t="s">
        <v>75</v>
      </c>
      <c r="AY1089" s="179" t="s">
        <v>334</v>
      </c>
    </row>
    <row r="1090" spans="2:65" s="14" customFormat="1">
      <c r="B1090" s="185"/>
      <c r="D1090" s="172" t="s">
        <v>342</v>
      </c>
      <c r="E1090" s="186" t="s">
        <v>1</v>
      </c>
      <c r="F1090" s="187" t="s">
        <v>346</v>
      </c>
      <c r="H1090" s="188">
        <v>254.93600000000001</v>
      </c>
      <c r="I1090" s="189"/>
      <c r="L1090" s="185"/>
      <c r="M1090" s="190"/>
      <c r="T1090" s="191"/>
      <c r="AT1090" s="186" t="s">
        <v>342</v>
      </c>
      <c r="AU1090" s="186" t="s">
        <v>87</v>
      </c>
      <c r="AV1090" s="14" t="s">
        <v>340</v>
      </c>
      <c r="AW1090" s="14" t="s">
        <v>31</v>
      </c>
      <c r="AX1090" s="14" t="s">
        <v>82</v>
      </c>
      <c r="AY1090" s="186" t="s">
        <v>334</v>
      </c>
    </row>
    <row r="1091" spans="2:65" s="1" customFormat="1" ht="24.15" customHeight="1">
      <c r="B1091" s="128"/>
      <c r="C1091" s="158" t="s">
        <v>1399</v>
      </c>
      <c r="D1091" s="158" t="s">
        <v>336</v>
      </c>
      <c r="E1091" s="159" t="s">
        <v>1400</v>
      </c>
      <c r="F1091" s="160" t="s">
        <v>1401</v>
      </c>
      <c r="G1091" s="161" t="s">
        <v>339</v>
      </c>
      <c r="H1091" s="162">
        <v>284.34399999999999</v>
      </c>
      <c r="I1091" s="163"/>
      <c r="J1091" s="164">
        <f>ROUND(I1091*H1091,2)</f>
        <v>0</v>
      </c>
      <c r="K1091" s="165"/>
      <c r="L1091" s="32"/>
      <c r="M1091" s="166" t="s">
        <v>1</v>
      </c>
      <c r="N1091" s="127" t="s">
        <v>41</v>
      </c>
      <c r="P1091" s="167">
        <f>O1091*H1091</f>
        <v>0</v>
      </c>
      <c r="Q1091" s="167">
        <v>4.8199999999999996E-3</v>
      </c>
      <c r="R1091" s="167">
        <f>Q1091*H1091</f>
        <v>1.3705380799999998</v>
      </c>
      <c r="S1091" s="167">
        <v>0</v>
      </c>
      <c r="T1091" s="168">
        <f>S1091*H1091</f>
        <v>0</v>
      </c>
      <c r="AR1091" s="169" t="s">
        <v>452</v>
      </c>
      <c r="AT1091" s="169" t="s">
        <v>336</v>
      </c>
      <c r="AU1091" s="169" t="s">
        <v>87</v>
      </c>
      <c r="AY1091" s="17" t="s">
        <v>334</v>
      </c>
      <c r="BE1091" s="170">
        <f>IF(N1091="základná",J1091,0)</f>
        <v>0</v>
      </c>
      <c r="BF1091" s="170">
        <f>IF(N1091="znížená",J1091,0)</f>
        <v>0</v>
      </c>
      <c r="BG1091" s="170">
        <f>IF(N1091="zákl. prenesená",J1091,0)</f>
        <v>0</v>
      </c>
      <c r="BH1091" s="170">
        <f>IF(N1091="zníž. prenesená",J1091,0)</f>
        <v>0</v>
      </c>
      <c r="BI1091" s="170">
        <f>IF(N1091="nulová",J1091,0)</f>
        <v>0</v>
      </c>
      <c r="BJ1091" s="17" t="s">
        <v>87</v>
      </c>
      <c r="BK1091" s="170">
        <f>ROUND(I1091*H1091,2)</f>
        <v>0</v>
      </c>
      <c r="BL1091" s="17" t="s">
        <v>452</v>
      </c>
      <c r="BM1091" s="169" t="s">
        <v>1402</v>
      </c>
    </row>
    <row r="1092" spans="2:65" s="12" customFormat="1">
      <c r="B1092" s="171"/>
      <c r="D1092" s="172" t="s">
        <v>342</v>
      </c>
      <c r="E1092" s="173" t="s">
        <v>1</v>
      </c>
      <c r="F1092" s="174" t="s">
        <v>1403</v>
      </c>
      <c r="H1092" s="173" t="s">
        <v>1</v>
      </c>
      <c r="I1092" s="175"/>
      <c r="L1092" s="171"/>
      <c r="M1092" s="176"/>
      <c r="T1092" s="177"/>
      <c r="AT1092" s="173" t="s">
        <v>342</v>
      </c>
      <c r="AU1092" s="173" t="s">
        <v>87</v>
      </c>
      <c r="AV1092" s="12" t="s">
        <v>82</v>
      </c>
      <c r="AW1092" s="12" t="s">
        <v>31</v>
      </c>
      <c r="AX1092" s="12" t="s">
        <v>75</v>
      </c>
      <c r="AY1092" s="173" t="s">
        <v>334</v>
      </c>
    </row>
    <row r="1093" spans="2:65" s="12" customFormat="1" ht="20.399999999999999">
      <c r="B1093" s="171"/>
      <c r="D1093" s="172" t="s">
        <v>342</v>
      </c>
      <c r="E1093" s="173" t="s">
        <v>1</v>
      </c>
      <c r="F1093" s="174" t="s">
        <v>1201</v>
      </c>
      <c r="H1093" s="173" t="s">
        <v>1</v>
      </c>
      <c r="I1093" s="175"/>
      <c r="L1093" s="171"/>
      <c r="M1093" s="176"/>
      <c r="T1093" s="177"/>
      <c r="AT1093" s="173" t="s">
        <v>342</v>
      </c>
      <c r="AU1093" s="173" t="s">
        <v>87</v>
      </c>
      <c r="AV1093" s="12" t="s">
        <v>82</v>
      </c>
      <c r="AW1093" s="12" t="s">
        <v>31</v>
      </c>
      <c r="AX1093" s="12" t="s">
        <v>75</v>
      </c>
      <c r="AY1093" s="173" t="s">
        <v>334</v>
      </c>
    </row>
    <row r="1094" spans="2:65" s="13" customFormat="1">
      <c r="B1094" s="178"/>
      <c r="D1094" s="172" t="s">
        <v>342</v>
      </c>
      <c r="E1094" s="179" t="s">
        <v>1</v>
      </c>
      <c r="F1094" s="180" t="s">
        <v>885</v>
      </c>
      <c r="H1094" s="181">
        <v>250.054</v>
      </c>
      <c r="I1094" s="182"/>
      <c r="L1094" s="178"/>
      <c r="M1094" s="183"/>
      <c r="T1094" s="184"/>
      <c r="AT1094" s="179" t="s">
        <v>342</v>
      </c>
      <c r="AU1094" s="179" t="s">
        <v>87</v>
      </c>
      <c r="AV1094" s="13" t="s">
        <v>87</v>
      </c>
      <c r="AW1094" s="13" t="s">
        <v>31</v>
      </c>
      <c r="AX1094" s="13" t="s">
        <v>75</v>
      </c>
      <c r="AY1094" s="179" t="s">
        <v>334</v>
      </c>
    </row>
    <row r="1095" spans="2:65" s="12" customFormat="1" ht="20.399999999999999">
      <c r="B1095" s="171"/>
      <c r="D1095" s="172" t="s">
        <v>342</v>
      </c>
      <c r="E1095" s="173" t="s">
        <v>1</v>
      </c>
      <c r="F1095" s="174" t="s">
        <v>1203</v>
      </c>
      <c r="H1095" s="173" t="s">
        <v>1</v>
      </c>
      <c r="I1095" s="175"/>
      <c r="L1095" s="171"/>
      <c r="M1095" s="176"/>
      <c r="T1095" s="177"/>
      <c r="AT1095" s="173" t="s">
        <v>342</v>
      </c>
      <c r="AU1095" s="173" t="s">
        <v>87</v>
      </c>
      <c r="AV1095" s="12" t="s">
        <v>82</v>
      </c>
      <c r="AW1095" s="12" t="s">
        <v>31</v>
      </c>
      <c r="AX1095" s="12" t="s">
        <v>75</v>
      </c>
      <c r="AY1095" s="173" t="s">
        <v>334</v>
      </c>
    </row>
    <row r="1096" spans="2:65" s="13" customFormat="1">
      <c r="B1096" s="178"/>
      <c r="D1096" s="172" t="s">
        <v>342</v>
      </c>
      <c r="E1096" s="179" t="s">
        <v>1</v>
      </c>
      <c r="F1096" s="180" t="s">
        <v>887</v>
      </c>
      <c r="H1096" s="181">
        <v>20.183</v>
      </c>
      <c r="I1096" s="182"/>
      <c r="L1096" s="178"/>
      <c r="M1096" s="183"/>
      <c r="T1096" s="184"/>
      <c r="AT1096" s="179" t="s">
        <v>342</v>
      </c>
      <c r="AU1096" s="179" t="s">
        <v>87</v>
      </c>
      <c r="AV1096" s="13" t="s">
        <v>87</v>
      </c>
      <c r="AW1096" s="13" t="s">
        <v>31</v>
      </c>
      <c r="AX1096" s="13" t="s">
        <v>75</v>
      </c>
      <c r="AY1096" s="179" t="s">
        <v>334</v>
      </c>
    </row>
    <row r="1097" spans="2:65" s="12" customFormat="1" ht="20.399999999999999">
      <c r="B1097" s="171"/>
      <c r="D1097" s="172" t="s">
        <v>342</v>
      </c>
      <c r="E1097" s="173" t="s">
        <v>1</v>
      </c>
      <c r="F1097" s="174" t="s">
        <v>877</v>
      </c>
      <c r="H1097" s="173" t="s">
        <v>1</v>
      </c>
      <c r="I1097" s="175"/>
      <c r="L1097" s="171"/>
      <c r="M1097" s="176"/>
      <c r="T1097" s="177"/>
      <c r="AT1097" s="173" t="s">
        <v>342</v>
      </c>
      <c r="AU1097" s="173" t="s">
        <v>87</v>
      </c>
      <c r="AV1097" s="12" t="s">
        <v>82</v>
      </c>
      <c r="AW1097" s="12" t="s">
        <v>31</v>
      </c>
      <c r="AX1097" s="12" t="s">
        <v>75</v>
      </c>
      <c r="AY1097" s="173" t="s">
        <v>334</v>
      </c>
    </row>
    <row r="1098" spans="2:65" s="13" customFormat="1">
      <c r="B1098" s="178"/>
      <c r="D1098" s="172" t="s">
        <v>342</v>
      </c>
      <c r="E1098" s="179" t="s">
        <v>1</v>
      </c>
      <c r="F1098" s="180" t="s">
        <v>888</v>
      </c>
      <c r="H1098" s="181">
        <v>12.904999999999999</v>
      </c>
      <c r="I1098" s="182"/>
      <c r="L1098" s="178"/>
      <c r="M1098" s="183"/>
      <c r="T1098" s="184"/>
      <c r="AT1098" s="179" t="s">
        <v>342</v>
      </c>
      <c r="AU1098" s="179" t="s">
        <v>87</v>
      </c>
      <c r="AV1098" s="13" t="s">
        <v>87</v>
      </c>
      <c r="AW1098" s="13" t="s">
        <v>31</v>
      </c>
      <c r="AX1098" s="13" t="s">
        <v>75</v>
      </c>
      <c r="AY1098" s="179" t="s">
        <v>334</v>
      </c>
    </row>
    <row r="1099" spans="2:65" s="12" customFormat="1">
      <c r="B1099" s="171"/>
      <c r="D1099" s="172" t="s">
        <v>342</v>
      </c>
      <c r="E1099" s="173" t="s">
        <v>1</v>
      </c>
      <c r="F1099" s="174" t="s">
        <v>1099</v>
      </c>
      <c r="H1099" s="173" t="s">
        <v>1</v>
      </c>
      <c r="I1099" s="175"/>
      <c r="L1099" s="171"/>
      <c r="M1099" s="176"/>
      <c r="T1099" s="177"/>
      <c r="AT1099" s="173" t="s">
        <v>342</v>
      </c>
      <c r="AU1099" s="173" t="s">
        <v>87</v>
      </c>
      <c r="AV1099" s="12" t="s">
        <v>82</v>
      </c>
      <c r="AW1099" s="12" t="s">
        <v>31</v>
      </c>
      <c r="AX1099" s="12" t="s">
        <v>75</v>
      </c>
      <c r="AY1099" s="173" t="s">
        <v>334</v>
      </c>
    </row>
    <row r="1100" spans="2:65" s="13" customFormat="1">
      <c r="B1100" s="178"/>
      <c r="D1100" s="172" t="s">
        <v>342</v>
      </c>
      <c r="E1100" s="179" t="s">
        <v>1</v>
      </c>
      <c r="F1100" s="180" t="s">
        <v>889</v>
      </c>
      <c r="H1100" s="181">
        <v>1.202</v>
      </c>
      <c r="I1100" s="182"/>
      <c r="L1100" s="178"/>
      <c r="M1100" s="183"/>
      <c r="T1100" s="184"/>
      <c r="AT1100" s="179" t="s">
        <v>342</v>
      </c>
      <c r="AU1100" s="179" t="s">
        <v>87</v>
      </c>
      <c r="AV1100" s="13" t="s">
        <v>87</v>
      </c>
      <c r="AW1100" s="13" t="s">
        <v>31</v>
      </c>
      <c r="AX1100" s="13" t="s">
        <v>75</v>
      </c>
      <c r="AY1100" s="179" t="s">
        <v>334</v>
      </c>
    </row>
    <row r="1101" spans="2:65" s="15" customFormat="1">
      <c r="B1101" s="192"/>
      <c r="D1101" s="172" t="s">
        <v>342</v>
      </c>
      <c r="E1101" s="193" t="s">
        <v>262</v>
      </c>
      <c r="F1101" s="194" t="s">
        <v>406</v>
      </c>
      <c r="H1101" s="195">
        <v>284.34399999999999</v>
      </c>
      <c r="I1101" s="196"/>
      <c r="L1101" s="192"/>
      <c r="M1101" s="197"/>
      <c r="T1101" s="198"/>
      <c r="AT1101" s="193" t="s">
        <v>342</v>
      </c>
      <c r="AU1101" s="193" t="s">
        <v>87</v>
      </c>
      <c r="AV1101" s="15" t="s">
        <v>352</v>
      </c>
      <c r="AW1101" s="15" t="s">
        <v>31</v>
      </c>
      <c r="AX1101" s="15" t="s">
        <v>75</v>
      </c>
      <c r="AY1101" s="193" t="s">
        <v>334</v>
      </c>
    </row>
    <row r="1102" spans="2:65" s="14" customFormat="1">
      <c r="B1102" s="185"/>
      <c r="D1102" s="172" t="s">
        <v>342</v>
      </c>
      <c r="E1102" s="186" t="s">
        <v>1</v>
      </c>
      <c r="F1102" s="187" t="s">
        <v>346</v>
      </c>
      <c r="H1102" s="188">
        <v>284.34399999999999</v>
      </c>
      <c r="I1102" s="189"/>
      <c r="L1102" s="185"/>
      <c r="M1102" s="190"/>
      <c r="T1102" s="191"/>
      <c r="AT1102" s="186" t="s">
        <v>342</v>
      </c>
      <c r="AU1102" s="186" t="s">
        <v>87</v>
      </c>
      <c r="AV1102" s="14" t="s">
        <v>340</v>
      </c>
      <c r="AW1102" s="14" t="s">
        <v>31</v>
      </c>
      <c r="AX1102" s="14" t="s">
        <v>82</v>
      </c>
      <c r="AY1102" s="186" t="s">
        <v>334</v>
      </c>
    </row>
    <row r="1103" spans="2:65" s="1" customFormat="1" ht="24.15" customHeight="1">
      <c r="B1103" s="128"/>
      <c r="C1103" s="158" t="s">
        <v>1404</v>
      </c>
      <c r="D1103" s="158" t="s">
        <v>336</v>
      </c>
      <c r="E1103" s="159" t="s">
        <v>1405</v>
      </c>
      <c r="F1103" s="160" t="s">
        <v>1406</v>
      </c>
      <c r="G1103" s="161" t="s">
        <v>339</v>
      </c>
      <c r="H1103" s="162">
        <v>233.708</v>
      </c>
      <c r="I1103" s="163"/>
      <c r="J1103" s="164">
        <f>ROUND(I1103*H1103,2)</f>
        <v>0</v>
      </c>
      <c r="K1103" s="165"/>
      <c r="L1103" s="32"/>
      <c r="M1103" s="166" t="s">
        <v>1</v>
      </c>
      <c r="N1103" s="127" t="s">
        <v>41</v>
      </c>
      <c r="P1103" s="167">
        <f>O1103*H1103</f>
        <v>0</v>
      </c>
      <c r="Q1103" s="167">
        <v>8.4799999999999997E-3</v>
      </c>
      <c r="R1103" s="167">
        <f>Q1103*H1103</f>
        <v>1.98184384</v>
      </c>
      <c r="S1103" s="167">
        <v>0</v>
      </c>
      <c r="T1103" s="168">
        <f>S1103*H1103</f>
        <v>0</v>
      </c>
      <c r="AR1103" s="169" t="s">
        <v>452</v>
      </c>
      <c r="AT1103" s="169" t="s">
        <v>336</v>
      </c>
      <c r="AU1103" s="169" t="s">
        <v>87</v>
      </c>
      <c r="AY1103" s="17" t="s">
        <v>334</v>
      </c>
      <c r="BE1103" s="170">
        <f>IF(N1103="základná",J1103,0)</f>
        <v>0</v>
      </c>
      <c r="BF1103" s="170">
        <f>IF(N1103="znížená",J1103,0)</f>
        <v>0</v>
      </c>
      <c r="BG1103" s="170">
        <f>IF(N1103="zákl. prenesená",J1103,0)</f>
        <v>0</v>
      </c>
      <c r="BH1103" s="170">
        <f>IF(N1103="zníž. prenesená",J1103,0)</f>
        <v>0</v>
      </c>
      <c r="BI1103" s="170">
        <f>IF(N1103="nulová",J1103,0)</f>
        <v>0</v>
      </c>
      <c r="BJ1103" s="17" t="s">
        <v>87</v>
      </c>
      <c r="BK1103" s="170">
        <f>ROUND(I1103*H1103,2)</f>
        <v>0</v>
      </c>
      <c r="BL1103" s="17" t="s">
        <v>452</v>
      </c>
      <c r="BM1103" s="169" t="s">
        <v>1407</v>
      </c>
    </row>
    <row r="1104" spans="2:65" s="12" customFormat="1">
      <c r="B1104" s="171"/>
      <c r="D1104" s="172" t="s">
        <v>342</v>
      </c>
      <c r="E1104" s="173" t="s">
        <v>1</v>
      </c>
      <c r="F1104" s="174" t="s">
        <v>1315</v>
      </c>
      <c r="H1104" s="173" t="s">
        <v>1</v>
      </c>
      <c r="I1104" s="175"/>
      <c r="L1104" s="171"/>
      <c r="M1104" s="176"/>
      <c r="T1104" s="177"/>
      <c r="AT1104" s="173" t="s">
        <v>342</v>
      </c>
      <c r="AU1104" s="173" t="s">
        <v>87</v>
      </c>
      <c r="AV1104" s="12" t="s">
        <v>82</v>
      </c>
      <c r="AW1104" s="12" t="s">
        <v>31</v>
      </c>
      <c r="AX1104" s="12" t="s">
        <v>75</v>
      </c>
      <c r="AY1104" s="173" t="s">
        <v>334</v>
      </c>
    </row>
    <row r="1105" spans="2:65" s="13" customFormat="1">
      <c r="B1105" s="178"/>
      <c r="D1105" s="172" t="s">
        <v>342</v>
      </c>
      <c r="E1105" s="179" t="s">
        <v>1</v>
      </c>
      <c r="F1105" s="180" t="s">
        <v>1408</v>
      </c>
      <c r="H1105" s="181">
        <v>42.902999999999999</v>
      </c>
      <c r="I1105" s="182"/>
      <c r="L1105" s="178"/>
      <c r="M1105" s="183"/>
      <c r="T1105" s="184"/>
      <c r="AT1105" s="179" t="s">
        <v>342</v>
      </c>
      <c r="AU1105" s="179" t="s">
        <v>87</v>
      </c>
      <c r="AV1105" s="13" t="s">
        <v>87</v>
      </c>
      <c r="AW1105" s="13" t="s">
        <v>31</v>
      </c>
      <c r="AX1105" s="13" t="s">
        <v>75</v>
      </c>
      <c r="AY1105" s="179" t="s">
        <v>334</v>
      </c>
    </row>
    <row r="1106" spans="2:65" s="13" customFormat="1">
      <c r="B1106" s="178"/>
      <c r="D1106" s="172" t="s">
        <v>342</v>
      </c>
      <c r="E1106" s="179" t="s">
        <v>1</v>
      </c>
      <c r="F1106" s="180" t="s">
        <v>1409</v>
      </c>
      <c r="H1106" s="181">
        <v>42.902999999999999</v>
      </c>
      <c r="I1106" s="182"/>
      <c r="L1106" s="178"/>
      <c r="M1106" s="183"/>
      <c r="T1106" s="184"/>
      <c r="AT1106" s="179" t="s">
        <v>342</v>
      </c>
      <c r="AU1106" s="179" t="s">
        <v>87</v>
      </c>
      <c r="AV1106" s="13" t="s">
        <v>87</v>
      </c>
      <c r="AW1106" s="13" t="s">
        <v>31</v>
      </c>
      <c r="AX1106" s="13" t="s">
        <v>75</v>
      </c>
      <c r="AY1106" s="179" t="s">
        <v>334</v>
      </c>
    </row>
    <row r="1107" spans="2:65" s="15" customFormat="1">
      <c r="B1107" s="192"/>
      <c r="D1107" s="172" t="s">
        <v>342</v>
      </c>
      <c r="E1107" s="193" t="s">
        <v>170</v>
      </c>
      <c r="F1107" s="194" t="s">
        <v>406</v>
      </c>
      <c r="H1107" s="195">
        <v>85.805999999999997</v>
      </c>
      <c r="I1107" s="196"/>
      <c r="L1107" s="192"/>
      <c r="M1107" s="197"/>
      <c r="T1107" s="198"/>
      <c r="AT1107" s="193" t="s">
        <v>342</v>
      </c>
      <c r="AU1107" s="193" t="s">
        <v>87</v>
      </c>
      <c r="AV1107" s="15" t="s">
        <v>352</v>
      </c>
      <c r="AW1107" s="15" t="s">
        <v>31</v>
      </c>
      <c r="AX1107" s="15" t="s">
        <v>75</v>
      </c>
      <c r="AY1107" s="193" t="s">
        <v>334</v>
      </c>
    </row>
    <row r="1108" spans="2:65" s="12" customFormat="1">
      <c r="B1108" s="171"/>
      <c r="D1108" s="172" t="s">
        <v>342</v>
      </c>
      <c r="E1108" s="173" t="s">
        <v>1</v>
      </c>
      <c r="F1108" s="174" t="s">
        <v>1410</v>
      </c>
      <c r="H1108" s="173" t="s">
        <v>1</v>
      </c>
      <c r="I1108" s="175"/>
      <c r="L1108" s="171"/>
      <c r="M1108" s="176"/>
      <c r="T1108" s="177"/>
      <c r="AT1108" s="173" t="s">
        <v>342</v>
      </c>
      <c r="AU1108" s="173" t="s">
        <v>87</v>
      </c>
      <c r="AV1108" s="12" t="s">
        <v>82</v>
      </c>
      <c r="AW1108" s="12" t="s">
        <v>31</v>
      </c>
      <c r="AX1108" s="12" t="s">
        <v>75</v>
      </c>
      <c r="AY1108" s="173" t="s">
        <v>334</v>
      </c>
    </row>
    <row r="1109" spans="2:65" s="13" customFormat="1">
      <c r="B1109" s="178"/>
      <c r="D1109" s="172" t="s">
        <v>342</v>
      </c>
      <c r="E1109" s="179" t="s">
        <v>1</v>
      </c>
      <c r="F1109" s="180" t="s">
        <v>1411</v>
      </c>
      <c r="H1109" s="181">
        <v>49.860999999999997</v>
      </c>
      <c r="I1109" s="182"/>
      <c r="L1109" s="178"/>
      <c r="M1109" s="183"/>
      <c r="T1109" s="184"/>
      <c r="AT1109" s="179" t="s">
        <v>342</v>
      </c>
      <c r="AU1109" s="179" t="s">
        <v>87</v>
      </c>
      <c r="AV1109" s="13" t="s">
        <v>87</v>
      </c>
      <c r="AW1109" s="13" t="s">
        <v>31</v>
      </c>
      <c r="AX1109" s="13" t="s">
        <v>75</v>
      </c>
      <c r="AY1109" s="179" t="s">
        <v>334</v>
      </c>
    </row>
    <row r="1110" spans="2:65" s="13" customFormat="1">
      <c r="B1110" s="178"/>
      <c r="D1110" s="172" t="s">
        <v>342</v>
      </c>
      <c r="E1110" s="179" t="s">
        <v>1</v>
      </c>
      <c r="F1110" s="180" t="s">
        <v>1412</v>
      </c>
      <c r="H1110" s="181">
        <v>49.860999999999997</v>
      </c>
      <c r="I1110" s="182"/>
      <c r="L1110" s="178"/>
      <c r="M1110" s="183"/>
      <c r="T1110" s="184"/>
      <c r="AT1110" s="179" t="s">
        <v>342</v>
      </c>
      <c r="AU1110" s="179" t="s">
        <v>87</v>
      </c>
      <c r="AV1110" s="13" t="s">
        <v>87</v>
      </c>
      <c r="AW1110" s="13" t="s">
        <v>31</v>
      </c>
      <c r="AX1110" s="13" t="s">
        <v>75</v>
      </c>
      <c r="AY1110" s="179" t="s">
        <v>334</v>
      </c>
    </row>
    <row r="1111" spans="2:65" s="15" customFormat="1">
      <c r="B1111" s="192"/>
      <c r="D1111" s="172" t="s">
        <v>342</v>
      </c>
      <c r="E1111" s="193" t="s">
        <v>172</v>
      </c>
      <c r="F1111" s="194" t="s">
        <v>406</v>
      </c>
      <c r="H1111" s="195">
        <v>99.721999999999994</v>
      </c>
      <c r="I1111" s="196"/>
      <c r="L1111" s="192"/>
      <c r="M1111" s="197"/>
      <c r="T1111" s="198"/>
      <c r="AT1111" s="193" t="s">
        <v>342</v>
      </c>
      <c r="AU1111" s="193" t="s">
        <v>87</v>
      </c>
      <c r="AV1111" s="15" t="s">
        <v>352</v>
      </c>
      <c r="AW1111" s="15" t="s">
        <v>31</v>
      </c>
      <c r="AX1111" s="15" t="s">
        <v>75</v>
      </c>
      <c r="AY1111" s="193" t="s">
        <v>334</v>
      </c>
    </row>
    <row r="1112" spans="2:65" s="12" customFormat="1" ht="20.399999999999999">
      <c r="B1112" s="171"/>
      <c r="D1112" s="172" t="s">
        <v>342</v>
      </c>
      <c r="E1112" s="173" t="s">
        <v>1</v>
      </c>
      <c r="F1112" s="174" t="s">
        <v>1095</v>
      </c>
      <c r="H1112" s="173" t="s">
        <v>1</v>
      </c>
      <c r="I1112" s="175"/>
      <c r="L1112" s="171"/>
      <c r="M1112" s="176"/>
      <c r="T1112" s="177"/>
      <c r="AT1112" s="173" t="s">
        <v>342</v>
      </c>
      <c r="AU1112" s="173" t="s">
        <v>87</v>
      </c>
      <c r="AV1112" s="12" t="s">
        <v>82</v>
      </c>
      <c r="AW1112" s="12" t="s">
        <v>31</v>
      </c>
      <c r="AX1112" s="12" t="s">
        <v>75</v>
      </c>
      <c r="AY1112" s="173" t="s">
        <v>334</v>
      </c>
    </row>
    <row r="1113" spans="2:65" s="13" customFormat="1">
      <c r="B1113" s="178"/>
      <c r="D1113" s="172" t="s">
        <v>342</v>
      </c>
      <c r="E1113" s="179" t="s">
        <v>1</v>
      </c>
      <c r="F1113" s="180" t="s">
        <v>1413</v>
      </c>
      <c r="H1113" s="181">
        <v>24.09</v>
      </c>
      <c r="I1113" s="182"/>
      <c r="L1113" s="178"/>
      <c r="M1113" s="183"/>
      <c r="T1113" s="184"/>
      <c r="AT1113" s="179" t="s">
        <v>342</v>
      </c>
      <c r="AU1113" s="179" t="s">
        <v>87</v>
      </c>
      <c r="AV1113" s="13" t="s">
        <v>87</v>
      </c>
      <c r="AW1113" s="13" t="s">
        <v>31</v>
      </c>
      <c r="AX1113" s="13" t="s">
        <v>75</v>
      </c>
      <c r="AY1113" s="179" t="s">
        <v>334</v>
      </c>
    </row>
    <row r="1114" spans="2:65" s="13" customFormat="1">
      <c r="B1114" s="178"/>
      <c r="D1114" s="172" t="s">
        <v>342</v>
      </c>
      <c r="E1114" s="179" t="s">
        <v>1</v>
      </c>
      <c r="F1114" s="180" t="s">
        <v>1414</v>
      </c>
      <c r="H1114" s="181">
        <v>24.09</v>
      </c>
      <c r="I1114" s="182"/>
      <c r="L1114" s="178"/>
      <c r="M1114" s="183"/>
      <c r="T1114" s="184"/>
      <c r="AT1114" s="179" t="s">
        <v>342</v>
      </c>
      <c r="AU1114" s="179" t="s">
        <v>87</v>
      </c>
      <c r="AV1114" s="13" t="s">
        <v>87</v>
      </c>
      <c r="AW1114" s="13" t="s">
        <v>31</v>
      </c>
      <c r="AX1114" s="13" t="s">
        <v>75</v>
      </c>
      <c r="AY1114" s="179" t="s">
        <v>334</v>
      </c>
    </row>
    <row r="1115" spans="2:65" s="15" customFormat="1">
      <c r="B1115" s="192"/>
      <c r="D1115" s="172" t="s">
        <v>342</v>
      </c>
      <c r="E1115" s="193" t="s">
        <v>174</v>
      </c>
      <c r="F1115" s="194" t="s">
        <v>406</v>
      </c>
      <c r="H1115" s="195">
        <v>48.18</v>
      </c>
      <c r="I1115" s="196"/>
      <c r="L1115" s="192"/>
      <c r="M1115" s="197"/>
      <c r="T1115" s="198"/>
      <c r="AT1115" s="193" t="s">
        <v>342</v>
      </c>
      <c r="AU1115" s="193" t="s">
        <v>87</v>
      </c>
      <c r="AV1115" s="15" t="s">
        <v>352</v>
      </c>
      <c r="AW1115" s="15" t="s">
        <v>31</v>
      </c>
      <c r="AX1115" s="15" t="s">
        <v>75</v>
      </c>
      <c r="AY1115" s="193" t="s">
        <v>334</v>
      </c>
    </row>
    <row r="1116" spans="2:65" s="14" customFormat="1">
      <c r="B1116" s="185"/>
      <c r="D1116" s="172" t="s">
        <v>342</v>
      </c>
      <c r="E1116" s="186" t="s">
        <v>1</v>
      </c>
      <c r="F1116" s="187" t="s">
        <v>346</v>
      </c>
      <c r="H1116" s="188">
        <v>233.708</v>
      </c>
      <c r="I1116" s="189"/>
      <c r="L1116" s="185"/>
      <c r="M1116" s="190"/>
      <c r="T1116" s="191"/>
      <c r="AT1116" s="186" t="s">
        <v>342</v>
      </c>
      <c r="AU1116" s="186" t="s">
        <v>87</v>
      </c>
      <c r="AV1116" s="14" t="s">
        <v>340</v>
      </c>
      <c r="AW1116" s="14" t="s">
        <v>31</v>
      </c>
      <c r="AX1116" s="14" t="s">
        <v>82</v>
      </c>
      <c r="AY1116" s="186" t="s">
        <v>334</v>
      </c>
    </row>
    <row r="1117" spans="2:65" s="1" customFormat="1" ht="37.799999999999997" customHeight="1">
      <c r="B1117" s="128"/>
      <c r="C1117" s="158" t="s">
        <v>1415</v>
      </c>
      <c r="D1117" s="158" t="s">
        <v>336</v>
      </c>
      <c r="E1117" s="159" t="s">
        <v>1416</v>
      </c>
      <c r="F1117" s="160" t="s">
        <v>1417</v>
      </c>
      <c r="G1117" s="161" t="s">
        <v>339</v>
      </c>
      <c r="H1117" s="162">
        <v>34.220999999999997</v>
      </c>
      <c r="I1117" s="163"/>
      <c r="J1117" s="164">
        <f>ROUND(I1117*H1117,2)</f>
        <v>0</v>
      </c>
      <c r="K1117" s="165"/>
      <c r="L1117" s="32"/>
      <c r="M1117" s="166" t="s">
        <v>1</v>
      </c>
      <c r="N1117" s="127" t="s">
        <v>41</v>
      </c>
      <c r="P1117" s="167">
        <f>O1117*H1117</f>
        <v>0</v>
      </c>
      <c r="Q1117" s="167">
        <v>1.5010000000000001E-2</v>
      </c>
      <c r="R1117" s="167">
        <f>Q1117*H1117</f>
        <v>0.51365720999999998</v>
      </c>
      <c r="S1117" s="167">
        <v>0</v>
      </c>
      <c r="T1117" s="168">
        <f>S1117*H1117</f>
        <v>0</v>
      </c>
      <c r="AR1117" s="169" t="s">
        <v>340</v>
      </c>
      <c r="AT1117" s="169" t="s">
        <v>336</v>
      </c>
      <c r="AU1117" s="169" t="s">
        <v>87</v>
      </c>
      <c r="AY1117" s="17" t="s">
        <v>334</v>
      </c>
      <c r="BE1117" s="170">
        <f>IF(N1117="základná",J1117,0)</f>
        <v>0</v>
      </c>
      <c r="BF1117" s="170">
        <f>IF(N1117="znížená",J1117,0)</f>
        <v>0</v>
      </c>
      <c r="BG1117" s="170">
        <f>IF(N1117="zákl. prenesená",J1117,0)</f>
        <v>0</v>
      </c>
      <c r="BH1117" s="170">
        <f>IF(N1117="zníž. prenesená",J1117,0)</f>
        <v>0</v>
      </c>
      <c r="BI1117" s="170">
        <f>IF(N1117="nulová",J1117,0)</f>
        <v>0</v>
      </c>
      <c r="BJ1117" s="17" t="s">
        <v>87</v>
      </c>
      <c r="BK1117" s="170">
        <f>ROUND(I1117*H1117,2)</f>
        <v>0</v>
      </c>
      <c r="BL1117" s="17" t="s">
        <v>340</v>
      </c>
      <c r="BM1117" s="169" t="s">
        <v>1418</v>
      </c>
    </row>
    <row r="1118" spans="2:65" s="12" customFormat="1">
      <c r="B1118" s="171"/>
      <c r="D1118" s="172" t="s">
        <v>342</v>
      </c>
      <c r="E1118" s="173" t="s">
        <v>1</v>
      </c>
      <c r="F1118" s="174" t="s">
        <v>1419</v>
      </c>
      <c r="H1118" s="173" t="s">
        <v>1</v>
      </c>
      <c r="I1118" s="175"/>
      <c r="L1118" s="171"/>
      <c r="M1118" s="176"/>
      <c r="T1118" s="177"/>
      <c r="AT1118" s="173" t="s">
        <v>342</v>
      </c>
      <c r="AU1118" s="173" t="s">
        <v>87</v>
      </c>
      <c r="AV1118" s="12" t="s">
        <v>82</v>
      </c>
      <c r="AW1118" s="12" t="s">
        <v>31</v>
      </c>
      <c r="AX1118" s="12" t="s">
        <v>75</v>
      </c>
      <c r="AY1118" s="173" t="s">
        <v>334</v>
      </c>
    </row>
    <row r="1119" spans="2:65" s="13" customFormat="1">
      <c r="B1119" s="178"/>
      <c r="D1119" s="172" t="s">
        <v>342</v>
      </c>
      <c r="E1119" s="179" t="s">
        <v>1</v>
      </c>
      <c r="F1119" s="180" t="s">
        <v>1420</v>
      </c>
      <c r="H1119" s="181">
        <v>25.358000000000001</v>
      </c>
      <c r="I1119" s="182"/>
      <c r="L1119" s="178"/>
      <c r="M1119" s="183"/>
      <c r="T1119" s="184"/>
      <c r="AT1119" s="179" t="s">
        <v>342</v>
      </c>
      <c r="AU1119" s="179" t="s">
        <v>87</v>
      </c>
      <c r="AV1119" s="13" t="s">
        <v>87</v>
      </c>
      <c r="AW1119" s="13" t="s">
        <v>31</v>
      </c>
      <c r="AX1119" s="13" t="s">
        <v>75</v>
      </c>
      <c r="AY1119" s="179" t="s">
        <v>334</v>
      </c>
    </row>
    <row r="1120" spans="2:65" s="12" customFormat="1" ht="20.399999999999999">
      <c r="B1120" s="171"/>
      <c r="D1120" s="172" t="s">
        <v>342</v>
      </c>
      <c r="E1120" s="173" t="s">
        <v>1</v>
      </c>
      <c r="F1120" s="174" t="s">
        <v>877</v>
      </c>
      <c r="H1120" s="173" t="s">
        <v>1</v>
      </c>
      <c r="I1120" s="175"/>
      <c r="L1120" s="171"/>
      <c r="M1120" s="176"/>
      <c r="T1120" s="177"/>
      <c r="AT1120" s="173" t="s">
        <v>342</v>
      </c>
      <c r="AU1120" s="173" t="s">
        <v>87</v>
      </c>
      <c r="AV1120" s="12" t="s">
        <v>82</v>
      </c>
      <c r="AW1120" s="12" t="s">
        <v>31</v>
      </c>
      <c r="AX1120" s="12" t="s">
        <v>75</v>
      </c>
      <c r="AY1120" s="173" t="s">
        <v>334</v>
      </c>
    </row>
    <row r="1121" spans="2:65" s="13" customFormat="1">
      <c r="B1121" s="178"/>
      <c r="D1121" s="172" t="s">
        <v>342</v>
      </c>
      <c r="E1121" s="179" t="s">
        <v>1</v>
      </c>
      <c r="F1121" s="180" t="s">
        <v>1421</v>
      </c>
      <c r="H1121" s="181">
        <v>7.7949999999999999</v>
      </c>
      <c r="I1121" s="182"/>
      <c r="L1121" s="178"/>
      <c r="M1121" s="183"/>
      <c r="T1121" s="184"/>
      <c r="AT1121" s="179" t="s">
        <v>342</v>
      </c>
      <c r="AU1121" s="179" t="s">
        <v>87</v>
      </c>
      <c r="AV1121" s="13" t="s">
        <v>87</v>
      </c>
      <c r="AW1121" s="13" t="s">
        <v>31</v>
      </c>
      <c r="AX1121" s="13" t="s">
        <v>75</v>
      </c>
      <c r="AY1121" s="179" t="s">
        <v>334</v>
      </c>
    </row>
    <row r="1122" spans="2:65" s="12" customFormat="1">
      <c r="B1122" s="171"/>
      <c r="D1122" s="172" t="s">
        <v>342</v>
      </c>
      <c r="E1122" s="173" t="s">
        <v>1</v>
      </c>
      <c r="F1122" s="174" t="s">
        <v>1243</v>
      </c>
      <c r="H1122" s="173" t="s">
        <v>1</v>
      </c>
      <c r="I1122" s="175"/>
      <c r="L1122" s="171"/>
      <c r="M1122" s="176"/>
      <c r="T1122" s="177"/>
      <c r="AT1122" s="173" t="s">
        <v>342</v>
      </c>
      <c r="AU1122" s="173" t="s">
        <v>87</v>
      </c>
      <c r="AV1122" s="12" t="s">
        <v>82</v>
      </c>
      <c r="AW1122" s="12" t="s">
        <v>31</v>
      </c>
      <c r="AX1122" s="12" t="s">
        <v>75</v>
      </c>
      <c r="AY1122" s="173" t="s">
        <v>334</v>
      </c>
    </row>
    <row r="1123" spans="2:65" s="13" customFormat="1">
      <c r="B1123" s="178"/>
      <c r="D1123" s="172" t="s">
        <v>342</v>
      </c>
      <c r="E1123" s="179" t="s">
        <v>1</v>
      </c>
      <c r="F1123" s="180" t="s">
        <v>1422</v>
      </c>
      <c r="H1123" s="181">
        <v>1.0680000000000001</v>
      </c>
      <c r="I1123" s="182"/>
      <c r="L1123" s="178"/>
      <c r="M1123" s="183"/>
      <c r="T1123" s="184"/>
      <c r="AT1123" s="179" t="s">
        <v>342</v>
      </c>
      <c r="AU1123" s="179" t="s">
        <v>87</v>
      </c>
      <c r="AV1123" s="13" t="s">
        <v>87</v>
      </c>
      <c r="AW1123" s="13" t="s">
        <v>31</v>
      </c>
      <c r="AX1123" s="13" t="s">
        <v>75</v>
      </c>
      <c r="AY1123" s="179" t="s">
        <v>334</v>
      </c>
    </row>
    <row r="1124" spans="2:65" s="14" customFormat="1">
      <c r="B1124" s="185"/>
      <c r="D1124" s="172" t="s">
        <v>342</v>
      </c>
      <c r="E1124" s="186" t="s">
        <v>225</v>
      </c>
      <c r="F1124" s="187" t="s">
        <v>346</v>
      </c>
      <c r="H1124" s="188">
        <v>34.220999999999997</v>
      </c>
      <c r="I1124" s="189"/>
      <c r="L1124" s="185"/>
      <c r="M1124" s="190"/>
      <c r="T1124" s="191"/>
      <c r="AT1124" s="186" t="s">
        <v>342</v>
      </c>
      <c r="AU1124" s="186" t="s">
        <v>87</v>
      </c>
      <c r="AV1124" s="14" t="s">
        <v>340</v>
      </c>
      <c r="AW1124" s="14" t="s">
        <v>31</v>
      </c>
      <c r="AX1124" s="14" t="s">
        <v>82</v>
      </c>
      <c r="AY1124" s="186" t="s">
        <v>334</v>
      </c>
    </row>
    <row r="1125" spans="2:65" s="1" customFormat="1" ht="33" customHeight="1">
      <c r="B1125" s="128"/>
      <c r="C1125" s="158" t="s">
        <v>1423</v>
      </c>
      <c r="D1125" s="158" t="s">
        <v>336</v>
      </c>
      <c r="E1125" s="159" t="s">
        <v>1424</v>
      </c>
      <c r="F1125" s="160" t="s">
        <v>1425</v>
      </c>
      <c r="G1125" s="161" t="s">
        <v>339</v>
      </c>
      <c r="H1125" s="162">
        <v>694.59900000000005</v>
      </c>
      <c r="I1125" s="163"/>
      <c r="J1125" s="164">
        <f>ROUND(I1125*H1125,2)</f>
        <v>0</v>
      </c>
      <c r="K1125" s="165"/>
      <c r="L1125" s="32"/>
      <c r="M1125" s="166" t="s">
        <v>1</v>
      </c>
      <c r="N1125" s="127" t="s">
        <v>41</v>
      </c>
      <c r="P1125" s="167">
        <f>O1125*H1125</f>
        <v>0</v>
      </c>
      <c r="Q1125" s="167">
        <v>2.4000000000000001E-4</v>
      </c>
      <c r="R1125" s="167">
        <f>Q1125*H1125</f>
        <v>0.16670376000000001</v>
      </c>
      <c r="S1125" s="167">
        <v>0</v>
      </c>
      <c r="T1125" s="168">
        <f>S1125*H1125</f>
        <v>0</v>
      </c>
      <c r="AR1125" s="169" t="s">
        <v>452</v>
      </c>
      <c r="AT1125" s="169" t="s">
        <v>336</v>
      </c>
      <c r="AU1125" s="169" t="s">
        <v>87</v>
      </c>
      <c r="AY1125" s="17" t="s">
        <v>334</v>
      </c>
      <c r="BE1125" s="170">
        <f>IF(N1125="základná",J1125,0)</f>
        <v>0</v>
      </c>
      <c r="BF1125" s="170">
        <f>IF(N1125="znížená",J1125,0)</f>
        <v>0</v>
      </c>
      <c r="BG1125" s="170">
        <f>IF(N1125="zákl. prenesená",J1125,0)</f>
        <v>0</v>
      </c>
      <c r="BH1125" s="170">
        <f>IF(N1125="zníž. prenesená",J1125,0)</f>
        <v>0</v>
      </c>
      <c r="BI1125" s="170">
        <f>IF(N1125="nulová",J1125,0)</f>
        <v>0</v>
      </c>
      <c r="BJ1125" s="17" t="s">
        <v>87</v>
      </c>
      <c r="BK1125" s="170">
        <f>ROUND(I1125*H1125,2)</f>
        <v>0</v>
      </c>
      <c r="BL1125" s="17" t="s">
        <v>452</v>
      </c>
      <c r="BM1125" s="169" t="s">
        <v>1426</v>
      </c>
    </row>
    <row r="1126" spans="2:65" s="12" customFormat="1">
      <c r="B1126" s="171"/>
      <c r="D1126" s="172" t="s">
        <v>342</v>
      </c>
      <c r="E1126" s="173" t="s">
        <v>1</v>
      </c>
      <c r="F1126" s="174" t="s">
        <v>1427</v>
      </c>
      <c r="H1126" s="173" t="s">
        <v>1</v>
      </c>
      <c r="I1126" s="175"/>
      <c r="L1126" s="171"/>
      <c r="M1126" s="176"/>
      <c r="T1126" s="177"/>
      <c r="AT1126" s="173" t="s">
        <v>342</v>
      </c>
      <c r="AU1126" s="173" t="s">
        <v>87</v>
      </c>
      <c r="AV1126" s="12" t="s">
        <v>82</v>
      </c>
      <c r="AW1126" s="12" t="s">
        <v>31</v>
      </c>
      <c r="AX1126" s="12" t="s">
        <v>75</v>
      </c>
      <c r="AY1126" s="173" t="s">
        <v>334</v>
      </c>
    </row>
    <row r="1127" spans="2:65" s="13" customFormat="1">
      <c r="B1127" s="178"/>
      <c r="D1127" s="172" t="s">
        <v>342</v>
      </c>
      <c r="E1127" s="179" t="s">
        <v>1</v>
      </c>
      <c r="F1127" s="180" t="s">
        <v>1428</v>
      </c>
      <c r="H1127" s="181">
        <v>247.256</v>
      </c>
      <c r="I1127" s="182"/>
      <c r="L1127" s="178"/>
      <c r="M1127" s="183"/>
      <c r="T1127" s="184"/>
      <c r="AT1127" s="179" t="s">
        <v>342</v>
      </c>
      <c r="AU1127" s="179" t="s">
        <v>87</v>
      </c>
      <c r="AV1127" s="13" t="s">
        <v>87</v>
      </c>
      <c r="AW1127" s="13" t="s">
        <v>31</v>
      </c>
      <c r="AX1127" s="13" t="s">
        <v>75</v>
      </c>
      <c r="AY1127" s="179" t="s">
        <v>334</v>
      </c>
    </row>
    <row r="1128" spans="2:65" s="13" customFormat="1">
      <c r="B1128" s="178"/>
      <c r="D1128" s="172" t="s">
        <v>342</v>
      </c>
      <c r="E1128" s="179" t="s">
        <v>1</v>
      </c>
      <c r="F1128" s="180" t="s">
        <v>1429</v>
      </c>
      <c r="H1128" s="181">
        <v>213.15700000000001</v>
      </c>
      <c r="I1128" s="182"/>
      <c r="L1128" s="178"/>
      <c r="M1128" s="183"/>
      <c r="T1128" s="184"/>
      <c r="AT1128" s="179" t="s">
        <v>342</v>
      </c>
      <c r="AU1128" s="179" t="s">
        <v>87</v>
      </c>
      <c r="AV1128" s="13" t="s">
        <v>87</v>
      </c>
      <c r="AW1128" s="13" t="s">
        <v>31</v>
      </c>
      <c r="AX1128" s="13" t="s">
        <v>75</v>
      </c>
      <c r="AY1128" s="179" t="s">
        <v>334</v>
      </c>
    </row>
    <row r="1129" spans="2:65" s="13" customFormat="1">
      <c r="B1129" s="178"/>
      <c r="D1129" s="172" t="s">
        <v>342</v>
      </c>
      <c r="E1129" s="179" t="s">
        <v>1</v>
      </c>
      <c r="F1129" s="180" t="s">
        <v>1430</v>
      </c>
      <c r="H1129" s="181">
        <v>74.614000000000004</v>
      </c>
      <c r="I1129" s="182"/>
      <c r="L1129" s="178"/>
      <c r="M1129" s="183"/>
      <c r="T1129" s="184"/>
      <c r="AT1129" s="179" t="s">
        <v>342</v>
      </c>
      <c r="AU1129" s="179" t="s">
        <v>87</v>
      </c>
      <c r="AV1129" s="13" t="s">
        <v>87</v>
      </c>
      <c r="AW1129" s="13" t="s">
        <v>31</v>
      </c>
      <c r="AX1129" s="13" t="s">
        <v>75</v>
      </c>
      <c r="AY1129" s="179" t="s">
        <v>334</v>
      </c>
    </row>
    <row r="1130" spans="2:65" s="13" customFormat="1">
      <c r="B1130" s="178"/>
      <c r="D1130" s="172" t="s">
        <v>342</v>
      </c>
      <c r="E1130" s="179" t="s">
        <v>1</v>
      </c>
      <c r="F1130" s="180" t="s">
        <v>1431</v>
      </c>
      <c r="H1130" s="181">
        <v>86.715000000000003</v>
      </c>
      <c r="I1130" s="182"/>
      <c r="L1130" s="178"/>
      <c r="M1130" s="183"/>
      <c r="T1130" s="184"/>
      <c r="AT1130" s="179" t="s">
        <v>342</v>
      </c>
      <c r="AU1130" s="179" t="s">
        <v>87</v>
      </c>
      <c r="AV1130" s="13" t="s">
        <v>87</v>
      </c>
      <c r="AW1130" s="13" t="s">
        <v>31</v>
      </c>
      <c r="AX1130" s="13" t="s">
        <v>75</v>
      </c>
      <c r="AY1130" s="179" t="s">
        <v>334</v>
      </c>
    </row>
    <row r="1131" spans="2:65" s="13" customFormat="1">
      <c r="B1131" s="178"/>
      <c r="D1131" s="172" t="s">
        <v>342</v>
      </c>
      <c r="E1131" s="179" t="s">
        <v>1</v>
      </c>
      <c r="F1131" s="180" t="s">
        <v>1432</v>
      </c>
      <c r="H1131" s="181">
        <v>41.896000000000001</v>
      </c>
      <c r="I1131" s="182"/>
      <c r="L1131" s="178"/>
      <c r="M1131" s="183"/>
      <c r="T1131" s="184"/>
      <c r="AT1131" s="179" t="s">
        <v>342</v>
      </c>
      <c r="AU1131" s="179" t="s">
        <v>87</v>
      </c>
      <c r="AV1131" s="13" t="s">
        <v>87</v>
      </c>
      <c r="AW1131" s="13" t="s">
        <v>31</v>
      </c>
      <c r="AX1131" s="13" t="s">
        <v>75</v>
      </c>
      <c r="AY1131" s="179" t="s">
        <v>334</v>
      </c>
    </row>
    <row r="1132" spans="2:65" s="12" customFormat="1">
      <c r="B1132" s="171"/>
      <c r="D1132" s="172" t="s">
        <v>342</v>
      </c>
      <c r="E1132" s="173" t="s">
        <v>1</v>
      </c>
      <c r="F1132" s="174" t="s">
        <v>1433</v>
      </c>
      <c r="H1132" s="173" t="s">
        <v>1</v>
      </c>
      <c r="I1132" s="175"/>
      <c r="L1132" s="171"/>
      <c r="M1132" s="176"/>
      <c r="T1132" s="177"/>
      <c r="AT1132" s="173" t="s">
        <v>342</v>
      </c>
      <c r="AU1132" s="173" t="s">
        <v>87</v>
      </c>
      <c r="AV1132" s="12" t="s">
        <v>82</v>
      </c>
      <c r="AW1132" s="12" t="s">
        <v>31</v>
      </c>
      <c r="AX1132" s="12" t="s">
        <v>75</v>
      </c>
      <c r="AY1132" s="173" t="s">
        <v>334</v>
      </c>
    </row>
    <row r="1133" spans="2:65" s="13" customFormat="1">
      <c r="B1133" s="178"/>
      <c r="D1133" s="172" t="s">
        <v>342</v>
      </c>
      <c r="E1133" s="179" t="s">
        <v>1</v>
      </c>
      <c r="F1133" s="180" t="s">
        <v>1434</v>
      </c>
      <c r="H1133" s="181">
        <v>29.757000000000001</v>
      </c>
      <c r="I1133" s="182"/>
      <c r="L1133" s="178"/>
      <c r="M1133" s="183"/>
      <c r="T1133" s="184"/>
      <c r="AT1133" s="179" t="s">
        <v>342</v>
      </c>
      <c r="AU1133" s="179" t="s">
        <v>87</v>
      </c>
      <c r="AV1133" s="13" t="s">
        <v>87</v>
      </c>
      <c r="AW1133" s="13" t="s">
        <v>31</v>
      </c>
      <c r="AX1133" s="13" t="s">
        <v>75</v>
      </c>
      <c r="AY1133" s="179" t="s">
        <v>334</v>
      </c>
    </row>
    <row r="1134" spans="2:65" s="12" customFormat="1">
      <c r="B1134" s="171"/>
      <c r="D1134" s="172" t="s">
        <v>342</v>
      </c>
      <c r="E1134" s="173" t="s">
        <v>1</v>
      </c>
      <c r="F1134" s="174" t="s">
        <v>1385</v>
      </c>
      <c r="H1134" s="173" t="s">
        <v>1</v>
      </c>
      <c r="I1134" s="175"/>
      <c r="L1134" s="171"/>
      <c r="M1134" s="176"/>
      <c r="T1134" s="177"/>
      <c r="AT1134" s="173" t="s">
        <v>342</v>
      </c>
      <c r="AU1134" s="173" t="s">
        <v>87</v>
      </c>
      <c r="AV1134" s="12" t="s">
        <v>82</v>
      </c>
      <c r="AW1134" s="12" t="s">
        <v>31</v>
      </c>
      <c r="AX1134" s="12" t="s">
        <v>75</v>
      </c>
      <c r="AY1134" s="173" t="s">
        <v>334</v>
      </c>
    </row>
    <row r="1135" spans="2:65" s="13" customFormat="1">
      <c r="B1135" s="178"/>
      <c r="D1135" s="172" t="s">
        <v>342</v>
      </c>
      <c r="E1135" s="179" t="s">
        <v>1</v>
      </c>
      <c r="F1135" s="180" t="s">
        <v>1435</v>
      </c>
      <c r="H1135" s="181">
        <v>1.204</v>
      </c>
      <c r="I1135" s="182"/>
      <c r="L1135" s="178"/>
      <c r="M1135" s="183"/>
      <c r="T1135" s="184"/>
      <c r="AT1135" s="179" t="s">
        <v>342</v>
      </c>
      <c r="AU1135" s="179" t="s">
        <v>87</v>
      </c>
      <c r="AV1135" s="13" t="s">
        <v>87</v>
      </c>
      <c r="AW1135" s="13" t="s">
        <v>31</v>
      </c>
      <c r="AX1135" s="13" t="s">
        <v>75</v>
      </c>
      <c r="AY1135" s="179" t="s">
        <v>334</v>
      </c>
    </row>
    <row r="1136" spans="2:65" s="14" customFormat="1">
      <c r="B1136" s="185"/>
      <c r="D1136" s="172" t="s">
        <v>342</v>
      </c>
      <c r="E1136" s="186" t="s">
        <v>1</v>
      </c>
      <c r="F1136" s="187" t="s">
        <v>346</v>
      </c>
      <c r="H1136" s="188">
        <v>694.59900000000005</v>
      </c>
      <c r="I1136" s="189"/>
      <c r="L1136" s="185"/>
      <c r="M1136" s="190"/>
      <c r="T1136" s="191"/>
      <c r="AT1136" s="186" t="s">
        <v>342</v>
      </c>
      <c r="AU1136" s="186" t="s">
        <v>87</v>
      </c>
      <c r="AV1136" s="14" t="s">
        <v>340</v>
      </c>
      <c r="AW1136" s="14" t="s">
        <v>31</v>
      </c>
      <c r="AX1136" s="14" t="s">
        <v>82</v>
      </c>
      <c r="AY1136" s="186" t="s">
        <v>334</v>
      </c>
    </row>
    <row r="1137" spans="2:65" s="1" customFormat="1" ht="24.15" customHeight="1">
      <c r="B1137" s="128"/>
      <c r="C1137" s="158" t="s">
        <v>1436</v>
      </c>
      <c r="D1137" s="158" t="s">
        <v>336</v>
      </c>
      <c r="E1137" s="159" t="s">
        <v>1437</v>
      </c>
      <c r="F1137" s="160" t="s">
        <v>1438</v>
      </c>
      <c r="G1137" s="161" t="s">
        <v>893</v>
      </c>
      <c r="H1137" s="210"/>
      <c r="I1137" s="163"/>
      <c r="J1137" s="164">
        <f>ROUND(I1137*H1137,2)</f>
        <v>0</v>
      </c>
      <c r="K1137" s="165"/>
      <c r="L1137" s="32"/>
      <c r="M1137" s="166" t="s">
        <v>1</v>
      </c>
      <c r="N1137" s="127" t="s">
        <v>41</v>
      </c>
      <c r="P1137" s="167">
        <f>O1137*H1137</f>
        <v>0</v>
      </c>
      <c r="Q1137" s="167">
        <v>0</v>
      </c>
      <c r="R1137" s="167">
        <f>Q1137*H1137</f>
        <v>0</v>
      </c>
      <c r="S1137" s="167">
        <v>0</v>
      </c>
      <c r="T1137" s="168">
        <f>S1137*H1137</f>
        <v>0</v>
      </c>
      <c r="AR1137" s="169" t="s">
        <v>452</v>
      </c>
      <c r="AT1137" s="169" t="s">
        <v>336</v>
      </c>
      <c r="AU1137" s="169" t="s">
        <v>87</v>
      </c>
      <c r="AY1137" s="17" t="s">
        <v>334</v>
      </c>
      <c r="BE1137" s="170">
        <f>IF(N1137="základná",J1137,0)</f>
        <v>0</v>
      </c>
      <c r="BF1137" s="170">
        <f>IF(N1137="znížená",J1137,0)</f>
        <v>0</v>
      </c>
      <c r="BG1137" s="170">
        <f>IF(N1137="zákl. prenesená",J1137,0)</f>
        <v>0</v>
      </c>
      <c r="BH1137" s="170">
        <f>IF(N1137="zníž. prenesená",J1137,0)</f>
        <v>0</v>
      </c>
      <c r="BI1137" s="170">
        <f>IF(N1137="nulová",J1137,0)</f>
        <v>0</v>
      </c>
      <c r="BJ1137" s="17" t="s">
        <v>87</v>
      </c>
      <c r="BK1137" s="170">
        <f>ROUND(I1137*H1137,2)</f>
        <v>0</v>
      </c>
      <c r="BL1137" s="17" t="s">
        <v>452</v>
      </c>
      <c r="BM1137" s="169" t="s">
        <v>1439</v>
      </c>
    </row>
    <row r="1138" spans="2:65" s="11" customFormat="1" ht="22.8" customHeight="1">
      <c r="B1138" s="146"/>
      <c r="D1138" s="147" t="s">
        <v>74</v>
      </c>
      <c r="E1138" s="156" t="s">
        <v>1440</v>
      </c>
      <c r="F1138" s="156" t="s">
        <v>1441</v>
      </c>
      <c r="I1138" s="149"/>
      <c r="J1138" s="157">
        <f>BK1138</f>
        <v>0</v>
      </c>
      <c r="L1138" s="146"/>
      <c r="M1138" s="151"/>
      <c r="P1138" s="152">
        <f>SUM(P1139:P1684)</f>
        <v>0</v>
      </c>
      <c r="R1138" s="152">
        <f>SUM(R1139:R1684)</f>
        <v>98.805067109999996</v>
      </c>
      <c r="T1138" s="153">
        <f>SUM(T1139:T1684)</f>
        <v>0</v>
      </c>
      <c r="AR1138" s="147" t="s">
        <v>87</v>
      </c>
      <c r="AT1138" s="154" t="s">
        <v>74</v>
      </c>
      <c r="AU1138" s="154" t="s">
        <v>82</v>
      </c>
      <c r="AY1138" s="147" t="s">
        <v>334</v>
      </c>
      <c r="BK1138" s="155">
        <f>SUM(BK1139:BK1684)</f>
        <v>0</v>
      </c>
    </row>
    <row r="1139" spans="2:65" s="1" customFormat="1" ht="78" customHeight="1">
      <c r="B1139" s="128"/>
      <c r="C1139" s="158" t="s">
        <v>1442</v>
      </c>
      <c r="D1139" s="158" t="s">
        <v>336</v>
      </c>
      <c r="E1139" s="159" t="s">
        <v>1443</v>
      </c>
      <c r="F1139" s="160" t="s">
        <v>1444</v>
      </c>
      <c r="G1139" s="161" t="s">
        <v>339</v>
      </c>
      <c r="H1139" s="162">
        <v>7.6150000000000002</v>
      </c>
      <c r="I1139" s="163"/>
      <c r="J1139" s="164">
        <f>ROUND(I1139*H1139,2)</f>
        <v>0</v>
      </c>
      <c r="K1139" s="165"/>
      <c r="L1139" s="32"/>
      <c r="M1139" s="166" t="s">
        <v>1</v>
      </c>
      <c r="N1139" s="127" t="s">
        <v>41</v>
      </c>
      <c r="P1139" s="167">
        <f>O1139*H1139</f>
        <v>0</v>
      </c>
      <c r="Q1139" s="167">
        <v>2.7060000000000001E-2</v>
      </c>
      <c r="R1139" s="167">
        <f>Q1139*H1139</f>
        <v>0.20606190000000002</v>
      </c>
      <c r="S1139" s="167">
        <v>0</v>
      </c>
      <c r="T1139" s="168">
        <f>S1139*H1139</f>
        <v>0</v>
      </c>
      <c r="AR1139" s="169" t="s">
        <v>452</v>
      </c>
      <c r="AT1139" s="169" t="s">
        <v>336</v>
      </c>
      <c r="AU1139" s="169" t="s">
        <v>87</v>
      </c>
      <c r="AY1139" s="17" t="s">
        <v>334</v>
      </c>
      <c r="BE1139" s="170">
        <f>IF(N1139="základná",J1139,0)</f>
        <v>0</v>
      </c>
      <c r="BF1139" s="170">
        <f>IF(N1139="znížená",J1139,0)</f>
        <v>0</v>
      </c>
      <c r="BG1139" s="170">
        <f>IF(N1139="zákl. prenesená",J1139,0)</f>
        <v>0</v>
      </c>
      <c r="BH1139" s="170">
        <f>IF(N1139="zníž. prenesená",J1139,0)</f>
        <v>0</v>
      </c>
      <c r="BI1139" s="170">
        <f>IF(N1139="nulová",J1139,0)</f>
        <v>0</v>
      </c>
      <c r="BJ1139" s="17" t="s">
        <v>87</v>
      </c>
      <c r="BK1139" s="170">
        <f>ROUND(I1139*H1139,2)</f>
        <v>0</v>
      </c>
      <c r="BL1139" s="17" t="s">
        <v>452</v>
      </c>
      <c r="BM1139" s="169" t="s">
        <v>1445</v>
      </c>
    </row>
    <row r="1140" spans="2:65" s="12" customFormat="1">
      <c r="B1140" s="171"/>
      <c r="D1140" s="172" t="s">
        <v>342</v>
      </c>
      <c r="E1140" s="173" t="s">
        <v>1</v>
      </c>
      <c r="F1140" s="174" t="s">
        <v>1446</v>
      </c>
      <c r="H1140" s="173" t="s">
        <v>1</v>
      </c>
      <c r="I1140" s="175"/>
      <c r="L1140" s="171"/>
      <c r="M1140" s="176"/>
      <c r="T1140" s="177"/>
      <c r="AT1140" s="173" t="s">
        <v>342</v>
      </c>
      <c r="AU1140" s="173" t="s">
        <v>87</v>
      </c>
      <c r="AV1140" s="12" t="s">
        <v>82</v>
      </c>
      <c r="AW1140" s="12" t="s">
        <v>31</v>
      </c>
      <c r="AX1140" s="12" t="s">
        <v>75</v>
      </c>
      <c r="AY1140" s="173" t="s">
        <v>334</v>
      </c>
    </row>
    <row r="1141" spans="2:65" s="12" customFormat="1">
      <c r="B1141" s="171"/>
      <c r="D1141" s="172" t="s">
        <v>342</v>
      </c>
      <c r="E1141" s="173" t="s">
        <v>1</v>
      </c>
      <c r="F1141" s="174" t="s">
        <v>1447</v>
      </c>
      <c r="H1141" s="173" t="s">
        <v>1</v>
      </c>
      <c r="I1141" s="175"/>
      <c r="L1141" s="171"/>
      <c r="M1141" s="176"/>
      <c r="T1141" s="177"/>
      <c r="AT1141" s="173" t="s">
        <v>342</v>
      </c>
      <c r="AU1141" s="173" t="s">
        <v>87</v>
      </c>
      <c r="AV1141" s="12" t="s">
        <v>82</v>
      </c>
      <c r="AW1141" s="12" t="s">
        <v>31</v>
      </c>
      <c r="AX1141" s="12" t="s">
        <v>75</v>
      </c>
      <c r="AY1141" s="173" t="s">
        <v>334</v>
      </c>
    </row>
    <row r="1142" spans="2:65" s="13" customFormat="1">
      <c r="B1142" s="178"/>
      <c r="D1142" s="172" t="s">
        <v>342</v>
      </c>
      <c r="E1142" s="179" t="s">
        <v>1</v>
      </c>
      <c r="F1142" s="180" t="s">
        <v>1448</v>
      </c>
      <c r="H1142" s="181">
        <v>7.6150000000000002</v>
      </c>
      <c r="I1142" s="182"/>
      <c r="L1142" s="178"/>
      <c r="M1142" s="183"/>
      <c r="T1142" s="184"/>
      <c r="AT1142" s="179" t="s">
        <v>342</v>
      </c>
      <c r="AU1142" s="179" t="s">
        <v>87</v>
      </c>
      <c r="AV1142" s="13" t="s">
        <v>87</v>
      </c>
      <c r="AW1142" s="13" t="s">
        <v>31</v>
      </c>
      <c r="AX1142" s="13" t="s">
        <v>75</v>
      </c>
      <c r="AY1142" s="179" t="s">
        <v>334</v>
      </c>
    </row>
    <row r="1143" spans="2:65" s="14" customFormat="1">
      <c r="B1143" s="185"/>
      <c r="D1143" s="172" t="s">
        <v>342</v>
      </c>
      <c r="E1143" s="186" t="s">
        <v>1</v>
      </c>
      <c r="F1143" s="187" t="s">
        <v>346</v>
      </c>
      <c r="H1143" s="188">
        <v>7.6150000000000002</v>
      </c>
      <c r="I1143" s="189"/>
      <c r="L1143" s="185"/>
      <c r="M1143" s="190"/>
      <c r="T1143" s="191"/>
      <c r="AT1143" s="186" t="s">
        <v>342</v>
      </c>
      <c r="AU1143" s="186" t="s">
        <v>87</v>
      </c>
      <c r="AV1143" s="14" t="s">
        <v>340</v>
      </c>
      <c r="AW1143" s="14" t="s">
        <v>31</v>
      </c>
      <c r="AX1143" s="14" t="s">
        <v>82</v>
      </c>
      <c r="AY1143" s="186" t="s">
        <v>334</v>
      </c>
    </row>
    <row r="1144" spans="2:65" s="12" customFormat="1" ht="20.399999999999999">
      <c r="B1144" s="171"/>
      <c r="D1144" s="172" t="s">
        <v>342</v>
      </c>
      <c r="E1144" s="173" t="s">
        <v>1</v>
      </c>
      <c r="F1144" s="174" t="s">
        <v>1449</v>
      </c>
      <c r="H1144" s="173" t="s">
        <v>1</v>
      </c>
      <c r="I1144" s="175"/>
      <c r="L1144" s="171"/>
      <c r="M1144" s="176"/>
      <c r="T1144" s="177"/>
      <c r="AT1144" s="173" t="s">
        <v>342</v>
      </c>
      <c r="AU1144" s="173" t="s">
        <v>87</v>
      </c>
      <c r="AV1144" s="12" t="s">
        <v>82</v>
      </c>
      <c r="AW1144" s="12" t="s">
        <v>31</v>
      </c>
      <c r="AX1144" s="12" t="s">
        <v>75</v>
      </c>
      <c r="AY1144" s="173" t="s">
        <v>334</v>
      </c>
    </row>
    <row r="1145" spans="2:65" s="1" customFormat="1" ht="62.7" customHeight="1">
      <c r="B1145" s="128"/>
      <c r="C1145" s="158" t="s">
        <v>1450</v>
      </c>
      <c r="D1145" s="158" t="s">
        <v>336</v>
      </c>
      <c r="E1145" s="159" t="s">
        <v>1451</v>
      </c>
      <c r="F1145" s="160" t="s">
        <v>1452</v>
      </c>
      <c r="G1145" s="161" t="s">
        <v>339</v>
      </c>
      <c r="H1145" s="162">
        <v>24.620999999999999</v>
      </c>
      <c r="I1145" s="163"/>
      <c r="J1145" s="164">
        <f>ROUND(I1145*H1145,2)</f>
        <v>0</v>
      </c>
      <c r="K1145" s="165"/>
      <c r="L1145" s="32"/>
      <c r="M1145" s="166" t="s">
        <v>1</v>
      </c>
      <c r="N1145" s="127" t="s">
        <v>41</v>
      </c>
      <c r="P1145" s="167">
        <f>O1145*H1145</f>
        <v>0</v>
      </c>
      <c r="Q1145" s="167">
        <v>2.2450000000000001E-2</v>
      </c>
      <c r="R1145" s="167">
        <f>Q1145*H1145</f>
        <v>0.55274144999999997</v>
      </c>
      <c r="S1145" s="167">
        <v>0</v>
      </c>
      <c r="T1145" s="168">
        <f>S1145*H1145</f>
        <v>0</v>
      </c>
      <c r="AR1145" s="169" t="s">
        <v>452</v>
      </c>
      <c r="AT1145" s="169" t="s">
        <v>336</v>
      </c>
      <c r="AU1145" s="169" t="s">
        <v>87</v>
      </c>
      <c r="AY1145" s="17" t="s">
        <v>334</v>
      </c>
      <c r="BE1145" s="170">
        <f>IF(N1145="základná",J1145,0)</f>
        <v>0</v>
      </c>
      <c r="BF1145" s="170">
        <f>IF(N1145="znížená",J1145,0)</f>
        <v>0</v>
      </c>
      <c r="BG1145" s="170">
        <f>IF(N1145="zákl. prenesená",J1145,0)</f>
        <v>0</v>
      </c>
      <c r="BH1145" s="170">
        <f>IF(N1145="zníž. prenesená",J1145,0)</f>
        <v>0</v>
      </c>
      <c r="BI1145" s="170">
        <f>IF(N1145="nulová",J1145,0)</f>
        <v>0</v>
      </c>
      <c r="BJ1145" s="17" t="s">
        <v>87</v>
      </c>
      <c r="BK1145" s="170">
        <f>ROUND(I1145*H1145,2)</f>
        <v>0</v>
      </c>
      <c r="BL1145" s="17" t="s">
        <v>452</v>
      </c>
      <c r="BM1145" s="169" t="s">
        <v>1453</v>
      </c>
    </row>
    <row r="1146" spans="2:65" s="12" customFormat="1">
      <c r="B1146" s="171"/>
      <c r="D1146" s="172" t="s">
        <v>342</v>
      </c>
      <c r="E1146" s="173" t="s">
        <v>1</v>
      </c>
      <c r="F1146" s="174" t="s">
        <v>1454</v>
      </c>
      <c r="H1146" s="173" t="s">
        <v>1</v>
      </c>
      <c r="I1146" s="175"/>
      <c r="L1146" s="171"/>
      <c r="M1146" s="176"/>
      <c r="T1146" s="177"/>
      <c r="AT1146" s="173" t="s">
        <v>342</v>
      </c>
      <c r="AU1146" s="173" t="s">
        <v>87</v>
      </c>
      <c r="AV1146" s="12" t="s">
        <v>82</v>
      </c>
      <c r="AW1146" s="12" t="s">
        <v>31</v>
      </c>
      <c r="AX1146" s="12" t="s">
        <v>75</v>
      </c>
      <c r="AY1146" s="173" t="s">
        <v>334</v>
      </c>
    </row>
    <row r="1147" spans="2:65" s="12" customFormat="1">
      <c r="B1147" s="171"/>
      <c r="D1147" s="172" t="s">
        <v>342</v>
      </c>
      <c r="E1147" s="173" t="s">
        <v>1</v>
      </c>
      <c r="F1147" s="174" t="s">
        <v>1455</v>
      </c>
      <c r="H1147" s="173" t="s">
        <v>1</v>
      </c>
      <c r="I1147" s="175"/>
      <c r="L1147" s="171"/>
      <c r="M1147" s="176"/>
      <c r="T1147" s="177"/>
      <c r="AT1147" s="173" t="s">
        <v>342</v>
      </c>
      <c r="AU1147" s="173" t="s">
        <v>87</v>
      </c>
      <c r="AV1147" s="12" t="s">
        <v>82</v>
      </c>
      <c r="AW1147" s="12" t="s">
        <v>31</v>
      </c>
      <c r="AX1147" s="12" t="s">
        <v>75</v>
      </c>
      <c r="AY1147" s="173" t="s">
        <v>334</v>
      </c>
    </row>
    <row r="1148" spans="2:65" s="13" customFormat="1">
      <c r="B1148" s="178"/>
      <c r="D1148" s="172" t="s">
        <v>342</v>
      </c>
      <c r="E1148" s="179" t="s">
        <v>1</v>
      </c>
      <c r="F1148" s="180" t="s">
        <v>1456</v>
      </c>
      <c r="H1148" s="181">
        <v>4</v>
      </c>
      <c r="I1148" s="182"/>
      <c r="L1148" s="178"/>
      <c r="M1148" s="183"/>
      <c r="T1148" s="184"/>
      <c r="AT1148" s="179" t="s">
        <v>342</v>
      </c>
      <c r="AU1148" s="179" t="s">
        <v>87</v>
      </c>
      <c r="AV1148" s="13" t="s">
        <v>87</v>
      </c>
      <c r="AW1148" s="13" t="s">
        <v>31</v>
      </c>
      <c r="AX1148" s="13" t="s">
        <v>75</v>
      </c>
      <c r="AY1148" s="179" t="s">
        <v>334</v>
      </c>
    </row>
    <row r="1149" spans="2:65" s="13" customFormat="1">
      <c r="B1149" s="178"/>
      <c r="D1149" s="172" t="s">
        <v>342</v>
      </c>
      <c r="E1149" s="179" t="s">
        <v>1</v>
      </c>
      <c r="F1149" s="180" t="s">
        <v>1457</v>
      </c>
      <c r="H1149" s="181">
        <v>12.494999999999999</v>
      </c>
      <c r="I1149" s="182"/>
      <c r="L1149" s="178"/>
      <c r="M1149" s="183"/>
      <c r="T1149" s="184"/>
      <c r="AT1149" s="179" t="s">
        <v>342</v>
      </c>
      <c r="AU1149" s="179" t="s">
        <v>87</v>
      </c>
      <c r="AV1149" s="13" t="s">
        <v>87</v>
      </c>
      <c r="AW1149" s="13" t="s">
        <v>31</v>
      </c>
      <c r="AX1149" s="13" t="s">
        <v>75</v>
      </c>
      <c r="AY1149" s="179" t="s">
        <v>334</v>
      </c>
    </row>
    <row r="1150" spans="2:65" s="13" customFormat="1">
      <c r="B1150" s="178"/>
      <c r="D1150" s="172" t="s">
        <v>342</v>
      </c>
      <c r="E1150" s="179" t="s">
        <v>1</v>
      </c>
      <c r="F1150" s="180" t="s">
        <v>1458</v>
      </c>
      <c r="H1150" s="181">
        <v>11.781000000000001</v>
      </c>
      <c r="I1150" s="182"/>
      <c r="L1150" s="178"/>
      <c r="M1150" s="183"/>
      <c r="T1150" s="184"/>
      <c r="AT1150" s="179" t="s">
        <v>342</v>
      </c>
      <c r="AU1150" s="179" t="s">
        <v>87</v>
      </c>
      <c r="AV1150" s="13" t="s">
        <v>87</v>
      </c>
      <c r="AW1150" s="13" t="s">
        <v>31</v>
      </c>
      <c r="AX1150" s="13" t="s">
        <v>75</v>
      </c>
      <c r="AY1150" s="179" t="s">
        <v>334</v>
      </c>
    </row>
    <row r="1151" spans="2:65" s="13" customFormat="1">
      <c r="B1151" s="178"/>
      <c r="D1151" s="172" t="s">
        <v>342</v>
      </c>
      <c r="E1151" s="179" t="s">
        <v>1</v>
      </c>
      <c r="F1151" s="180" t="s">
        <v>1459</v>
      </c>
      <c r="H1151" s="181">
        <v>-3.6549999999999998</v>
      </c>
      <c r="I1151" s="182"/>
      <c r="L1151" s="178"/>
      <c r="M1151" s="183"/>
      <c r="T1151" s="184"/>
      <c r="AT1151" s="179" t="s">
        <v>342</v>
      </c>
      <c r="AU1151" s="179" t="s">
        <v>87</v>
      </c>
      <c r="AV1151" s="13" t="s">
        <v>87</v>
      </c>
      <c r="AW1151" s="13" t="s">
        <v>31</v>
      </c>
      <c r="AX1151" s="13" t="s">
        <v>75</v>
      </c>
      <c r="AY1151" s="179" t="s">
        <v>334</v>
      </c>
    </row>
    <row r="1152" spans="2:65" s="14" customFormat="1">
      <c r="B1152" s="185"/>
      <c r="D1152" s="172" t="s">
        <v>342</v>
      </c>
      <c r="E1152" s="186" t="s">
        <v>1</v>
      </c>
      <c r="F1152" s="187" t="s">
        <v>346</v>
      </c>
      <c r="H1152" s="188">
        <v>24.620999999999995</v>
      </c>
      <c r="I1152" s="189"/>
      <c r="L1152" s="185"/>
      <c r="M1152" s="190"/>
      <c r="T1152" s="191"/>
      <c r="AT1152" s="186" t="s">
        <v>342</v>
      </c>
      <c r="AU1152" s="186" t="s">
        <v>87</v>
      </c>
      <c r="AV1152" s="14" t="s">
        <v>340</v>
      </c>
      <c r="AW1152" s="14" t="s">
        <v>31</v>
      </c>
      <c r="AX1152" s="14" t="s">
        <v>82</v>
      </c>
      <c r="AY1152" s="186" t="s">
        <v>334</v>
      </c>
    </row>
    <row r="1153" spans="2:65" s="12" customFormat="1" ht="20.399999999999999">
      <c r="B1153" s="171"/>
      <c r="D1153" s="172" t="s">
        <v>342</v>
      </c>
      <c r="E1153" s="173" t="s">
        <v>1</v>
      </c>
      <c r="F1153" s="174" t="s">
        <v>1449</v>
      </c>
      <c r="H1153" s="173" t="s">
        <v>1</v>
      </c>
      <c r="I1153" s="175"/>
      <c r="L1153" s="171"/>
      <c r="M1153" s="176"/>
      <c r="T1153" s="177"/>
      <c r="AT1153" s="173" t="s">
        <v>342</v>
      </c>
      <c r="AU1153" s="173" t="s">
        <v>87</v>
      </c>
      <c r="AV1153" s="12" t="s">
        <v>82</v>
      </c>
      <c r="AW1153" s="12" t="s">
        <v>31</v>
      </c>
      <c r="AX1153" s="12" t="s">
        <v>75</v>
      </c>
      <c r="AY1153" s="173" t="s">
        <v>334</v>
      </c>
    </row>
    <row r="1154" spans="2:65" s="1" customFormat="1" ht="62.7" customHeight="1">
      <c r="B1154" s="128"/>
      <c r="C1154" s="158" t="s">
        <v>1460</v>
      </c>
      <c r="D1154" s="158" t="s">
        <v>336</v>
      </c>
      <c r="E1154" s="159" t="s">
        <v>1461</v>
      </c>
      <c r="F1154" s="160" t="s">
        <v>1462</v>
      </c>
      <c r="G1154" s="161" t="s">
        <v>339</v>
      </c>
      <c r="H1154" s="162">
        <v>1.893</v>
      </c>
      <c r="I1154" s="163"/>
      <c r="J1154" s="164">
        <f>ROUND(I1154*H1154,2)</f>
        <v>0</v>
      </c>
      <c r="K1154" s="165"/>
      <c r="L1154" s="32"/>
      <c r="M1154" s="166" t="s">
        <v>1</v>
      </c>
      <c r="N1154" s="127" t="s">
        <v>41</v>
      </c>
      <c r="P1154" s="167">
        <f>O1154*H1154</f>
        <v>0</v>
      </c>
      <c r="Q1154" s="167">
        <v>2.3120000000000002E-2</v>
      </c>
      <c r="R1154" s="167">
        <f>Q1154*H1154</f>
        <v>4.3766160000000005E-2</v>
      </c>
      <c r="S1154" s="167">
        <v>0</v>
      </c>
      <c r="T1154" s="168">
        <f>S1154*H1154</f>
        <v>0</v>
      </c>
      <c r="AR1154" s="169" t="s">
        <v>452</v>
      </c>
      <c r="AT1154" s="169" t="s">
        <v>336</v>
      </c>
      <c r="AU1154" s="169" t="s">
        <v>87</v>
      </c>
      <c r="AY1154" s="17" t="s">
        <v>334</v>
      </c>
      <c r="BE1154" s="170">
        <f>IF(N1154="základná",J1154,0)</f>
        <v>0</v>
      </c>
      <c r="BF1154" s="170">
        <f>IF(N1154="znížená",J1154,0)</f>
        <v>0</v>
      </c>
      <c r="BG1154" s="170">
        <f>IF(N1154="zákl. prenesená",J1154,0)</f>
        <v>0</v>
      </c>
      <c r="BH1154" s="170">
        <f>IF(N1154="zníž. prenesená",J1154,0)</f>
        <v>0</v>
      </c>
      <c r="BI1154" s="170">
        <f>IF(N1154="nulová",J1154,0)</f>
        <v>0</v>
      </c>
      <c r="BJ1154" s="17" t="s">
        <v>87</v>
      </c>
      <c r="BK1154" s="170">
        <f>ROUND(I1154*H1154,2)</f>
        <v>0</v>
      </c>
      <c r="BL1154" s="17" t="s">
        <v>452</v>
      </c>
      <c r="BM1154" s="169" t="s">
        <v>1463</v>
      </c>
    </row>
    <row r="1155" spans="2:65" s="12" customFormat="1" ht="20.399999999999999">
      <c r="B1155" s="171"/>
      <c r="D1155" s="172" t="s">
        <v>342</v>
      </c>
      <c r="E1155" s="173" t="s">
        <v>1</v>
      </c>
      <c r="F1155" s="174" t="s">
        <v>1464</v>
      </c>
      <c r="H1155" s="173" t="s">
        <v>1</v>
      </c>
      <c r="I1155" s="175"/>
      <c r="L1155" s="171"/>
      <c r="M1155" s="176"/>
      <c r="T1155" s="177"/>
      <c r="AT1155" s="173" t="s">
        <v>342</v>
      </c>
      <c r="AU1155" s="173" t="s">
        <v>87</v>
      </c>
      <c r="AV1155" s="12" t="s">
        <v>82</v>
      </c>
      <c r="AW1155" s="12" t="s">
        <v>31</v>
      </c>
      <c r="AX1155" s="12" t="s">
        <v>75</v>
      </c>
      <c r="AY1155" s="173" t="s">
        <v>334</v>
      </c>
    </row>
    <row r="1156" spans="2:65" s="12" customFormat="1">
      <c r="B1156" s="171"/>
      <c r="D1156" s="172" t="s">
        <v>342</v>
      </c>
      <c r="E1156" s="173" t="s">
        <v>1</v>
      </c>
      <c r="F1156" s="174" t="s">
        <v>1465</v>
      </c>
      <c r="H1156" s="173" t="s">
        <v>1</v>
      </c>
      <c r="I1156" s="175"/>
      <c r="L1156" s="171"/>
      <c r="M1156" s="176"/>
      <c r="T1156" s="177"/>
      <c r="AT1156" s="173" t="s">
        <v>342</v>
      </c>
      <c r="AU1156" s="173" t="s">
        <v>87</v>
      </c>
      <c r="AV1156" s="12" t="s">
        <v>82</v>
      </c>
      <c r="AW1156" s="12" t="s">
        <v>31</v>
      </c>
      <c r="AX1156" s="12" t="s">
        <v>75</v>
      </c>
      <c r="AY1156" s="173" t="s">
        <v>334</v>
      </c>
    </row>
    <row r="1157" spans="2:65" s="13" customFormat="1">
      <c r="B1157" s="178"/>
      <c r="D1157" s="172" t="s">
        <v>342</v>
      </c>
      <c r="E1157" s="179" t="s">
        <v>1</v>
      </c>
      <c r="F1157" s="180" t="s">
        <v>1466</v>
      </c>
      <c r="H1157" s="181">
        <v>1.893</v>
      </c>
      <c r="I1157" s="182"/>
      <c r="L1157" s="178"/>
      <c r="M1157" s="183"/>
      <c r="T1157" s="184"/>
      <c r="AT1157" s="179" t="s">
        <v>342</v>
      </c>
      <c r="AU1157" s="179" t="s">
        <v>87</v>
      </c>
      <c r="AV1157" s="13" t="s">
        <v>87</v>
      </c>
      <c r="AW1157" s="13" t="s">
        <v>31</v>
      </c>
      <c r="AX1157" s="13" t="s">
        <v>75</v>
      </c>
      <c r="AY1157" s="179" t="s">
        <v>334</v>
      </c>
    </row>
    <row r="1158" spans="2:65" s="14" customFormat="1">
      <c r="B1158" s="185"/>
      <c r="D1158" s="172" t="s">
        <v>342</v>
      </c>
      <c r="E1158" s="186" t="s">
        <v>1</v>
      </c>
      <c r="F1158" s="187" t="s">
        <v>346</v>
      </c>
      <c r="H1158" s="188">
        <v>1.893</v>
      </c>
      <c r="I1158" s="189"/>
      <c r="L1158" s="185"/>
      <c r="M1158" s="190"/>
      <c r="T1158" s="191"/>
      <c r="AT1158" s="186" t="s">
        <v>342</v>
      </c>
      <c r="AU1158" s="186" t="s">
        <v>87</v>
      </c>
      <c r="AV1158" s="14" t="s">
        <v>340</v>
      </c>
      <c r="AW1158" s="14" t="s">
        <v>31</v>
      </c>
      <c r="AX1158" s="14" t="s">
        <v>82</v>
      </c>
      <c r="AY1158" s="186" t="s">
        <v>334</v>
      </c>
    </row>
    <row r="1159" spans="2:65" s="12" customFormat="1" ht="20.399999999999999">
      <c r="B1159" s="171"/>
      <c r="D1159" s="172" t="s">
        <v>342</v>
      </c>
      <c r="E1159" s="173" t="s">
        <v>1</v>
      </c>
      <c r="F1159" s="174" t="s">
        <v>1449</v>
      </c>
      <c r="H1159" s="173" t="s">
        <v>1</v>
      </c>
      <c r="I1159" s="175"/>
      <c r="L1159" s="171"/>
      <c r="M1159" s="176"/>
      <c r="T1159" s="177"/>
      <c r="AT1159" s="173" t="s">
        <v>342</v>
      </c>
      <c r="AU1159" s="173" t="s">
        <v>87</v>
      </c>
      <c r="AV1159" s="12" t="s">
        <v>82</v>
      </c>
      <c r="AW1159" s="12" t="s">
        <v>31</v>
      </c>
      <c r="AX1159" s="12" t="s">
        <v>75</v>
      </c>
      <c r="AY1159" s="173" t="s">
        <v>334</v>
      </c>
    </row>
    <row r="1160" spans="2:65" s="1" customFormat="1" ht="104.4" customHeight="1">
      <c r="B1160" s="128"/>
      <c r="C1160" s="158" t="s">
        <v>1467</v>
      </c>
      <c r="D1160" s="158" t="s">
        <v>336</v>
      </c>
      <c r="E1160" s="159" t="s">
        <v>1468</v>
      </c>
      <c r="F1160" s="160" t="s">
        <v>1469</v>
      </c>
      <c r="G1160" s="161" t="s">
        <v>339</v>
      </c>
      <c r="H1160" s="162">
        <v>3.5659999999999998</v>
      </c>
      <c r="I1160" s="163"/>
      <c r="J1160" s="164">
        <f>ROUND(I1160*H1160,2)</f>
        <v>0</v>
      </c>
      <c r="K1160" s="165"/>
      <c r="L1160" s="32"/>
      <c r="M1160" s="166" t="s">
        <v>1</v>
      </c>
      <c r="N1160" s="127" t="s">
        <v>41</v>
      </c>
      <c r="P1160" s="167">
        <f>O1160*H1160</f>
        <v>0</v>
      </c>
      <c r="Q1160" s="167">
        <v>2.308E-2</v>
      </c>
      <c r="R1160" s="167">
        <f>Q1160*H1160</f>
        <v>8.2303279999999993E-2</v>
      </c>
      <c r="S1160" s="167">
        <v>0</v>
      </c>
      <c r="T1160" s="168">
        <f>S1160*H1160</f>
        <v>0</v>
      </c>
      <c r="AR1160" s="169" t="s">
        <v>452</v>
      </c>
      <c r="AT1160" s="169" t="s">
        <v>336</v>
      </c>
      <c r="AU1160" s="169" t="s">
        <v>87</v>
      </c>
      <c r="AY1160" s="17" t="s">
        <v>334</v>
      </c>
      <c r="BE1160" s="170">
        <f>IF(N1160="základná",J1160,0)</f>
        <v>0</v>
      </c>
      <c r="BF1160" s="170">
        <f>IF(N1160="znížená",J1160,0)</f>
        <v>0</v>
      </c>
      <c r="BG1160" s="170">
        <f>IF(N1160="zákl. prenesená",J1160,0)</f>
        <v>0</v>
      </c>
      <c r="BH1160" s="170">
        <f>IF(N1160="zníž. prenesená",J1160,0)</f>
        <v>0</v>
      </c>
      <c r="BI1160" s="170">
        <f>IF(N1160="nulová",J1160,0)</f>
        <v>0</v>
      </c>
      <c r="BJ1160" s="17" t="s">
        <v>87</v>
      </c>
      <c r="BK1160" s="170">
        <f>ROUND(I1160*H1160,2)</f>
        <v>0</v>
      </c>
      <c r="BL1160" s="17" t="s">
        <v>452</v>
      </c>
      <c r="BM1160" s="169" t="s">
        <v>1470</v>
      </c>
    </row>
    <row r="1161" spans="2:65" s="12" customFormat="1" ht="20.399999999999999">
      <c r="B1161" s="171"/>
      <c r="D1161" s="172" t="s">
        <v>342</v>
      </c>
      <c r="E1161" s="173" t="s">
        <v>1</v>
      </c>
      <c r="F1161" s="174" t="s">
        <v>1471</v>
      </c>
      <c r="H1161" s="173" t="s">
        <v>1</v>
      </c>
      <c r="I1161" s="175"/>
      <c r="L1161" s="171"/>
      <c r="M1161" s="176"/>
      <c r="T1161" s="177"/>
      <c r="AT1161" s="173" t="s">
        <v>342</v>
      </c>
      <c r="AU1161" s="173" t="s">
        <v>87</v>
      </c>
      <c r="AV1161" s="12" t="s">
        <v>82</v>
      </c>
      <c r="AW1161" s="12" t="s">
        <v>31</v>
      </c>
      <c r="AX1161" s="12" t="s">
        <v>75</v>
      </c>
      <c r="AY1161" s="173" t="s">
        <v>334</v>
      </c>
    </row>
    <row r="1162" spans="2:65" s="12" customFormat="1" ht="20.399999999999999">
      <c r="B1162" s="171"/>
      <c r="D1162" s="172" t="s">
        <v>342</v>
      </c>
      <c r="E1162" s="173" t="s">
        <v>1</v>
      </c>
      <c r="F1162" s="174" t="s">
        <v>1472</v>
      </c>
      <c r="H1162" s="173" t="s">
        <v>1</v>
      </c>
      <c r="I1162" s="175"/>
      <c r="L1162" s="171"/>
      <c r="M1162" s="176"/>
      <c r="T1162" s="177"/>
      <c r="AT1162" s="173" t="s">
        <v>342</v>
      </c>
      <c r="AU1162" s="173" t="s">
        <v>87</v>
      </c>
      <c r="AV1162" s="12" t="s">
        <v>82</v>
      </c>
      <c r="AW1162" s="12" t="s">
        <v>31</v>
      </c>
      <c r="AX1162" s="12" t="s">
        <v>75</v>
      </c>
      <c r="AY1162" s="173" t="s">
        <v>334</v>
      </c>
    </row>
    <row r="1163" spans="2:65" s="12" customFormat="1">
      <c r="B1163" s="171"/>
      <c r="D1163" s="172" t="s">
        <v>342</v>
      </c>
      <c r="E1163" s="173" t="s">
        <v>1</v>
      </c>
      <c r="F1163" s="174" t="s">
        <v>1146</v>
      </c>
      <c r="H1163" s="173" t="s">
        <v>1</v>
      </c>
      <c r="I1163" s="175"/>
      <c r="L1163" s="171"/>
      <c r="M1163" s="176"/>
      <c r="T1163" s="177"/>
      <c r="AT1163" s="173" t="s">
        <v>342</v>
      </c>
      <c r="AU1163" s="173" t="s">
        <v>87</v>
      </c>
      <c r="AV1163" s="12" t="s">
        <v>82</v>
      </c>
      <c r="AW1163" s="12" t="s">
        <v>31</v>
      </c>
      <c r="AX1163" s="12" t="s">
        <v>75</v>
      </c>
      <c r="AY1163" s="173" t="s">
        <v>334</v>
      </c>
    </row>
    <row r="1164" spans="2:65" s="13" customFormat="1">
      <c r="B1164" s="178"/>
      <c r="D1164" s="172" t="s">
        <v>342</v>
      </c>
      <c r="E1164" s="179" t="s">
        <v>1</v>
      </c>
      <c r="F1164" s="180" t="s">
        <v>1473</v>
      </c>
      <c r="H1164" s="181">
        <v>3.5659999999999998</v>
      </c>
      <c r="I1164" s="182"/>
      <c r="L1164" s="178"/>
      <c r="M1164" s="183"/>
      <c r="T1164" s="184"/>
      <c r="AT1164" s="179" t="s">
        <v>342</v>
      </c>
      <c r="AU1164" s="179" t="s">
        <v>87</v>
      </c>
      <c r="AV1164" s="13" t="s">
        <v>87</v>
      </c>
      <c r="AW1164" s="13" t="s">
        <v>31</v>
      </c>
      <c r="AX1164" s="13" t="s">
        <v>75</v>
      </c>
      <c r="AY1164" s="179" t="s">
        <v>334</v>
      </c>
    </row>
    <row r="1165" spans="2:65" s="14" customFormat="1">
      <c r="B1165" s="185"/>
      <c r="D1165" s="172" t="s">
        <v>342</v>
      </c>
      <c r="E1165" s="186" t="s">
        <v>1</v>
      </c>
      <c r="F1165" s="187" t="s">
        <v>346</v>
      </c>
      <c r="H1165" s="188">
        <v>3.5659999999999998</v>
      </c>
      <c r="I1165" s="189"/>
      <c r="L1165" s="185"/>
      <c r="M1165" s="190"/>
      <c r="T1165" s="191"/>
      <c r="AT1165" s="186" t="s">
        <v>342</v>
      </c>
      <c r="AU1165" s="186" t="s">
        <v>87</v>
      </c>
      <c r="AV1165" s="14" t="s">
        <v>340</v>
      </c>
      <c r="AW1165" s="14" t="s">
        <v>31</v>
      </c>
      <c r="AX1165" s="14" t="s">
        <v>82</v>
      </c>
      <c r="AY1165" s="186" t="s">
        <v>334</v>
      </c>
    </row>
    <row r="1166" spans="2:65" s="12" customFormat="1" ht="20.399999999999999">
      <c r="B1166" s="171"/>
      <c r="D1166" s="172" t="s">
        <v>342</v>
      </c>
      <c r="E1166" s="173" t="s">
        <v>1</v>
      </c>
      <c r="F1166" s="174" t="s">
        <v>1449</v>
      </c>
      <c r="H1166" s="173" t="s">
        <v>1</v>
      </c>
      <c r="I1166" s="175"/>
      <c r="L1166" s="171"/>
      <c r="M1166" s="176"/>
      <c r="T1166" s="177"/>
      <c r="AT1166" s="173" t="s">
        <v>342</v>
      </c>
      <c r="AU1166" s="173" t="s">
        <v>87</v>
      </c>
      <c r="AV1166" s="12" t="s">
        <v>82</v>
      </c>
      <c r="AW1166" s="12" t="s">
        <v>31</v>
      </c>
      <c r="AX1166" s="12" t="s">
        <v>75</v>
      </c>
      <c r="AY1166" s="173" t="s">
        <v>334</v>
      </c>
    </row>
    <row r="1167" spans="2:65" s="1" customFormat="1" ht="76.349999999999994" customHeight="1">
      <c r="B1167" s="128"/>
      <c r="C1167" s="158" t="s">
        <v>1474</v>
      </c>
      <c r="D1167" s="158" t="s">
        <v>336</v>
      </c>
      <c r="E1167" s="159" t="s">
        <v>1475</v>
      </c>
      <c r="F1167" s="160" t="s">
        <v>1476</v>
      </c>
      <c r="G1167" s="161" t="s">
        <v>339</v>
      </c>
      <c r="H1167" s="162">
        <v>25.506</v>
      </c>
      <c r="I1167" s="163"/>
      <c r="J1167" s="164">
        <f>ROUND(I1167*H1167,2)</f>
        <v>0</v>
      </c>
      <c r="K1167" s="165"/>
      <c r="L1167" s="32"/>
      <c r="M1167" s="166" t="s">
        <v>1</v>
      </c>
      <c r="N1167" s="127" t="s">
        <v>41</v>
      </c>
      <c r="P1167" s="167">
        <f>O1167*H1167</f>
        <v>0</v>
      </c>
      <c r="Q1167" s="167">
        <v>2.445E-2</v>
      </c>
      <c r="R1167" s="167">
        <f>Q1167*H1167</f>
        <v>0.62362169999999995</v>
      </c>
      <c r="S1167" s="167">
        <v>0</v>
      </c>
      <c r="T1167" s="168">
        <f>S1167*H1167</f>
        <v>0</v>
      </c>
      <c r="AR1167" s="169" t="s">
        <v>452</v>
      </c>
      <c r="AT1167" s="169" t="s">
        <v>336</v>
      </c>
      <c r="AU1167" s="169" t="s">
        <v>87</v>
      </c>
      <c r="AY1167" s="17" t="s">
        <v>334</v>
      </c>
      <c r="BE1167" s="170">
        <f>IF(N1167="základná",J1167,0)</f>
        <v>0</v>
      </c>
      <c r="BF1167" s="170">
        <f>IF(N1167="znížená",J1167,0)</f>
        <v>0</v>
      </c>
      <c r="BG1167" s="170">
        <f>IF(N1167="zákl. prenesená",J1167,0)</f>
        <v>0</v>
      </c>
      <c r="BH1167" s="170">
        <f>IF(N1167="zníž. prenesená",J1167,0)</f>
        <v>0</v>
      </c>
      <c r="BI1167" s="170">
        <f>IF(N1167="nulová",J1167,0)</f>
        <v>0</v>
      </c>
      <c r="BJ1167" s="17" t="s">
        <v>87</v>
      </c>
      <c r="BK1167" s="170">
        <f>ROUND(I1167*H1167,2)</f>
        <v>0</v>
      </c>
      <c r="BL1167" s="17" t="s">
        <v>452</v>
      </c>
      <c r="BM1167" s="169" t="s">
        <v>1477</v>
      </c>
    </row>
    <row r="1168" spans="2:65" s="12" customFormat="1">
      <c r="B1168" s="171"/>
      <c r="D1168" s="172" t="s">
        <v>342</v>
      </c>
      <c r="E1168" s="173" t="s">
        <v>1</v>
      </c>
      <c r="F1168" s="174" t="s">
        <v>1478</v>
      </c>
      <c r="H1168" s="173" t="s">
        <v>1</v>
      </c>
      <c r="I1168" s="175"/>
      <c r="L1168" s="171"/>
      <c r="M1168" s="176"/>
      <c r="T1168" s="177"/>
      <c r="AT1168" s="173" t="s">
        <v>342</v>
      </c>
      <c r="AU1168" s="173" t="s">
        <v>87</v>
      </c>
      <c r="AV1168" s="12" t="s">
        <v>82</v>
      </c>
      <c r="AW1168" s="12" t="s">
        <v>31</v>
      </c>
      <c r="AX1168" s="12" t="s">
        <v>75</v>
      </c>
      <c r="AY1168" s="173" t="s">
        <v>334</v>
      </c>
    </row>
    <row r="1169" spans="2:65" s="12" customFormat="1">
      <c r="B1169" s="171"/>
      <c r="D1169" s="172" t="s">
        <v>342</v>
      </c>
      <c r="E1169" s="173" t="s">
        <v>1</v>
      </c>
      <c r="F1169" s="174" t="s">
        <v>1447</v>
      </c>
      <c r="H1169" s="173" t="s">
        <v>1</v>
      </c>
      <c r="I1169" s="175"/>
      <c r="L1169" s="171"/>
      <c r="M1169" s="176"/>
      <c r="T1169" s="177"/>
      <c r="AT1169" s="173" t="s">
        <v>342</v>
      </c>
      <c r="AU1169" s="173" t="s">
        <v>87</v>
      </c>
      <c r="AV1169" s="12" t="s">
        <v>82</v>
      </c>
      <c r="AW1169" s="12" t="s">
        <v>31</v>
      </c>
      <c r="AX1169" s="12" t="s">
        <v>75</v>
      </c>
      <c r="AY1169" s="173" t="s">
        <v>334</v>
      </c>
    </row>
    <row r="1170" spans="2:65" s="13" customFormat="1">
      <c r="B1170" s="178"/>
      <c r="D1170" s="172" t="s">
        <v>342</v>
      </c>
      <c r="E1170" s="179" t="s">
        <v>1</v>
      </c>
      <c r="F1170" s="180" t="s">
        <v>1479</v>
      </c>
      <c r="H1170" s="181">
        <v>17.832000000000001</v>
      </c>
      <c r="I1170" s="182"/>
      <c r="L1170" s="178"/>
      <c r="M1170" s="183"/>
      <c r="T1170" s="184"/>
      <c r="AT1170" s="179" t="s">
        <v>342</v>
      </c>
      <c r="AU1170" s="179" t="s">
        <v>87</v>
      </c>
      <c r="AV1170" s="13" t="s">
        <v>87</v>
      </c>
      <c r="AW1170" s="13" t="s">
        <v>31</v>
      </c>
      <c r="AX1170" s="13" t="s">
        <v>75</v>
      </c>
      <c r="AY1170" s="179" t="s">
        <v>334</v>
      </c>
    </row>
    <row r="1171" spans="2:65" s="13" customFormat="1">
      <c r="B1171" s="178"/>
      <c r="D1171" s="172" t="s">
        <v>342</v>
      </c>
      <c r="E1171" s="179" t="s">
        <v>1</v>
      </c>
      <c r="F1171" s="180" t="s">
        <v>1131</v>
      </c>
      <c r="H1171" s="181">
        <v>-1.9350000000000001</v>
      </c>
      <c r="I1171" s="182"/>
      <c r="L1171" s="178"/>
      <c r="M1171" s="183"/>
      <c r="T1171" s="184"/>
      <c r="AT1171" s="179" t="s">
        <v>342</v>
      </c>
      <c r="AU1171" s="179" t="s">
        <v>87</v>
      </c>
      <c r="AV1171" s="13" t="s">
        <v>87</v>
      </c>
      <c r="AW1171" s="13" t="s">
        <v>31</v>
      </c>
      <c r="AX1171" s="13" t="s">
        <v>75</v>
      </c>
      <c r="AY1171" s="179" t="s">
        <v>334</v>
      </c>
    </row>
    <row r="1172" spans="2:65" s="12" customFormat="1">
      <c r="B1172" s="171"/>
      <c r="D1172" s="172" t="s">
        <v>342</v>
      </c>
      <c r="E1172" s="173" t="s">
        <v>1</v>
      </c>
      <c r="F1172" s="174" t="s">
        <v>1480</v>
      </c>
      <c r="H1172" s="173" t="s">
        <v>1</v>
      </c>
      <c r="I1172" s="175"/>
      <c r="L1172" s="171"/>
      <c r="M1172" s="176"/>
      <c r="T1172" s="177"/>
      <c r="AT1172" s="173" t="s">
        <v>342</v>
      </c>
      <c r="AU1172" s="173" t="s">
        <v>87</v>
      </c>
      <c r="AV1172" s="12" t="s">
        <v>82</v>
      </c>
      <c r="AW1172" s="12" t="s">
        <v>31</v>
      </c>
      <c r="AX1172" s="12" t="s">
        <v>75</v>
      </c>
      <c r="AY1172" s="173" t="s">
        <v>334</v>
      </c>
    </row>
    <row r="1173" spans="2:65" s="13" customFormat="1">
      <c r="B1173" s="178"/>
      <c r="D1173" s="172" t="s">
        <v>342</v>
      </c>
      <c r="E1173" s="179" t="s">
        <v>1</v>
      </c>
      <c r="F1173" s="180" t="s">
        <v>1481</v>
      </c>
      <c r="H1173" s="181">
        <v>11.329000000000001</v>
      </c>
      <c r="I1173" s="182"/>
      <c r="L1173" s="178"/>
      <c r="M1173" s="183"/>
      <c r="T1173" s="184"/>
      <c r="AT1173" s="179" t="s">
        <v>342</v>
      </c>
      <c r="AU1173" s="179" t="s">
        <v>87</v>
      </c>
      <c r="AV1173" s="13" t="s">
        <v>87</v>
      </c>
      <c r="AW1173" s="13" t="s">
        <v>31</v>
      </c>
      <c r="AX1173" s="13" t="s">
        <v>75</v>
      </c>
      <c r="AY1173" s="179" t="s">
        <v>334</v>
      </c>
    </row>
    <row r="1174" spans="2:65" s="13" customFormat="1">
      <c r="B1174" s="178"/>
      <c r="D1174" s="172" t="s">
        <v>342</v>
      </c>
      <c r="E1174" s="179" t="s">
        <v>1</v>
      </c>
      <c r="F1174" s="180" t="s">
        <v>1482</v>
      </c>
      <c r="H1174" s="181">
        <v>-1.72</v>
      </c>
      <c r="I1174" s="182"/>
      <c r="L1174" s="178"/>
      <c r="M1174" s="183"/>
      <c r="T1174" s="184"/>
      <c r="AT1174" s="179" t="s">
        <v>342</v>
      </c>
      <c r="AU1174" s="179" t="s">
        <v>87</v>
      </c>
      <c r="AV1174" s="13" t="s">
        <v>87</v>
      </c>
      <c r="AW1174" s="13" t="s">
        <v>31</v>
      </c>
      <c r="AX1174" s="13" t="s">
        <v>75</v>
      </c>
      <c r="AY1174" s="179" t="s">
        <v>334</v>
      </c>
    </row>
    <row r="1175" spans="2:65" s="14" customFormat="1">
      <c r="B1175" s="185"/>
      <c r="D1175" s="172" t="s">
        <v>342</v>
      </c>
      <c r="E1175" s="186" t="s">
        <v>1</v>
      </c>
      <c r="F1175" s="187" t="s">
        <v>346</v>
      </c>
      <c r="H1175" s="188">
        <v>25.506</v>
      </c>
      <c r="I1175" s="189"/>
      <c r="L1175" s="185"/>
      <c r="M1175" s="190"/>
      <c r="T1175" s="191"/>
      <c r="AT1175" s="186" t="s">
        <v>342</v>
      </c>
      <c r="AU1175" s="186" t="s">
        <v>87</v>
      </c>
      <c r="AV1175" s="14" t="s">
        <v>340</v>
      </c>
      <c r="AW1175" s="14" t="s">
        <v>31</v>
      </c>
      <c r="AX1175" s="14" t="s">
        <v>82</v>
      </c>
      <c r="AY1175" s="186" t="s">
        <v>334</v>
      </c>
    </row>
    <row r="1176" spans="2:65" s="12" customFormat="1" ht="20.399999999999999">
      <c r="B1176" s="171"/>
      <c r="D1176" s="172" t="s">
        <v>342</v>
      </c>
      <c r="E1176" s="173" t="s">
        <v>1</v>
      </c>
      <c r="F1176" s="174" t="s">
        <v>1449</v>
      </c>
      <c r="H1176" s="173" t="s">
        <v>1</v>
      </c>
      <c r="I1176" s="175"/>
      <c r="L1176" s="171"/>
      <c r="M1176" s="176"/>
      <c r="T1176" s="177"/>
      <c r="AT1176" s="173" t="s">
        <v>342</v>
      </c>
      <c r="AU1176" s="173" t="s">
        <v>87</v>
      </c>
      <c r="AV1176" s="12" t="s">
        <v>82</v>
      </c>
      <c r="AW1176" s="12" t="s">
        <v>31</v>
      </c>
      <c r="AX1176" s="12" t="s">
        <v>75</v>
      </c>
      <c r="AY1176" s="173" t="s">
        <v>334</v>
      </c>
    </row>
    <row r="1177" spans="2:65" s="1" customFormat="1" ht="78" customHeight="1">
      <c r="B1177" s="128"/>
      <c r="C1177" s="158" t="s">
        <v>1483</v>
      </c>
      <c r="D1177" s="158" t="s">
        <v>336</v>
      </c>
      <c r="E1177" s="159" t="s">
        <v>1484</v>
      </c>
      <c r="F1177" s="160" t="s">
        <v>1485</v>
      </c>
      <c r="G1177" s="161" t="s">
        <v>339</v>
      </c>
      <c r="H1177" s="162">
        <v>2.9590000000000001</v>
      </c>
      <c r="I1177" s="163"/>
      <c r="J1177" s="164">
        <f>ROUND(I1177*H1177,2)</f>
        <v>0</v>
      </c>
      <c r="K1177" s="165"/>
      <c r="L1177" s="32"/>
      <c r="M1177" s="166" t="s">
        <v>1</v>
      </c>
      <c r="N1177" s="127" t="s">
        <v>41</v>
      </c>
      <c r="P1177" s="167">
        <f>O1177*H1177</f>
        <v>0</v>
      </c>
      <c r="Q1177" s="167">
        <v>2.445E-2</v>
      </c>
      <c r="R1177" s="167">
        <f>Q1177*H1177</f>
        <v>7.2347549999999997E-2</v>
      </c>
      <c r="S1177" s="167">
        <v>0</v>
      </c>
      <c r="T1177" s="168">
        <f>S1177*H1177</f>
        <v>0</v>
      </c>
      <c r="AR1177" s="169" t="s">
        <v>452</v>
      </c>
      <c r="AT1177" s="169" t="s">
        <v>336</v>
      </c>
      <c r="AU1177" s="169" t="s">
        <v>87</v>
      </c>
      <c r="AY1177" s="17" t="s">
        <v>334</v>
      </c>
      <c r="BE1177" s="170">
        <f>IF(N1177="základná",J1177,0)</f>
        <v>0</v>
      </c>
      <c r="BF1177" s="170">
        <f>IF(N1177="znížená",J1177,0)</f>
        <v>0</v>
      </c>
      <c r="BG1177" s="170">
        <f>IF(N1177="zákl. prenesená",J1177,0)</f>
        <v>0</v>
      </c>
      <c r="BH1177" s="170">
        <f>IF(N1177="zníž. prenesená",J1177,0)</f>
        <v>0</v>
      </c>
      <c r="BI1177" s="170">
        <f>IF(N1177="nulová",J1177,0)</f>
        <v>0</v>
      </c>
      <c r="BJ1177" s="17" t="s">
        <v>87</v>
      </c>
      <c r="BK1177" s="170">
        <f>ROUND(I1177*H1177,2)</f>
        <v>0</v>
      </c>
      <c r="BL1177" s="17" t="s">
        <v>452</v>
      </c>
      <c r="BM1177" s="169" t="s">
        <v>1486</v>
      </c>
    </row>
    <row r="1178" spans="2:65" s="12" customFormat="1" ht="20.399999999999999">
      <c r="B1178" s="171"/>
      <c r="D1178" s="172" t="s">
        <v>342</v>
      </c>
      <c r="E1178" s="173" t="s">
        <v>1</v>
      </c>
      <c r="F1178" s="174" t="s">
        <v>1487</v>
      </c>
      <c r="H1178" s="173" t="s">
        <v>1</v>
      </c>
      <c r="I1178" s="175"/>
      <c r="L1178" s="171"/>
      <c r="M1178" s="176"/>
      <c r="T1178" s="177"/>
      <c r="AT1178" s="173" t="s">
        <v>342</v>
      </c>
      <c r="AU1178" s="173" t="s">
        <v>87</v>
      </c>
      <c r="AV1178" s="12" t="s">
        <v>82</v>
      </c>
      <c r="AW1178" s="12" t="s">
        <v>31</v>
      </c>
      <c r="AX1178" s="12" t="s">
        <v>75</v>
      </c>
      <c r="AY1178" s="173" t="s">
        <v>334</v>
      </c>
    </row>
    <row r="1179" spans="2:65" s="12" customFormat="1">
      <c r="B1179" s="171"/>
      <c r="D1179" s="172" t="s">
        <v>342</v>
      </c>
      <c r="E1179" s="173" t="s">
        <v>1</v>
      </c>
      <c r="F1179" s="174" t="s">
        <v>1488</v>
      </c>
      <c r="H1179" s="173" t="s">
        <v>1</v>
      </c>
      <c r="I1179" s="175"/>
      <c r="L1179" s="171"/>
      <c r="M1179" s="176"/>
      <c r="T1179" s="177"/>
      <c r="AT1179" s="173" t="s">
        <v>342</v>
      </c>
      <c r="AU1179" s="173" t="s">
        <v>87</v>
      </c>
      <c r="AV1179" s="12" t="s">
        <v>82</v>
      </c>
      <c r="AW1179" s="12" t="s">
        <v>31</v>
      </c>
      <c r="AX1179" s="12" t="s">
        <v>75</v>
      </c>
      <c r="AY1179" s="173" t="s">
        <v>334</v>
      </c>
    </row>
    <row r="1180" spans="2:65" s="13" customFormat="1">
      <c r="B1180" s="178"/>
      <c r="D1180" s="172" t="s">
        <v>342</v>
      </c>
      <c r="E1180" s="179" t="s">
        <v>1</v>
      </c>
      <c r="F1180" s="180" t="s">
        <v>1489</v>
      </c>
      <c r="H1180" s="181">
        <v>2.9590000000000001</v>
      </c>
      <c r="I1180" s="182"/>
      <c r="L1180" s="178"/>
      <c r="M1180" s="183"/>
      <c r="T1180" s="184"/>
      <c r="AT1180" s="179" t="s">
        <v>342</v>
      </c>
      <c r="AU1180" s="179" t="s">
        <v>87</v>
      </c>
      <c r="AV1180" s="13" t="s">
        <v>87</v>
      </c>
      <c r="AW1180" s="13" t="s">
        <v>31</v>
      </c>
      <c r="AX1180" s="13" t="s">
        <v>75</v>
      </c>
      <c r="AY1180" s="179" t="s">
        <v>334</v>
      </c>
    </row>
    <row r="1181" spans="2:65" s="14" customFormat="1">
      <c r="B1181" s="185"/>
      <c r="D1181" s="172" t="s">
        <v>342</v>
      </c>
      <c r="E1181" s="186" t="s">
        <v>1</v>
      </c>
      <c r="F1181" s="187" t="s">
        <v>346</v>
      </c>
      <c r="H1181" s="188">
        <v>2.9590000000000001</v>
      </c>
      <c r="I1181" s="189"/>
      <c r="L1181" s="185"/>
      <c r="M1181" s="190"/>
      <c r="T1181" s="191"/>
      <c r="AT1181" s="186" t="s">
        <v>342</v>
      </c>
      <c r="AU1181" s="186" t="s">
        <v>87</v>
      </c>
      <c r="AV1181" s="14" t="s">
        <v>340</v>
      </c>
      <c r="AW1181" s="14" t="s">
        <v>31</v>
      </c>
      <c r="AX1181" s="14" t="s">
        <v>82</v>
      </c>
      <c r="AY1181" s="186" t="s">
        <v>334</v>
      </c>
    </row>
    <row r="1182" spans="2:65" s="12" customFormat="1" ht="20.399999999999999">
      <c r="B1182" s="171"/>
      <c r="D1182" s="172" t="s">
        <v>342</v>
      </c>
      <c r="E1182" s="173" t="s">
        <v>1</v>
      </c>
      <c r="F1182" s="174" t="s">
        <v>1449</v>
      </c>
      <c r="H1182" s="173" t="s">
        <v>1</v>
      </c>
      <c r="I1182" s="175"/>
      <c r="L1182" s="171"/>
      <c r="M1182" s="176"/>
      <c r="T1182" s="177"/>
      <c r="AT1182" s="173" t="s">
        <v>342</v>
      </c>
      <c r="AU1182" s="173" t="s">
        <v>87</v>
      </c>
      <c r="AV1182" s="12" t="s">
        <v>82</v>
      </c>
      <c r="AW1182" s="12" t="s">
        <v>31</v>
      </c>
      <c r="AX1182" s="12" t="s">
        <v>75</v>
      </c>
      <c r="AY1182" s="173" t="s">
        <v>334</v>
      </c>
    </row>
    <row r="1183" spans="2:65" s="1" customFormat="1" ht="62.7" customHeight="1">
      <c r="B1183" s="128"/>
      <c r="C1183" s="158" t="s">
        <v>1490</v>
      </c>
      <c r="D1183" s="158" t="s">
        <v>336</v>
      </c>
      <c r="E1183" s="159" t="s">
        <v>1491</v>
      </c>
      <c r="F1183" s="160" t="s">
        <v>1492</v>
      </c>
      <c r="G1183" s="161" t="s">
        <v>339</v>
      </c>
      <c r="H1183" s="162">
        <v>8.6940000000000008</v>
      </c>
      <c r="I1183" s="163"/>
      <c r="J1183" s="164">
        <f>ROUND(I1183*H1183,2)</f>
        <v>0</v>
      </c>
      <c r="K1183" s="165"/>
      <c r="L1183" s="32"/>
      <c r="M1183" s="166" t="s">
        <v>1</v>
      </c>
      <c r="N1183" s="127" t="s">
        <v>41</v>
      </c>
      <c r="P1183" s="167">
        <f>O1183*H1183</f>
        <v>0</v>
      </c>
      <c r="Q1183" s="167">
        <v>4.3770000000000003E-2</v>
      </c>
      <c r="R1183" s="167">
        <f>Q1183*H1183</f>
        <v>0.38053638000000006</v>
      </c>
      <c r="S1183" s="167">
        <v>0</v>
      </c>
      <c r="T1183" s="168">
        <f>S1183*H1183</f>
        <v>0</v>
      </c>
      <c r="AR1183" s="169" t="s">
        <v>452</v>
      </c>
      <c r="AT1183" s="169" t="s">
        <v>336</v>
      </c>
      <c r="AU1183" s="169" t="s">
        <v>87</v>
      </c>
      <c r="AY1183" s="17" t="s">
        <v>334</v>
      </c>
      <c r="BE1183" s="170">
        <f>IF(N1183="základná",J1183,0)</f>
        <v>0</v>
      </c>
      <c r="BF1183" s="170">
        <f>IF(N1183="znížená",J1183,0)</f>
        <v>0</v>
      </c>
      <c r="BG1183" s="170">
        <f>IF(N1183="zákl. prenesená",J1183,0)</f>
        <v>0</v>
      </c>
      <c r="BH1183" s="170">
        <f>IF(N1183="zníž. prenesená",J1183,0)</f>
        <v>0</v>
      </c>
      <c r="BI1183" s="170">
        <f>IF(N1183="nulová",J1183,0)</f>
        <v>0</v>
      </c>
      <c r="BJ1183" s="17" t="s">
        <v>87</v>
      </c>
      <c r="BK1183" s="170">
        <f>ROUND(I1183*H1183,2)</f>
        <v>0</v>
      </c>
      <c r="BL1183" s="17" t="s">
        <v>452</v>
      </c>
      <c r="BM1183" s="169" t="s">
        <v>1493</v>
      </c>
    </row>
    <row r="1184" spans="2:65" s="12" customFormat="1" ht="20.399999999999999">
      <c r="B1184" s="171"/>
      <c r="D1184" s="172" t="s">
        <v>342</v>
      </c>
      <c r="E1184" s="173" t="s">
        <v>1</v>
      </c>
      <c r="F1184" s="174" t="s">
        <v>1494</v>
      </c>
      <c r="H1184" s="173" t="s">
        <v>1</v>
      </c>
      <c r="I1184" s="175"/>
      <c r="L1184" s="171"/>
      <c r="M1184" s="176"/>
      <c r="T1184" s="177"/>
      <c r="AT1184" s="173" t="s">
        <v>342</v>
      </c>
      <c r="AU1184" s="173" t="s">
        <v>87</v>
      </c>
      <c r="AV1184" s="12" t="s">
        <v>82</v>
      </c>
      <c r="AW1184" s="12" t="s">
        <v>31</v>
      </c>
      <c r="AX1184" s="12" t="s">
        <v>75</v>
      </c>
      <c r="AY1184" s="173" t="s">
        <v>334</v>
      </c>
    </row>
    <row r="1185" spans="2:65" s="13" customFormat="1">
      <c r="B1185" s="178"/>
      <c r="D1185" s="172" t="s">
        <v>342</v>
      </c>
      <c r="E1185" s="179" t="s">
        <v>1</v>
      </c>
      <c r="F1185" s="180" t="s">
        <v>1495</v>
      </c>
      <c r="H1185" s="181">
        <v>8.6940000000000008</v>
      </c>
      <c r="I1185" s="182"/>
      <c r="L1185" s="178"/>
      <c r="M1185" s="183"/>
      <c r="T1185" s="184"/>
      <c r="AT1185" s="179" t="s">
        <v>342</v>
      </c>
      <c r="AU1185" s="179" t="s">
        <v>87</v>
      </c>
      <c r="AV1185" s="13" t="s">
        <v>87</v>
      </c>
      <c r="AW1185" s="13" t="s">
        <v>31</v>
      </c>
      <c r="AX1185" s="13" t="s">
        <v>75</v>
      </c>
      <c r="AY1185" s="179" t="s">
        <v>334</v>
      </c>
    </row>
    <row r="1186" spans="2:65" s="14" customFormat="1">
      <c r="B1186" s="185"/>
      <c r="D1186" s="172" t="s">
        <v>342</v>
      </c>
      <c r="E1186" s="186" t="s">
        <v>1</v>
      </c>
      <c r="F1186" s="187" t="s">
        <v>346</v>
      </c>
      <c r="H1186" s="188">
        <v>8.6940000000000008</v>
      </c>
      <c r="I1186" s="189"/>
      <c r="L1186" s="185"/>
      <c r="M1186" s="190"/>
      <c r="T1186" s="191"/>
      <c r="AT1186" s="186" t="s">
        <v>342</v>
      </c>
      <c r="AU1186" s="186" t="s">
        <v>87</v>
      </c>
      <c r="AV1186" s="14" t="s">
        <v>340</v>
      </c>
      <c r="AW1186" s="14" t="s">
        <v>31</v>
      </c>
      <c r="AX1186" s="14" t="s">
        <v>82</v>
      </c>
      <c r="AY1186" s="186" t="s">
        <v>334</v>
      </c>
    </row>
    <row r="1187" spans="2:65" s="12" customFormat="1" ht="20.399999999999999">
      <c r="B1187" s="171"/>
      <c r="D1187" s="172" t="s">
        <v>342</v>
      </c>
      <c r="E1187" s="173" t="s">
        <v>1</v>
      </c>
      <c r="F1187" s="174" t="s">
        <v>1449</v>
      </c>
      <c r="H1187" s="173" t="s">
        <v>1</v>
      </c>
      <c r="I1187" s="175"/>
      <c r="L1187" s="171"/>
      <c r="M1187" s="176"/>
      <c r="T1187" s="177"/>
      <c r="AT1187" s="173" t="s">
        <v>342</v>
      </c>
      <c r="AU1187" s="173" t="s">
        <v>87</v>
      </c>
      <c r="AV1187" s="12" t="s">
        <v>82</v>
      </c>
      <c r="AW1187" s="12" t="s">
        <v>31</v>
      </c>
      <c r="AX1187" s="12" t="s">
        <v>75</v>
      </c>
      <c r="AY1187" s="173" t="s">
        <v>334</v>
      </c>
    </row>
    <row r="1188" spans="2:65" s="1" customFormat="1" ht="24.15" customHeight="1">
      <c r="B1188" s="128"/>
      <c r="C1188" s="158" t="s">
        <v>1496</v>
      </c>
      <c r="D1188" s="158" t="s">
        <v>336</v>
      </c>
      <c r="E1188" s="159" t="s">
        <v>1497</v>
      </c>
      <c r="F1188" s="160" t="s">
        <v>1498</v>
      </c>
      <c r="G1188" s="161" t="s">
        <v>339</v>
      </c>
      <c r="H1188" s="162">
        <v>1155.7249999999999</v>
      </c>
      <c r="I1188" s="163"/>
      <c r="J1188" s="164">
        <f>ROUND(I1188*H1188,2)</f>
        <v>0</v>
      </c>
      <c r="K1188" s="165"/>
      <c r="L1188" s="32"/>
      <c r="M1188" s="166" t="s">
        <v>1</v>
      </c>
      <c r="N1188" s="127" t="s">
        <v>41</v>
      </c>
      <c r="P1188" s="167">
        <f>O1188*H1188</f>
        <v>0</v>
      </c>
      <c r="Q1188" s="167">
        <v>7.28E-3</v>
      </c>
      <c r="R1188" s="167">
        <f>Q1188*H1188</f>
        <v>8.4136779999999991</v>
      </c>
      <c r="S1188" s="167">
        <v>0</v>
      </c>
      <c r="T1188" s="168">
        <f>S1188*H1188</f>
        <v>0</v>
      </c>
      <c r="AR1188" s="169" t="s">
        <v>452</v>
      </c>
      <c r="AT1188" s="169" t="s">
        <v>336</v>
      </c>
      <c r="AU1188" s="169" t="s">
        <v>87</v>
      </c>
      <c r="AY1188" s="17" t="s">
        <v>334</v>
      </c>
      <c r="BE1188" s="170">
        <f>IF(N1188="základná",J1188,0)</f>
        <v>0</v>
      </c>
      <c r="BF1188" s="170">
        <f>IF(N1188="znížená",J1188,0)</f>
        <v>0</v>
      </c>
      <c r="BG1188" s="170">
        <f>IF(N1188="zákl. prenesená",J1188,0)</f>
        <v>0</v>
      </c>
      <c r="BH1188" s="170">
        <f>IF(N1188="zníž. prenesená",J1188,0)</f>
        <v>0</v>
      </c>
      <c r="BI1188" s="170">
        <f>IF(N1188="nulová",J1188,0)</f>
        <v>0</v>
      </c>
      <c r="BJ1188" s="17" t="s">
        <v>87</v>
      </c>
      <c r="BK1188" s="170">
        <f>ROUND(I1188*H1188,2)</f>
        <v>0</v>
      </c>
      <c r="BL1188" s="17" t="s">
        <v>452</v>
      </c>
      <c r="BM1188" s="169" t="s">
        <v>1499</v>
      </c>
    </row>
    <row r="1189" spans="2:65" s="12" customFormat="1">
      <c r="B1189" s="171"/>
      <c r="D1189" s="172" t="s">
        <v>342</v>
      </c>
      <c r="E1189" s="173" t="s">
        <v>1</v>
      </c>
      <c r="F1189" s="174" t="s">
        <v>1500</v>
      </c>
      <c r="H1189" s="173" t="s">
        <v>1</v>
      </c>
      <c r="I1189" s="175"/>
      <c r="L1189" s="171"/>
      <c r="M1189" s="176"/>
      <c r="T1189" s="177"/>
      <c r="AT1189" s="173" t="s">
        <v>342</v>
      </c>
      <c r="AU1189" s="173" t="s">
        <v>87</v>
      </c>
      <c r="AV1189" s="12" t="s">
        <v>82</v>
      </c>
      <c r="AW1189" s="12" t="s">
        <v>31</v>
      </c>
      <c r="AX1189" s="12" t="s">
        <v>75</v>
      </c>
      <c r="AY1189" s="173" t="s">
        <v>334</v>
      </c>
    </row>
    <row r="1190" spans="2:65" s="12" customFormat="1" ht="20.399999999999999">
      <c r="B1190" s="171"/>
      <c r="D1190" s="172" t="s">
        <v>342</v>
      </c>
      <c r="E1190" s="173" t="s">
        <v>1</v>
      </c>
      <c r="F1190" s="174" t="s">
        <v>877</v>
      </c>
      <c r="H1190" s="173" t="s">
        <v>1</v>
      </c>
      <c r="I1190" s="175"/>
      <c r="L1190" s="171"/>
      <c r="M1190" s="176"/>
      <c r="T1190" s="177"/>
      <c r="AT1190" s="173" t="s">
        <v>342</v>
      </c>
      <c r="AU1190" s="173" t="s">
        <v>87</v>
      </c>
      <c r="AV1190" s="12" t="s">
        <v>82</v>
      </c>
      <c r="AW1190" s="12" t="s">
        <v>31</v>
      </c>
      <c r="AX1190" s="12" t="s">
        <v>75</v>
      </c>
      <c r="AY1190" s="173" t="s">
        <v>334</v>
      </c>
    </row>
    <row r="1191" spans="2:65" s="13" customFormat="1">
      <c r="B1191" s="178"/>
      <c r="D1191" s="172" t="s">
        <v>342</v>
      </c>
      <c r="E1191" s="179" t="s">
        <v>1</v>
      </c>
      <c r="F1191" s="180" t="s">
        <v>1501</v>
      </c>
      <c r="H1191" s="181">
        <v>22.443000000000001</v>
      </c>
      <c r="I1191" s="182"/>
      <c r="L1191" s="178"/>
      <c r="M1191" s="183"/>
      <c r="T1191" s="184"/>
      <c r="AT1191" s="179" t="s">
        <v>342</v>
      </c>
      <c r="AU1191" s="179" t="s">
        <v>87</v>
      </c>
      <c r="AV1191" s="13" t="s">
        <v>87</v>
      </c>
      <c r="AW1191" s="13" t="s">
        <v>31</v>
      </c>
      <c r="AX1191" s="13" t="s">
        <v>75</v>
      </c>
      <c r="AY1191" s="179" t="s">
        <v>334</v>
      </c>
    </row>
    <row r="1192" spans="2:65" s="12" customFormat="1">
      <c r="B1192" s="171"/>
      <c r="D1192" s="172" t="s">
        <v>342</v>
      </c>
      <c r="E1192" s="173" t="s">
        <v>1</v>
      </c>
      <c r="F1192" s="174" t="s">
        <v>879</v>
      </c>
      <c r="H1192" s="173" t="s">
        <v>1</v>
      </c>
      <c r="I1192" s="175"/>
      <c r="L1192" s="171"/>
      <c r="M1192" s="176"/>
      <c r="T1192" s="177"/>
      <c r="AT1192" s="173" t="s">
        <v>342</v>
      </c>
      <c r="AU1192" s="173" t="s">
        <v>87</v>
      </c>
      <c r="AV1192" s="12" t="s">
        <v>82</v>
      </c>
      <c r="AW1192" s="12" t="s">
        <v>31</v>
      </c>
      <c r="AX1192" s="12" t="s">
        <v>75</v>
      </c>
      <c r="AY1192" s="173" t="s">
        <v>334</v>
      </c>
    </row>
    <row r="1193" spans="2:65" s="13" customFormat="1">
      <c r="B1193" s="178"/>
      <c r="D1193" s="172" t="s">
        <v>342</v>
      </c>
      <c r="E1193" s="179" t="s">
        <v>1</v>
      </c>
      <c r="F1193" s="180" t="s">
        <v>1502</v>
      </c>
      <c r="H1193" s="181">
        <v>2.0910000000000002</v>
      </c>
      <c r="I1193" s="182"/>
      <c r="L1193" s="178"/>
      <c r="M1193" s="183"/>
      <c r="T1193" s="184"/>
      <c r="AT1193" s="179" t="s">
        <v>342</v>
      </c>
      <c r="AU1193" s="179" t="s">
        <v>87</v>
      </c>
      <c r="AV1193" s="13" t="s">
        <v>87</v>
      </c>
      <c r="AW1193" s="13" t="s">
        <v>31</v>
      </c>
      <c r="AX1193" s="13" t="s">
        <v>75</v>
      </c>
      <c r="AY1193" s="179" t="s">
        <v>334</v>
      </c>
    </row>
    <row r="1194" spans="2:65" s="15" customFormat="1">
      <c r="B1194" s="192"/>
      <c r="D1194" s="172" t="s">
        <v>342</v>
      </c>
      <c r="E1194" s="193" t="s">
        <v>201</v>
      </c>
      <c r="F1194" s="194" t="s">
        <v>406</v>
      </c>
      <c r="H1194" s="195">
        <v>24.534000000000002</v>
      </c>
      <c r="I1194" s="196"/>
      <c r="L1194" s="192"/>
      <c r="M1194" s="197"/>
      <c r="T1194" s="198"/>
      <c r="AT1194" s="193" t="s">
        <v>342</v>
      </c>
      <c r="AU1194" s="193" t="s">
        <v>87</v>
      </c>
      <c r="AV1194" s="15" t="s">
        <v>352</v>
      </c>
      <c r="AW1194" s="15" t="s">
        <v>31</v>
      </c>
      <c r="AX1194" s="15" t="s">
        <v>75</v>
      </c>
      <c r="AY1194" s="193" t="s">
        <v>334</v>
      </c>
    </row>
    <row r="1195" spans="2:65" s="12" customFormat="1">
      <c r="B1195" s="171"/>
      <c r="D1195" s="172" t="s">
        <v>342</v>
      </c>
      <c r="E1195" s="173" t="s">
        <v>1</v>
      </c>
      <c r="F1195" s="174" t="s">
        <v>1503</v>
      </c>
      <c r="H1195" s="173" t="s">
        <v>1</v>
      </c>
      <c r="I1195" s="175"/>
      <c r="L1195" s="171"/>
      <c r="M1195" s="176"/>
      <c r="T1195" s="177"/>
      <c r="AT1195" s="173" t="s">
        <v>342</v>
      </c>
      <c r="AU1195" s="173" t="s">
        <v>87</v>
      </c>
      <c r="AV1195" s="12" t="s">
        <v>82</v>
      </c>
      <c r="AW1195" s="12" t="s">
        <v>31</v>
      </c>
      <c r="AX1195" s="12" t="s">
        <v>75</v>
      </c>
      <c r="AY1195" s="173" t="s">
        <v>334</v>
      </c>
    </row>
    <row r="1196" spans="2:65" s="12" customFormat="1" ht="20.399999999999999">
      <c r="B1196" s="171"/>
      <c r="D1196" s="172" t="s">
        <v>342</v>
      </c>
      <c r="E1196" s="173" t="s">
        <v>1</v>
      </c>
      <c r="F1196" s="174" t="s">
        <v>1504</v>
      </c>
      <c r="H1196" s="173" t="s">
        <v>1</v>
      </c>
      <c r="I1196" s="175"/>
      <c r="L1196" s="171"/>
      <c r="M1196" s="176"/>
      <c r="T1196" s="177"/>
      <c r="AT1196" s="173" t="s">
        <v>342</v>
      </c>
      <c r="AU1196" s="173" t="s">
        <v>87</v>
      </c>
      <c r="AV1196" s="12" t="s">
        <v>82</v>
      </c>
      <c r="AW1196" s="12" t="s">
        <v>31</v>
      </c>
      <c r="AX1196" s="12" t="s">
        <v>75</v>
      </c>
      <c r="AY1196" s="173" t="s">
        <v>334</v>
      </c>
    </row>
    <row r="1197" spans="2:65" s="13" customFormat="1">
      <c r="B1197" s="178"/>
      <c r="D1197" s="172" t="s">
        <v>342</v>
      </c>
      <c r="E1197" s="179" t="s">
        <v>1</v>
      </c>
      <c r="F1197" s="180" t="s">
        <v>1505</v>
      </c>
      <c r="H1197" s="181">
        <v>72.912000000000006</v>
      </c>
      <c r="I1197" s="182"/>
      <c r="L1197" s="178"/>
      <c r="M1197" s="183"/>
      <c r="T1197" s="184"/>
      <c r="AT1197" s="179" t="s">
        <v>342</v>
      </c>
      <c r="AU1197" s="179" t="s">
        <v>87</v>
      </c>
      <c r="AV1197" s="13" t="s">
        <v>87</v>
      </c>
      <c r="AW1197" s="13" t="s">
        <v>31</v>
      </c>
      <c r="AX1197" s="13" t="s">
        <v>75</v>
      </c>
      <c r="AY1197" s="179" t="s">
        <v>334</v>
      </c>
    </row>
    <row r="1198" spans="2:65" s="13" customFormat="1">
      <c r="B1198" s="178"/>
      <c r="D1198" s="172" t="s">
        <v>342</v>
      </c>
      <c r="E1198" s="179" t="s">
        <v>1</v>
      </c>
      <c r="F1198" s="180" t="s">
        <v>1506</v>
      </c>
      <c r="H1198" s="181">
        <v>105.108</v>
      </c>
      <c r="I1198" s="182"/>
      <c r="L1198" s="178"/>
      <c r="M1198" s="183"/>
      <c r="T1198" s="184"/>
      <c r="AT1198" s="179" t="s">
        <v>342</v>
      </c>
      <c r="AU1198" s="179" t="s">
        <v>87</v>
      </c>
      <c r="AV1198" s="13" t="s">
        <v>87</v>
      </c>
      <c r="AW1198" s="13" t="s">
        <v>31</v>
      </c>
      <c r="AX1198" s="13" t="s">
        <v>75</v>
      </c>
      <c r="AY1198" s="179" t="s">
        <v>334</v>
      </c>
    </row>
    <row r="1199" spans="2:65" s="13" customFormat="1">
      <c r="B1199" s="178"/>
      <c r="D1199" s="172" t="s">
        <v>342</v>
      </c>
      <c r="E1199" s="179" t="s">
        <v>1</v>
      </c>
      <c r="F1199" s="180" t="s">
        <v>1507</v>
      </c>
      <c r="H1199" s="181">
        <v>72.835999999999999</v>
      </c>
      <c r="I1199" s="182"/>
      <c r="L1199" s="178"/>
      <c r="M1199" s="183"/>
      <c r="T1199" s="184"/>
      <c r="AT1199" s="179" t="s">
        <v>342</v>
      </c>
      <c r="AU1199" s="179" t="s">
        <v>87</v>
      </c>
      <c r="AV1199" s="13" t="s">
        <v>87</v>
      </c>
      <c r="AW1199" s="13" t="s">
        <v>31</v>
      </c>
      <c r="AX1199" s="13" t="s">
        <v>75</v>
      </c>
      <c r="AY1199" s="179" t="s">
        <v>334</v>
      </c>
    </row>
    <row r="1200" spans="2:65" s="12" customFormat="1" ht="30.6">
      <c r="B1200" s="171"/>
      <c r="D1200" s="172" t="s">
        <v>342</v>
      </c>
      <c r="E1200" s="173" t="s">
        <v>1</v>
      </c>
      <c r="F1200" s="174" t="s">
        <v>1508</v>
      </c>
      <c r="H1200" s="173" t="s">
        <v>1</v>
      </c>
      <c r="I1200" s="175"/>
      <c r="L1200" s="171"/>
      <c r="M1200" s="176"/>
      <c r="T1200" s="177"/>
      <c r="AT1200" s="173" t="s">
        <v>342</v>
      </c>
      <c r="AU1200" s="173" t="s">
        <v>87</v>
      </c>
      <c r="AV1200" s="12" t="s">
        <v>82</v>
      </c>
      <c r="AW1200" s="12" t="s">
        <v>31</v>
      </c>
      <c r="AX1200" s="12" t="s">
        <v>75</v>
      </c>
      <c r="AY1200" s="173" t="s">
        <v>334</v>
      </c>
    </row>
    <row r="1201" spans="2:51" s="13" customFormat="1">
      <c r="B1201" s="178"/>
      <c r="D1201" s="172" t="s">
        <v>342</v>
      </c>
      <c r="E1201" s="179" t="s">
        <v>1</v>
      </c>
      <c r="F1201" s="180" t="s">
        <v>1509</v>
      </c>
      <c r="H1201" s="181">
        <v>110.235</v>
      </c>
      <c r="I1201" s="182"/>
      <c r="L1201" s="178"/>
      <c r="M1201" s="183"/>
      <c r="T1201" s="184"/>
      <c r="AT1201" s="179" t="s">
        <v>342</v>
      </c>
      <c r="AU1201" s="179" t="s">
        <v>87</v>
      </c>
      <c r="AV1201" s="13" t="s">
        <v>87</v>
      </c>
      <c r="AW1201" s="13" t="s">
        <v>31</v>
      </c>
      <c r="AX1201" s="13" t="s">
        <v>75</v>
      </c>
      <c r="AY1201" s="179" t="s">
        <v>334</v>
      </c>
    </row>
    <row r="1202" spans="2:51" s="13" customFormat="1">
      <c r="B1202" s="178"/>
      <c r="D1202" s="172" t="s">
        <v>342</v>
      </c>
      <c r="E1202" s="179" t="s">
        <v>1</v>
      </c>
      <c r="F1202" s="180" t="s">
        <v>1510</v>
      </c>
      <c r="H1202" s="181">
        <v>110.22</v>
      </c>
      <c r="I1202" s="182"/>
      <c r="L1202" s="178"/>
      <c r="M1202" s="183"/>
      <c r="T1202" s="184"/>
      <c r="AT1202" s="179" t="s">
        <v>342</v>
      </c>
      <c r="AU1202" s="179" t="s">
        <v>87</v>
      </c>
      <c r="AV1202" s="13" t="s">
        <v>87</v>
      </c>
      <c r="AW1202" s="13" t="s">
        <v>31</v>
      </c>
      <c r="AX1202" s="13" t="s">
        <v>75</v>
      </c>
      <c r="AY1202" s="179" t="s">
        <v>334</v>
      </c>
    </row>
    <row r="1203" spans="2:51" s="12" customFormat="1">
      <c r="B1203" s="171"/>
      <c r="D1203" s="172" t="s">
        <v>342</v>
      </c>
      <c r="E1203" s="173" t="s">
        <v>1</v>
      </c>
      <c r="F1203" s="174" t="s">
        <v>1511</v>
      </c>
      <c r="H1203" s="173" t="s">
        <v>1</v>
      </c>
      <c r="I1203" s="175"/>
      <c r="L1203" s="171"/>
      <c r="M1203" s="176"/>
      <c r="T1203" s="177"/>
      <c r="AT1203" s="173" t="s">
        <v>342</v>
      </c>
      <c r="AU1203" s="173" t="s">
        <v>87</v>
      </c>
      <c r="AV1203" s="12" t="s">
        <v>82</v>
      </c>
      <c r="AW1203" s="12" t="s">
        <v>31</v>
      </c>
      <c r="AX1203" s="12" t="s">
        <v>75</v>
      </c>
      <c r="AY1203" s="173" t="s">
        <v>334</v>
      </c>
    </row>
    <row r="1204" spans="2:51" s="13" customFormat="1">
      <c r="B1204" s="178"/>
      <c r="D1204" s="172" t="s">
        <v>342</v>
      </c>
      <c r="E1204" s="179" t="s">
        <v>1</v>
      </c>
      <c r="F1204" s="180" t="s">
        <v>1512</v>
      </c>
      <c r="H1204" s="181">
        <v>-16.675000000000001</v>
      </c>
      <c r="I1204" s="182"/>
      <c r="L1204" s="178"/>
      <c r="M1204" s="183"/>
      <c r="T1204" s="184"/>
      <c r="AT1204" s="179" t="s">
        <v>342</v>
      </c>
      <c r="AU1204" s="179" t="s">
        <v>87</v>
      </c>
      <c r="AV1204" s="13" t="s">
        <v>87</v>
      </c>
      <c r="AW1204" s="13" t="s">
        <v>31</v>
      </c>
      <c r="AX1204" s="13" t="s">
        <v>75</v>
      </c>
      <c r="AY1204" s="179" t="s">
        <v>334</v>
      </c>
    </row>
    <row r="1205" spans="2:51" s="12" customFormat="1" ht="20.399999999999999">
      <c r="B1205" s="171"/>
      <c r="D1205" s="172" t="s">
        <v>342</v>
      </c>
      <c r="E1205" s="173" t="s">
        <v>1</v>
      </c>
      <c r="F1205" s="174" t="s">
        <v>1513</v>
      </c>
      <c r="H1205" s="173" t="s">
        <v>1</v>
      </c>
      <c r="I1205" s="175"/>
      <c r="L1205" s="171"/>
      <c r="M1205" s="176"/>
      <c r="T1205" s="177"/>
      <c r="AT1205" s="173" t="s">
        <v>342</v>
      </c>
      <c r="AU1205" s="173" t="s">
        <v>87</v>
      </c>
      <c r="AV1205" s="12" t="s">
        <v>82</v>
      </c>
      <c r="AW1205" s="12" t="s">
        <v>31</v>
      </c>
      <c r="AX1205" s="12" t="s">
        <v>75</v>
      </c>
      <c r="AY1205" s="173" t="s">
        <v>334</v>
      </c>
    </row>
    <row r="1206" spans="2:51" s="12" customFormat="1">
      <c r="B1206" s="171"/>
      <c r="D1206" s="172" t="s">
        <v>342</v>
      </c>
      <c r="E1206" s="173" t="s">
        <v>1</v>
      </c>
      <c r="F1206" s="174" t="s">
        <v>1128</v>
      </c>
      <c r="H1206" s="173" t="s">
        <v>1</v>
      </c>
      <c r="I1206" s="175"/>
      <c r="L1206" s="171"/>
      <c r="M1206" s="176"/>
      <c r="T1206" s="177"/>
      <c r="AT1206" s="173" t="s">
        <v>342</v>
      </c>
      <c r="AU1206" s="173" t="s">
        <v>87</v>
      </c>
      <c r="AV1206" s="12" t="s">
        <v>82</v>
      </c>
      <c r="AW1206" s="12" t="s">
        <v>31</v>
      </c>
      <c r="AX1206" s="12" t="s">
        <v>75</v>
      </c>
      <c r="AY1206" s="173" t="s">
        <v>334</v>
      </c>
    </row>
    <row r="1207" spans="2:51" s="13" customFormat="1">
      <c r="B1207" s="178"/>
      <c r="D1207" s="172" t="s">
        <v>342</v>
      </c>
      <c r="E1207" s="179" t="s">
        <v>1</v>
      </c>
      <c r="F1207" s="180" t="s">
        <v>1514</v>
      </c>
      <c r="H1207" s="181">
        <v>10.801</v>
      </c>
      <c r="I1207" s="182"/>
      <c r="L1207" s="178"/>
      <c r="M1207" s="183"/>
      <c r="T1207" s="184"/>
      <c r="AT1207" s="179" t="s">
        <v>342</v>
      </c>
      <c r="AU1207" s="179" t="s">
        <v>87</v>
      </c>
      <c r="AV1207" s="13" t="s">
        <v>87</v>
      </c>
      <c r="AW1207" s="13" t="s">
        <v>31</v>
      </c>
      <c r="AX1207" s="13" t="s">
        <v>75</v>
      </c>
      <c r="AY1207" s="179" t="s">
        <v>334</v>
      </c>
    </row>
    <row r="1208" spans="2:51" s="13" customFormat="1">
      <c r="B1208" s="178"/>
      <c r="D1208" s="172" t="s">
        <v>342</v>
      </c>
      <c r="E1208" s="179" t="s">
        <v>1</v>
      </c>
      <c r="F1208" s="180" t="s">
        <v>1515</v>
      </c>
      <c r="H1208" s="181">
        <v>8.6969999999999992</v>
      </c>
      <c r="I1208" s="182"/>
      <c r="L1208" s="178"/>
      <c r="M1208" s="183"/>
      <c r="T1208" s="184"/>
      <c r="AT1208" s="179" t="s">
        <v>342</v>
      </c>
      <c r="AU1208" s="179" t="s">
        <v>87</v>
      </c>
      <c r="AV1208" s="13" t="s">
        <v>87</v>
      </c>
      <c r="AW1208" s="13" t="s">
        <v>31</v>
      </c>
      <c r="AX1208" s="13" t="s">
        <v>75</v>
      </c>
      <c r="AY1208" s="179" t="s">
        <v>334</v>
      </c>
    </row>
    <row r="1209" spans="2:51" s="13" customFormat="1">
      <c r="B1209" s="178"/>
      <c r="D1209" s="172" t="s">
        <v>342</v>
      </c>
      <c r="E1209" s="179" t="s">
        <v>1</v>
      </c>
      <c r="F1209" s="180" t="s">
        <v>1516</v>
      </c>
      <c r="H1209" s="181">
        <v>8.5579999999999998</v>
      </c>
      <c r="I1209" s="182"/>
      <c r="L1209" s="178"/>
      <c r="M1209" s="183"/>
      <c r="T1209" s="184"/>
      <c r="AT1209" s="179" t="s">
        <v>342</v>
      </c>
      <c r="AU1209" s="179" t="s">
        <v>87</v>
      </c>
      <c r="AV1209" s="13" t="s">
        <v>87</v>
      </c>
      <c r="AW1209" s="13" t="s">
        <v>31</v>
      </c>
      <c r="AX1209" s="13" t="s">
        <v>75</v>
      </c>
      <c r="AY1209" s="179" t="s">
        <v>334</v>
      </c>
    </row>
    <row r="1210" spans="2:51" s="13" customFormat="1">
      <c r="B1210" s="178"/>
      <c r="D1210" s="172" t="s">
        <v>342</v>
      </c>
      <c r="E1210" s="179" t="s">
        <v>1</v>
      </c>
      <c r="F1210" s="180" t="s">
        <v>1517</v>
      </c>
      <c r="H1210" s="181">
        <v>8.6709999999999994</v>
      </c>
      <c r="I1210" s="182"/>
      <c r="L1210" s="178"/>
      <c r="M1210" s="183"/>
      <c r="T1210" s="184"/>
      <c r="AT1210" s="179" t="s">
        <v>342</v>
      </c>
      <c r="AU1210" s="179" t="s">
        <v>87</v>
      </c>
      <c r="AV1210" s="13" t="s">
        <v>87</v>
      </c>
      <c r="AW1210" s="13" t="s">
        <v>31</v>
      </c>
      <c r="AX1210" s="13" t="s">
        <v>75</v>
      </c>
      <c r="AY1210" s="179" t="s">
        <v>334</v>
      </c>
    </row>
    <row r="1211" spans="2:51" s="12" customFormat="1" ht="30.6">
      <c r="B1211" s="171"/>
      <c r="D1211" s="172" t="s">
        <v>342</v>
      </c>
      <c r="E1211" s="173" t="s">
        <v>1</v>
      </c>
      <c r="F1211" s="174" t="s">
        <v>1518</v>
      </c>
      <c r="H1211" s="173" t="s">
        <v>1</v>
      </c>
      <c r="I1211" s="175"/>
      <c r="L1211" s="171"/>
      <c r="M1211" s="176"/>
      <c r="T1211" s="177"/>
      <c r="AT1211" s="173" t="s">
        <v>342</v>
      </c>
      <c r="AU1211" s="173" t="s">
        <v>87</v>
      </c>
      <c r="AV1211" s="12" t="s">
        <v>82</v>
      </c>
      <c r="AW1211" s="12" t="s">
        <v>31</v>
      </c>
      <c r="AX1211" s="12" t="s">
        <v>75</v>
      </c>
      <c r="AY1211" s="173" t="s">
        <v>334</v>
      </c>
    </row>
    <row r="1212" spans="2:51" s="13" customFormat="1">
      <c r="B1212" s="178"/>
      <c r="D1212" s="172" t="s">
        <v>342</v>
      </c>
      <c r="E1212" s="179" t="s">
        <v>1</v>
      </c>
      <c r="F1212" s="180" t="s">
        <v>1519</v>
      </c>
      <c r="H1212" s="181">
        <v>90.631</v>
      </c>
      <c r="I1212" s="182"/>
      <c r="L1212" s="178"/>
      <c r="M1212" s="183"/>
      <c r="T1212" s="184"/>
      <c r="AT1212" s="179" t="s">
        <v>342</v>
      </c>
      <c r="AU1212" s="179" t="s">
        <v>87</v>
      </c>
      <c r="AV1212" s="13" t="s">
        <v>87</v>
      </c>
      <c r="AW1212" s="13" t="s">
        <v>31</v>
      </c>
      <c r="AX1212" s="13" t="s">
        <v>75</v>
      </c>
      <c r="AY1212" s="179" t="s">
        <v>334</v>
      </c>
    </row>
    <row r="1213" spans="2:51" s="13" customFormat="1">
      <c r="B1213" s="178"/>
      <c r="D1213" s="172" t="s">
        <v>342</v>
      </c>
      <c r="E1213" s="179" t="s">
        <v>1</v>
      </c>
      <c r="F1213" s="180" t="s">
        <v>1520</v>
      </c>
      <c r="H1213" s="181">
        <v>-16.8</v>
      </c>
      <c r="I1213" s="182"/>
      <c r="L1213" s="178"/>
      <c r="M1213" s="183"/>
      <c r="T1213" s="184"/>
      <c r="AT1213" s="179" t="s">
        <v>342</v>
      </c>
      <c r="AU1213" s="179" t="s">
        <v>87</v>
      </c>
      <c r="AV1213" s="13" t="s">
        <v>87</v>
      </c>
      <c r="AW1213" s="13" t="s">
        <v>31</v>
      </c>
      <c r="AX1213" s="13" t="s">
        <v>75</v>
      </c>
      <c r="AY1213" s="179" t="s">
        <v>334</v>
      </c>
    </row>
    <row r="1214" spans="2:51" s="13" customFormat="1">
      <c r="B1214" s="178"/>
      <c r="D1214" s="172" t="s">
        <v>342</v>
      </c>
      <c r="E1214" s="179" t="s">
        <v>1</v>
      </c>
      <c r="F1214" s="180" t="s">
        <v>1521</v>
      </c>
      <c r="H1214" s="181">
        <v>1.1160000000000001</v>
      </c>
      <c r="I1214" s="182"/>
      <c r="L1214" s="178"/>
      <c r="M1214" s="183"/>
      <c r="T1214" s="184"/>
      <c r="AT1214" s="179" t="s">
        <v>342</v>
      </c>
      <c r="AU1214" s="179" t="s">
        <v>87</v>
      </c>
      <c r="AV1214" s="13" t="s">
        <v>87</v>
      </c>
      <c r="AW1214" s="13" t="s">
        <v>31</v>
      </c>
      <c r="AX1214" s="13" t="s">
        <v>75</v>
      </c>
      <c r="AY1214" s="179" t="s">
        <v>334</v>
      </c>
    </row>
    <row r="1215" spans="2:51" s="12" customFormat="1">
      <c r="B1215" s="171"/>
      <c r="D1215" s="172" t="s">
        <v>342</v>
      </c>
      <c r="E1215" s="173" t="s">
        <v>1</v>
      </c>
      <c r="F1215" s="174" t="s">
        <v>1511</v>
      </c>
      <c r="H1215" s="173" t="s">
        <v>1</v>
      </c>
      <c r="I1215" s="175"/>
      <c r="L1215" s="171"/>
      <c r="M1215" s="176"/>
      <c r="T1215" s="177"/>
      <c r="AT1215" s="173" t="s">
        <v>342</v>
      </c>
      <c r="AU1215" s="173" t="s">
        <v>87</v>
      </c>
      <c r="AV1215" s="12" t="s">
        <v>82</v>
      </c>
      <c r="AW1215" s="12" t="s">
        <v>31</v>
      </c>
      <c r="AX1215" s="12" t="s">
        <v>75</v>
      </c>
      <c r="AY1215" s="173" t="s">
        <v>334</v>
      </c>
    </row>
    <row r="1216" spans="2:51" s="13" customFormat="1">
      <c r="B1216" s="178"/>
      <c r="D1216" s="172" t="s">
        <v>342</v>
      </c>
      <c r="E1216" s="179" t="s">
        <v>1</v>
      </c>
      <c r="F1216" s="180" t="s">
        <v>1522</v>
      </c>
      <c r="H1216" s="181">
        <v>-3.1280000000000001</v>
      </c>
      <c r="I1216" s="182"/>
      <c r="L1216" s="178"/>
      <c r="M1216" s="183"/>
      <c r="T1216" s="184"/>
      <c r="AT1216" s="179" t="s">
        <v>342</v>
      </c>
      <c r="AU1216" s="179" t="s">
        <v>87</v>
      </c>
      <c r="AV1216" s="13" t="s">
        <v>87</v>
      </c>
      <c r="AW1216" s="13" t="s">
        <v>31</v>
      </c>
      <c r="AX1216" s="13" t="s">
        <v>75</v>
      </c>
      <c r="AY1216" s="179" t="s">
        <v>334</v>
      </c>
    </row>
    <row r="1217" spans="2:51" s="12" customFormat="1" ht="30.6">
      <c r="B1217" s="171"/>
      <c r="D1217" s="172" t="s">
        <v>342</v>
      </c>
      <c r="E1217" s="173" t="s">
        <v>1</v>
      </c>
      <c r="F1217" s="174" t="s">
        <v>1523</v>
      </c>
      <c r="H1217" s="173" t="s">
        <v>1</v>
      </c>
      <c r="I1217" s="175"/>
      <c r="L1217" s="171"/>
      <c r="M1217" s="176"/>
      <c r="T1217" s="177"/>
      <c r="AT1217" s="173" t="s">
        <v>342</v>
      </c>
      <c r="AU1217" s="173" t="s">
        <v>87</v>
      </c>
      <c r="AV1217" s="12" t="s">
        <v>82</v>
      </c>
      <c r="AW1217" s="12" t="s">
        <v>31</v>
      </c>
      <c r="AX1217" s="12" t="s">
        <v>75</v>
      </c>
      <c r="AY1217" s="173" t="s">
        <v>334</v>
      </c>
    </row>
    <row r="1218" spans="2:51" s="13" customFormat="1">
      <c r="B1218" s="178"/>
      <c r="D1218" s="172" t="s">
        <v>342</v>
      </c>
      <c r="E1218" s="179" t="s">
        <v>1</v>
      </c>
      <c r="F1218" s="180" t="s">
        <v>1524</v>
      </c>
      <c r="H1218" s="181">
        <v>14.477</v>
      </c>
      <c r="I1218" s="182"/>
      <c r="L1218" s="178"/>
      <c r="M1218" s="183"/>
      <c r="T1218" s="184"/>
      <c r="AT1218" s="179" t="s">
        <v>342</v>
      </c>
      <c r="AU1218" s="179" t="s">
        <v>87</v>
      </c>
      <c r="AV1218" s="13" t="s">
        <v>87</v>
      </c>
      <c r="AW1218" s="13" t="s">
        <v>31</v>
      </c>
      <c r="AX1218" s="13" t="s">
        <v>75</v>
      </c>
      <c r="AY1218" s="179" t="s">
        <v>334</v>
      </c>
    </row>
    <row r="1219" spans="2:51" s="12" customFormat="1">
      <c r="B1219" s="171"/>
      <c r="D1219" s="172" t="s">
        <v>342</v>
      </c>
      <c r="E1219" s="173" t="s">
        <v>1</v>
      </c>
      <c r="F1219" s="174" t="s">
        <v>1511</v>
      </c>
      <c r="H1219" s="173" t="s">
        <v>1</v>
      </c>
      <c r="I1219" s="175"/>
      <c r="L1219" s="171"/>
      <c r="M1219" s="176"/>
      <c r="T1219" s="177"/>
      <c r="AT1219" s="173" t="s">
        <v>342</v>
      </c>
      <c r="AU1219" s="173" t="s">
        <v>87</v>
      </c>
      <c r="AV1219" s="12" t="s">
        <v>82</v>
      </c>
      <c r="AW1219" s="12" t="s">
        <v>31</v>
      </c>
      <c r="AX1219" s="12" t="s">
        <v>75</v>
      </c>
      <c r="AY1219" s="173" t="s">
        <v>334</v>
      </c>
    </row>
    <row r="1220" spans="2:51" s="13" customFormat="1">
      <c r="B1220" s="178"/>
      <c r="D1220" s="172" t="s">
        <v>342</v>
      </c>
      <c r="E1220" s="179" t="s">
        <v>1</v>
      </c>
      <c r="F1220" s="180" t="s">
        <v>1525</v>
      </c>
      <c r="H1220" s="181">
        <v>-0.76800000000000002</v>
      </c>
      <c r="I1220" s="182"/>
      <c r="L1220" s="178"/>
      <c r="M1220" s="183"/>
      <c r="T1220" s="184"/>
      <c r="AT1220" s="179" t="s">
        <v>342</v>
      </c>
      <c r="AU1220" s="179" t="s">
        <v>87</v>
      </c>
      <c r="AV1220" s="13" t="s">
        <v>87</v>
      </c>
      <c r="AW1220" s="13" t="s">
        <v>31</v>
      </c>
      <c r="AX1220" s="13" t="s">
        <v>75</v>
      </c>
      <c r="AY1220" s="179" t="s">
        <v>334</v>
      </c>
    </row>
    <row r="1221" spans="2:51" s="12" customFormat="1" ht="30.6">
      <c r="B1221" s="171"/>
      <c r="D1221" s="172" t="s">
        <v>342</v>
      </c>
      <c r="E1221" s="173" t="s">
        <v>1</v>
      </c>
      <c r="F1221" s="174" t="s">
        <v>1526</v>
      </c>
      <c r="H1221" s="173" t="s">
        <v>1</v>
      </c>
      <c r="I1221" s="175"/>
      <c r="L1221" s="171"/>
      <c r="M1221" s="176"/>
      <c r="T1221" s="177"/>
      <c r="AT1221" s="173" t="s">
        <v>342</v>
      </c>
      <c r="AU1221" s="173" t="s">
        <v>87</v>
      </c>
      <c r="AV1221" s="12" t="s">
        <v>82</v>
      </c>
      <c r="AW1221" s="12" t="s">
        <v>31</v>
      </c>
      <c r="AX1221" s="12" t="s">
        <v>75</v>
      </c>
      <c r="AY1221" s="173" t="s">
        <v>334</v>
      </c>
    </row>
    <row r="1222" spans="2:51" s="13" customFormat="1">
      <c r="B1222" s="178"/>
      <c r="D1222" s="172" t="s">
        <v>342</v>
      </c>
      <c r="E1222" s="179" t="s">
        <v>1</v>
      </c>
      <c r="F1222" s="180" t="s">
        <v>1527</v>
      </c>
      <c r="H1222" s="181">
        <v>21.866</v>
      </c>
      <c r="I1222" s="182"/>
      <c r="L1222" s="178"/>
      <c r="M1222" s="183"/>
      <c r="T1222" s="184"/>
      <c r="AT1222" s="179" t="s">
        <v>342</v>
      </c>
      <c r="AU1222" s="179" t="s">
        <v>87</v>
      </c>
      <c r="AV1222" s="13" t="s">
        <v>87</v>
      </c>
      <c r="AW1222" s="13" t="s">
        <v>31</v>
      </c>
      <c r="AX1222" s="13" t="s">
        <v>75</v>
      </c>
      <c r="AY1222" s="179" t="s">
        <v>334</v>
      </c>
    </row>
    <row r="1223" spans="2:51" s="13" customFormat="1">
      <c r="B1223" s="178"/>
      <c r="D1223" s="172" t="s">
        <v>342</v>
      </c>
      <c r="E1223" s="179" t="s">
        <v>1</v>
      </c>
      <c r="F1223" s="180" t="s">
        <v>1528</v>
      </c>
      <c r="H1223" s="181">
        <v>-1.0620000000000001</v>
      </c>
      <c r="I1223" s="182"/>
      <c r="L1223" s="178"/>
      <c r="M1223" s="183"/>
      <c r="T1223" s="184"/>
      <c r="AT1223" s="179" t="s">
        <v>342</v>
      </c>
      <c r="AU1223" s="179" t="s">
        <v>87</v>
      </c>
      <c r="AV1223" s="13" t="s">
        <v>87</v>
      </c>
      <c r="AW1223" s="13" t="s">
        <v>31</v>
      </c>
      <c r="AX1223" s="13" t="s">
        <v>75</v>
      </c>
      <c r="AY1223" s="179" t="s">
        <v>334</v>
      </c>
    </row>
    <row r="1224" spans="2:51" s="13" customFormat="1">
      <c r="B1224" s="178"/>
      <c r="D1224" s="172" t="s">
        <v>342</v>
      </c>
      <c r="E1224" s="179" t="s">
        <v>1</v>
      </c>
      <c r="F1224" s="180" t="s">
        <v>1131</v>
      </c>
      <c r="H1224" s="181">
        <v>-1.9350000000000001</v>
      </c>
      <c r="I1224" s="182"/>
      <c r="L1224" s="178"/>
      <c r="M1224" s="183"/>
      <c r="T1224" s="184"/>
      <c r="AT1224" s="179" t="s">
        <v>342</v>
      </c>
      <c r="AU1224" s="179" t="s">
        <v>87</v>
      </c>
      <c r="AV1224" s="13" t="s">
        <v>87</v>
      </c>
      <c r="AW1224" s="13" t="s">
        <v>31</v>
      </c>
      <c r="AX1224" s="13" t="s">
        <v>75</v>
      </c>
      <c r="AY1224" s="179" t="s">
        <v>334</v>
      </c>
    </row>
    <row r="1225" spans="2:51" s="12" customFormat="1">
      <c r="B1225" s="171"/>
      <c r="D1225" s="172" t="s">
        <v>342</v>
      </c>
      <c r="E1225" s="173" t="s">
        <v>1</v>
      </c>
      <c r="F1225" s="174" t="s">
        <v>1529</v>
      </c>
      <c r="H1225" s="173" t="s">
        <v>1</v>
      </c>
      <c r="I1225" s="175"/>
      <c r="L1225" s="171"/>
      <c r="M1225" s="176"/>
      <c r="T1225" s="177"/>
      <c r="AT1225" s="173" t="s">
        <v>342</v>
      </c>
      <c r="AU1225" s="173" t="s">
        <v>87</v>
      </c>
      <c r="AV1225" s="12" t="s">
        <v>82</v>
      </c>
      <c r="AW1225" s="12" t="s">
        <v>31</v>
      </c>
      <c r="AX1225" s="12" t="s">
        <v>75</v>
      </c>
      <c r="AY1225" s="173" t="s">
        <v>334</v>
      </c>
    </row>
    <row r="1226" spans="2:51" s="13" customFormat="1">
      <c r="B1226" s="178"/>
      <c r="D1226" s="172" t="s">
        <v>342</v>
      </c>
      <c r="E1226" s="179" t="s">
        <v>1</v>
      </c>
      <c r="F1226" s="180" t="s">
        <v>1530</v>
      </c>
      <c r="H1226" s="181">
        <v>1.0049999999999999</v>
      </c>
      <c r="I1226" s="182"/>
      <c r="L1226" s="178"/>
      <c r="M1226" s="183"/>
      <c r="T1226" s="184"/>
      <c r="AT1226" s="179" t="s">
        <v>342</v>
      </c>
      <c r="AU1226" s="179" t="s">
        <v>87</v>
      </c>
      <c r="AV1226" s="13" t="s">
        <v>87</v>
      </c>
      <c r="AW1226" s="13" t="s">
        <v>31</v>
      </c>
      <c r="AX1226" s="13" t="s">
        <v>75</v>
      </c>
      <c r="AY1226" s="179" t="s">
        <v>334</v>
      </c>
    </row>
    <row r="1227" spans="2:51" s="13" customFormat="1">
      <c r="B1227" s="178"/>
      <c r="D1227" s="172" t="s">
        <v>342</v>
      </c>
      <c r="E1227" s="179" t="s">
        <v>1</v>
      </c>
      <c r="F1227" s="180" t="s">
        <v>1531</v>
      </c>
      <c r="H1227" s="181">
        <v>1.0620000000000001</v>
      </c>
      <c r="I1227" s="182"/>
      <c r="L1227" s="178"/>
      <c r="M1227" s="183"/>
      <c r="T1227" s="184"/>
      <c r="AT1227" s="179" t="s">
        <v>342</v>
      </c>
      <c r="AU1227" s="179" t="s">
        <v>87</v>
      </c>
      <c r="AV1227" s="13" t="s">
        <v>87</v>
      </c>
      <c r="AW1227" s="13" t="s">
        <v>31</v>
      </c>
      <c r="AX1227" s="13" t="s">
        <v>75</v>
      </c>
      <c r="AY1227" s="179" t="s">
        <v>334</v>
      </c>
    </row>
    <row r="1228" spans="2:51" s="12" customFormat="1">
      <c r="B1228" s="171"/>
      <c r="D1228" s="172" t="s">
        <v>342</v>
      </c>
      <c r="E1228" s="173" t="s">
        <v>1</v>
      </c>
      <c r="F1228" s="174" t="s">
        <v>1132</v>
      </c>
      <c r="H1228" s="173" t="s">
        <v>1</v>
      </c>
      <c r="I1228" s="175"/>
      <c r="L1228" s="171"/>
      <c r="M1228" s="176"/>
      <c r="T1228" s="177"/>
      <c r="AT1228" s="173" t="s">
        <v>342</v>
      </c>
      <c r="AU1228" s="173" t="s">
        <v>87</v>
      </c>
      <c r="AV1228" s="12" t="s">
        <v>82</v>
      </c>
      <c r="AW1228" s="12" t="s">
        <v>31</v>
      </c>
      <c r="AX1228" s="12" t="s">
        <v>75</v>
      </c>
      <c r="AY1228" s="173" t="s">
        <v>334</v>
      </c>
    </row>
    <row r="1229" spans="2:51" s="13" customFormat="1">
      <c r="B1229" s="178"/>
      <c r="D1229" s="172" t="s">
        <v>342</v>
      </c>
      <c r="E1229" s="179" t="s">
        <v>1</v>
      </c>
      <c r="F1229" s="180" t="s">
        <v>1532</v>
      </c>
      <c r="H1229" s="181">
        <v>11.084</v>
      </c>
      <c r="I1229" s="182"/>
      <c r="L1229" s="178"/>
      <c r="M1229" s="183"/>
      <c r="T1229" s="184"/>
      <c r="AT1229" s="179" t="s">
        <v>342</v>
      </c>
      <c r="AU1229" s="179" t="s">
        <v>87</v>
      </c>
      <c r="AV1229" s="13" t="s">
        <v>87</v>
      </c>
      <c r="AW1229" s="13" t="s">
        <v>31</v>
      </c>
      <c r="AX1229" s="13" t="s">
        <v>75</v>
      </c>
      <c r="AY1229" s="179" t="s">
        <v>334</v>
      </c>
    </row>
    <row r="1230" spans="2:51" s="13" customFormat="1">
      <c r="B1230" s="178"/>
      <c r="D1230" s="172" t="s">
        <v>342</v>
      </c>
      <c r="E1230" s="179" t="s">
        <v>1</v>
      </c>
      <c r="F1230" s="180" t="s">
        <v>1131</v>
      </c>
      <c r="H1230" s="181">
        <v>-1.9350000000000001</v>
      </c>
      <c r="I1230" s="182"/>
      <c r="L1230" s="178"/>
      <c r="M1230" s="183"/>
      <c r="T1230" s="184"/>
      <c r="AT1230" s="179" t="s">
        <v>342</v>
      </c>
      <c r="AU1230" s="179" t="s">
        <v>87</v>
      </c>
      <c r="AV1230" s="13" t="s">
        <v>87</v>
      </c>
      <c r="AW1230" s="13" t="s">
        <v>31</v>
      </c>
      <c r="AX1230" s="13" t="s">
        <v>75</v>
      </c>
      <c r="AY1230" s="179" t="s">
        <v>334</v>
      </c>
    </row>
    <row r="1231" spans="2:51" s="12" customFormat="1" ht="20.399999999999999">
      <c r="B1231" s="171"/>
      <c r="D1231" s="172" t="s">
        <v>342</v>
      </c>
      <c r="E1231" s="173" t="s">
        <v>1</v>
      </c>
      <c r="F1231" s="174" t="s">
        <v>1533</v>
      </c>
      <c r="H1231" s="173" t="s">
        <v>1</v>
      </c>
      <c r="I1231" s="175"/>
      <c r="L1231" s="171"/>
      <c r="M1231" s="176"/>
      <c r="T1231" s="177"/>
      <c r="AT1231" s="173" t="s">
        <v>342</v>
      </c>
      <c r="AU1231" s="173" t="s">
        <v>87</v>
      </c>
      <c r="AV1231" s="12" t="s">
        <v>82</v>
      </c>
      <c r="AW1231" s="12" t="s">
        <v>31</v>
      </c>
      <c r="AX1231" s="12" t="s">
        <v>75</v>
      </c>
      <c r="AY1231" s="173" t="s">
        <v>334</v>
      </c>
    </row>
    <row r="1232" spans="2:51" s="12" customFormat="1">
      <c r="B1232" s="171"/>
      <c r="D1232" s="172" t="s">
        <v>342</v>
      </c>
      <c r="E1232" s="173" t="s">
        <v>1</v>
      </c>
      <c r="F1232" s="174" t="s">
        <v>1128</v>
      </c>
      <c r="H1232" s="173" t="s">
        <v>1</v>
      </c>
      <c r="I1232" s="175"/>
      <c r="L1232" s="171"/>
      <c r="M1232" s="176"/>
      <c r="T1232" s="177"/>
      <c r="AT1232" s="173" t="s">
        <v>342</v>
      </c>
      <c r="AU1232" s="173" t="s">
        <v>87</v>
      </c>
      <c r="AV1232" s="12" t="s">
        <v>82</v>
      </c>
      <c r="AW1232" s="12" t="s">
        <v>31</v>
      </c>
      <c r="AX1232" s="12" t="s">
        <v>75</v>
      </c>
      <c r="AY1232" s="173" t="s">
        <v>334</v>
      </c>
    </row>
    <row r="1233" spans="2:51" s="13" customFormat="1">
      <c r="B1233" s="178"/>
      <c r="D1233" s="172" t="s">
        <v>342</v>
      </c>
      <c r="E1233" s="179" t="s">
        <v>1</v>
      </c>
      <c r="F1233" s="180" t="s">
        <v>1534</v>
      </c>
      <c r="H1233" s="181">
        <v>23.675999999999998</v>
      </c>
      <c r="I1233" s="182"/>
      <c r="L1233" s="178"/>
      <c r="M1233" s="183"/>
      <c r="T1233" s="184"/>
      <c r="AT1233" s="179" t="s">
        <v>342</v>
      </c>
      <c r="AU1233" s="179" t="s">
        <v>87</v>
      </c>
      <c r="AV1233" s="13" t="s">
        <v>87</v>
      </c>
      <c r="AW1233" s="13" t="s">
        <v>31</v>
      </c>
      <c r="AX1233" s="13" t="s">
        <v>75</v>
      </c>
      <c r="AY1233" s="179" t="s">
        <v>334</v>
      </c>
    </row>
    <row r="1234" spans="2:51" s="13" customFormat="1">
      <c r="B1234" s="178"/>
      <c r="D1234" s="172" t="s">
        <v>342</v>
      </c>
      <c r="E1234" s="179" t="s">
        <v>1</v>
      </c>
      <c r="F1234" s="180" t="s">
        <v>1131</v>
      </c>
      <c r="H1234" s="181">
        <v>-1.9350000000000001</v>
      </c>
      <c r="I1234" s="182"/>
      <c r="L1234" s="178"/>
      <c r="M1234" s="183"/>
      <c r="T1234" s="184"/>
      <c r="AT1234" s="179" t="s">
        <v>342</v>
      </c>
      <c r="AU1234" s="179" t="s">
        <v>87</v>
      </c>
      <c r="AV1234" s="13" t="s">
        <v>87</v>
      </c>
      <c r="AW1234" s="13" t="s">
        <v>31</v>
      </c>
      <c r="AX1234" s="13" t="s">
        <v>75</v>
      </c>
      <c r="AY1234" s="179" t="s">
        <v>334</v>
      </c>
    </row>
    <row r="1235" spans="2:51" s="13" customFormat="1">
      <c r="B1235" s="178"/>
      <c r="D1235" s="172" t="s">
        <v>342</v>
      </c>
      <c r="E1235" s="179" t="s">
        <v>1</v>
      </c>
      <c r="F1235" s="180" t="s">
        <v>1535</v>
      </c>
      <c r="H1235" s="181">
        <v>1.071</v>
      </c>
      <c r="I1235" s="182"/>
      <c r="L1235" s="178"/>
      <c r="M1235" s="183"/>
      <c r="T1235" s="184"/>
      <c r="AT1235" s="179" t="s">
        <v>342</v>
      </c>
      <c r="AU1235" s="179" t="s">
        <v>87</v>
      </c>
      <c r="AV1235" s="13" t="s">
        <v>87</v>
      </c>
      <c r="AW1235" s="13" t="s">
        <v>31</v>
      </c>
      <c r="AX1235" s="13" t="s">
        <v>75</v>
      </c>
      <c r="AY1235" s="179" t="s">
        <v>334</v>
      </c>
    </row>
    <row r="1236" spans="2:51" s="12" customFormat="1">
      <c r="B1236" s="171"/>
      <c r="D1236" s="172" t="s">
        <v>342</v>
      </c>
      <c r="E1236" s="173" t="s">
        <v>1</v>
      </c>
      <c r="F1236" s="174" t="s">
        <v>1132</v>
      </c>
      <c r="H1236" s="173" t="s">
        <v>1</v>
      </c>
      <c r="I1236" s="175"/>
      <c r="L1236" s="171"/>
      <c r="M1236" s="176"/>
      <c r="T1236" s="177"/>
      <c r="AT1236" s="173" t="s">
        <v>342</v>
      </c>
      <c r="AU1236" s="173" t="s">
        <v>87</v>
      </c>
      <c r="AV1236" s="12" t="s">
        <v>82</v>
      </c>
      <c r="AW1236" s="12" t="s">
        <v>31</v>
      </c>
      <c r="AX1236" s="12" t="s">
        <v>75</v>
      </c>
      <c r="AY1236" s="173" t="s">
        <v>334</v>
      </c>
    </row>
    <row r="1237" spans="2:51" s="13" customFormat="1">
      <c r="B1237" s="178"/>
      <c r="D1237" s="172" t="s">
        <v>342</v>
      </c>
      <c r="E1237" s="179" t="s">
        <v>1</v>
      </c>
      <c r="F1237" s="180" t="s">
        <v>1536</v>
      </c>
      <c r="H1237" s="181">
        <v>12.667</v>
      </c>
      <c r="I1237" s="182"/>
      <c r="L1237" s="178"/>
      <c r="M1237" s="183"/>
      <c r="T1237" s="184"/>
      <c r="AT1237" s="179" t="s">
        <v>342</v>
      </c>
      <c r="AU1237" s="179" t="s">
        <v>87</v>
      </c>
      <c r="AV1237" s="13" t="s">
        <v>87</v>
      </c>
      <c r="AW1237" s="13" t="s">
        <v>31</v>
      </c>
      <c r="AX1237" s="13" t="s">
        <v>75</v>
      </c>
      <c r="AY1237" s="179" t="s">
        <v>334</v>
      </c>
    </row>
    <row r="1238" spans="2:51" s="13" customFormat="1">
      <c r="B1238" s="178"/>
      <c r="D1238" s="172" t="s">
        <v>342</v>
      </c>
      <c r="E1238" s="179" t="s">
        <v>1</v>
      </c>
      <c r="F1238" s="180" t="s">
        <v>1131</v>
      </c>
      <c r="H1238" s="181">
        <v>-1.9350000000000001</v>
      </c>
      <c r="I1238" s="182"/>
      <c r="L1238" s="178"/>
      <c r="M1238" s="183"/>
      <c r="T1238" s="184"/>
      <c r="AT1238" s="179" t="s">
        <v>342</v>
      </c>
      <c r="AU1238" s="179" t="s">
        <v>87</v>
      </c>
      <c r="AV1238" s="13" t="s">
        <v>87</v>
      </c>
      <c r="AW1238" s="13" t="s">
        <v>31</v>
      </c>
      <c r="AX1238" s="13" t="s">
        <v>75</v>
      </c>
      <c r="AY1238" s="179" t="s">
        <v>334</v>
      </c>
    </row>
    <row r="1239" spans="2:51" s="13" customFormat="1">
      <c r="B1239" s="178"/>
      <c r="D1239" s="172" t="s">
        <v>342</v>
      </c>
      <c r="E1239" s="179" t="s">
        <v>1</v>
      </c>
      <c r="F1239" s="180" t="s">
        <v>1537</v>
      </c>
      <c r="H1239" s="181">
        <v>0.74</v>
      </c>
      <c r="I1239" s="182"/>
      <c r="L1239" s="178"/>
      <c r="M1239" s="183"/>
      <c r="T1239" s="184"/>
      <c r="AT1239" s="179" t="s">
        <v>342</v>
      </c>
      <c r="AU1239" s="179" t="s">
        <v>87</v>
      </c>
      <c r="AV1239" s="13" t="s">
        <v>87</v>
      </c>
      <c r="AW1239" s="13" t="s">
        <v>31</v>
      </c>
      <c r="AX1239" s="13" t="s">
        <v>75</v>
      </c>
      <c r="AY1239" s="179" t="s">
        <v>334</v>
      </c>
    </row>
    <row r="1240" spans="2:51" s="12" customFormat="1" ht="30.6">
      <c r="B1240" s="171"/>
      <c r="D1240" s="172" t="s">
        <v>342</v>
      </c>
      <c r="E1240" s="173" t="s">
        <v>1</v>
      </c>
      <c r="F1240" s="174" t="s">
        <v>1538</v>
      </c>
      <c r="H1240" s="173" t="s">
        <v>1</v>
      </c>
      <c r="I1240" s="175"/>
      <c r="L1240" s="171"/>
      <c r="M1240" s="176"/>
      <c r="T1240" s="177"/>
      <c r="AT1240" s="173" t="s">
        <v>342</v>
      </c>
      <c r="AU1240" s="173" t="s">
        <v>87</v>
      </c>
      <c r="AV1240" s="12" t="s">
        <v>82</v>
      </c>
      <c r="AW1240" s="12" t="s">
        <v>31</v>
      </c>
      <c r="AX1240" s="12" t="s">
        <v>75</v>
      </c>
      <c r="AY1240" s="173" t="s">
        <v>334</v>
      </c>
    </row>
    <row r="1241" spans="2:51" s="12" customFormat="1">
      <c r="B1241" s="171"/>
      <c r="D1241" s="172" t="s">
        <v>342</v>
      </c>
      <c r="E1241" s="173" t="s">
        <v>1</v>
      </c>
      <c r="F1241" s="174" t="s">
        <v>1135</v>
      </c>
      <c r="H1241" s="173" t="s">
        <v>1</v>
      </c>
      <c r="I1241" s="175"/>
      <c r="L1241" s="171"/>
      <c r="M1241" s="176"/>
      <c r="T1241" s="177"/>
      <c r="AT1241" s="173" t="s">
        <v>342</v>
      </c>
      <c r="AU1241" s="173" t="s">
        <v>87</v>
      </c>
      <c r="AV1241" s="12" t="s">
        <v>82</v>
      </c>
      <c r="AW1241" s="12" t="s">
        <v>31</v>
      </c>
      <c r="AX1241" s="12" t="s">
        <v>75</v>
      </c>
      <c r="AY1241" s="173" t="s">
        <v>334</v>
      </c>
    </row>
    <row r="1242" spans="2:51" s="13" customFormat="1">
      <c r="B1242" s="178"/>
      <c r="D1242" s="172" t="s">
        <v>342</v>
      </c>
      <c r="E1242" s="179" t="s">
        <v>1</v>
      </c>
      <c r="F1242" s="180" t="s">
        <v>1539</v>
      </c>
      <c r="H1242" s="181">
        <v>16.814</v>
      </c>
      <c r="I1242" s="182"/>
      <c r="L1242" s="178"/>
      <c r="M1242" s="183"/>
      <c r="T1242" s="184"/>
      <c r="AT1242" s="179" t="s">
        <v>342</v>
      </c>
      <c r="AU1242" s="179" t="s">
        <v>87</v>
      </c>
      <c r="AV1242" s="13" t="s">
        <v>87</v>
      </c>
      <c r="AW1242" s="13" t="s">
        <v>31</v>
      </c>
      <c r="AX1242" s="13" t="s">
        <v>75</v>
      </c>
      <c r="AY1242" s="179" t="s">
        <v>334</v>
      </c>
    </row>
    <row r="1243" spans="2:51" s="13" customFormat="1">
      <c r="B1243" s="178"/>
      <c r="D1243" s="172" t="s">
        <v>342</v>
      </c>
      <c r="E1243" s="179" t="s">
        <v>1</v>
      </c>
      <c r="F1243" s="180" t="s">
        <v>1131</v>
      </c>
      <c r="H1243" s="181">
        <v>-1.9350000000000001</v>
      </c>
      <c r="I1243" s="182"/>
      <c r="L1243" s="178"/>
      <c r="M1243" s="183"/>
      <c r="T1243" s="184"/>
      <c r="AT1243" s="179" t="s">
        <v>342</v>
      </c>
      <c r="AU1243" s="179" t="s">
        <v>87</v>
      </c>
      <c r="AV1243" s="13" t="s">
        <v>87</v>
      </c>
      <c r="AW1243" s="13" t="s">
        <v>31</v>
      </c>
      <c r="AX1243" s="13" t="s">
        <v>75</v>
      </c>
      <c r="AY1243" s="179" t="s">
        <v>334</v>
      </c>
    </row>
    <row r="1244" spans="2:51" s="13" customFormat="1">
      <c r="B1244" s="178"/>
      <c r="D1244" s="172" t="s">
        <v>342</v>
      </c>
      <c r="E1244" s="179" t="s">
        <v>1</v>
      </c>
      <c r="F1244" s="180" t="s">
        <v>1540</v>
      </c>
      <c r="H1244" s="181">
        <v>1.6830000000000001</v>
      </c>
      <c r="I1244" s="182"/>
      <c r="L1244" s="178"/>
      <c r="M1244" s="183"/>
      <c r="T1244" s="184"/>
      <c r="AT1244" s="179" t="s">
        <v>342</v>
      </c>
      <c r="AU1244" s="179" t="s">
        <v>87</v>
      </c>
      <c r="AV1244" s="13" t="s">
        <v>87</v>
      </c>
      <c r="AW1244" s="13" t="s">
        <v>31</v>
      </c>
      <c r="AX1244" s="13" t="s">
        <v>75</v>
      </c>
      <c r="AY1244" s="179" t="s">
        <v>334</v>
      </c>
    </row>
    <row r="1245" spans="2:51" s="12" customFormat="1" ht="20.399999999999999">
      <c r="B1245" s="171"/>
      <c r="D1245" s="172" t="s">
        <v>342</v>
      </c>
      <c r="E1245" s="173" t="s">
        <v>1</v>
      </c>
      <c r="F1245" s="174" t="s">
        <v>1541</v>
      </c>
      <c r="H1245" s="173" t="s">
        <v>1</v>
      </c>
      <c r="I1245" s="175"/>
      <c r="L1245" s="171"/>
      <c r="M1245" s="176"/>
      <c r="T1245" s="177"/>
      <c r="AT1245" s="173" t="s">
        <v>342</v>
      </c>
      <c r="AU1245" s="173" t="s">
        <v>87</v>
      </c>
      <c r="AV1245" s="12" t="s">
        <v>82</v>
      </c>
      <c r="AW1245" s="12" t="s">
        <v>31</v>
      </c>
      <c r="AX1245" s="12" t="s">
        <v>75</v>
      </c>
      <c r="AY1245" s="173" t="s">
        <v>334</v>
      </c>
    </row>
    <row r="1246" spans="2:51" s="12" customFormat="1">
      <c r="B1246" s="171"/>
      <c r="D1246" s="172" t="s">
        <v>342</v>
      </c>
      <c r="E1246" s="173" t="s">
        <v>1</v>
      </c>
      <c r="F1246" s="174" t="s">
        <v>1135</v>
      </c>
      <c r="H1246" s="173" t="s">
        <v>1</v>
      </c>
      <c r="I1246" s="175"/>
      <c r="L1246" s="171"/>
      <c r="M1246" s="176"/>
      <c r="T1246" s="177"/>
      <c r="AT1246" s="173" t="s">
        <v>342</v>
      </c>
      <c r="AU1246" s="173" t="s">
        <v>87</v>
      </c>
      <c r="AV1246" s="12" t="s">
        <v>82</v>
      </c>
      <c r="AW1246" s="12" t="s">
        <v>31</v>
      </c>
      <c r="AX1246" s="12" t="s">
        <v>75</v>
      </c>
      <c r="AY1246" s="173" t="s">
        <v>334</v>
      </c>
    </row>
    <row r="1247" spans="2:51" s="13" customFormat="1">
      <c r="B1247" s="178"/>
      <c r="D1247" s="172" t="s">
        <v>342</v>
      </c>
      <c r="E1247" s="179" t="s">
        <v>1</v>
      </c>
      <c r="F1247" s="180" t="s">
        <v>1542</v>
      </c>
      <c r="H1247" s="181">
        <v>18.247</v>
      </c>
      <c r="I1247" s="182"/>
      <c r="L1247" s="178"/>
      <c r="M1247" s="183"/>
      <c r="T1247" s="184"/>
      <c r="AT1247" s="179" t="s">
        <v>342</v>
      </c>
      <c r="AU1247" s="179" t="s">
        <v>87</v>
      </c>
      <c r="AV1247" s="13" t="s">
        <v>87</v>
      </c>
      <c r="AW1247" s="13" t="s">
        <v>31</v>
      </c>
      <c r="AX1247" s="13" t="s">
        <v>75</v>
      </c>
      <c r="AY1247" s="179" t="s">
        <v>334</v>
      </c>
    </row>
    <row r="1248" spans="2:51" s="13" customFormat="1">
      <c r="B1248" s="178"/>
      <c r="D1248" s="172" t="s">
        <v>342</v>
      </c>
      <c r="E1248" s="179" t="s">
        <v>1</v>
      </c>
      <c r="F1248" s="180" t="s">
        <v>1131</v>
      </c>
      <c r="H1248" s="181">
        <v>-1.9350000000000001</v>
      </c>
      <c r="I1248" s="182"/>
      <c r="L1248" s="178"/>
      <c r="M1248" s="183"/>
      <c r="T1248" s="184"/>
      <c r="AT1248" s="179" t="s">
        <v>342</v>
      </c>
      <c r="AU1248" s="179" t="s">
        <v>87</v>
      </c>
      <c r="AV1248" s="13" t="s">
        <v>87</v>
      </c>
      <c r="AW1248" s="13" t="s">
        <v>31</v>
      </c>
      <c r="AX1248" s="13" t="s">
        <v>75</v>
      </c>
      <c r="AY1248" s="179" t="s">
        <v>334</v>
      </c>
    </row>
    <row r="1249" spans="2:51" s="12" customFormat="1" ht="20.399999999999999">
      <c r="B1249" s="171"/>
      <c r="D1249" s="172" t="s">
        <v>342</v>
      </c>
      <c r="E1249" s="173" t="s">
        <v>1</v>
      </c>
      <c r="F1249" s="174" t="s">
        <v>1543</v>
      </c>
      <c r="H1249" s="173" t="s">
        <v>1</v>
      </c>
      <c r="I1249" s="175"/>
      <c r="L1249" s="171"/>
      <c r="M1249" s="176"/>
      <c r="T1249" s="177"/>
      <c r="AT1249" s="173" t="s">
        <v>342</v>
      </c>
      <c r="AU1249" s="173" t="s">
        <v>87</v>
      </c>
      <c r="AV1249" s="12" t="s">
        <v>82</v>
      </c>
      <c r="AW1249" s="12" t="s">
        <v>31</v>
      </c>
      <c r="AX1249" s="12" t="s">
        <v>75</v>
      </c>
      <c r="AY1249" s="173" t="s">
        <v>334</v>
      </c>
    </row>
    <row r="1250" spans="2:51" s="12" customFormat="1">
      <c r="B1250" s="171"/>
      <c r="D1250" s="172" t="s">
        <v>342</v>
      </c>
      <c r="E1250" s="173" t="s">
        <v>1</v>
      </c>
      <c r="F1250" s="174" t="s">
        <v>1138</v>
      </c>
      <c r="H1250" s="173" t="s">
        <v>1</v>
      </c>
      <c r="I1250" s="175"/>
      <c r="L1250" s="171"/>
      <c r="M1250" s="176"/>
      <c r="T1250" s="177"/>
      <c r="AT1250" s="173" t="s">
        <v>342</v>
      </c>
      <c r="AU1250" s="173" t="s">
        <v>87</v>
      </c>
      <c r="AV1250" s="12" t="s">
        <v>82</v>
      </c>
      <c r="AW1250" s="12" t="s">
        <v>31</v>
      </c>
      <c r="AX1250" s="12" t="s">
        <v>75</v>
      </c>
      <c r="AY1250" s="173" t="s">
        <v>334</v>
      </c>
    </row>
    <row r="1251" spans="2:51" s="13" customFormat="1">
      <c r="B1251" s="178"/>
      <c r="D1251" s="172" t="s">
        <v>342</v>
      </c>
      <c r="E1251" s="179" t="s">
        <v>1</v>
      </c>
      <c r="F1251" s="180" t="s">
        <v>1544</v>
      </c>
      <c r="H1251" s="181">
        <v>107.973</v>
      </c>
      <c r="I1251" s="182"/>
      <c r="L1251" s="178"/>
      <c r="M1251" s="183"/>
      <c r="T1251" s="184"/>
      <c r="AT1251" s="179" t="s">
        <v>342</v>
      </c>
      <c r="AU1251" s="179" t="s">
        <v>87</v>
      </c>
      <c r="AV1251" s="13" t="s">
        <v>87</v>
      </c>
      <c r="AW1251" s="13" t="s">
        <v>31</v>
      </c>
      <c r="AX1251" s="13" t="s">
        <v>75</v>
      </c>
      <c r="AY1251" s="179" t="s">
        <v>334</v>
      </c>
    </row>
    <row r="1252" spans="2:51" s="13" customFormat="1">
      <c r="B1252" s="178"/>
      <c r="D1252" s="172" t="s">
        <v>342</v>
      </c>
      <c r="E1252" s="179" t="s">
        <v>1</v>
      </c>
      <c r="F1252" s="180" t="s">
        <v>1545</v>
      </c>
      <c r="H1252" s="181">
        <v>-7.74</v>
      </c>
      <c r="I1252" s="182"/>
      <c r="L1252" s="178"/>
      <c r="M1252" s="183"/>
      <c r="T1252" s="184"/>
      <c r="AT1252" s="179" t="s">
        <v>342</v>
      </c>
      <c r="AU1252" s="179" t="s">
        <v>87</v>
      </c>
      <c r="AV1252" s="13" t="s">
        <v>87</v>
      </c>
      <c r="AW1252" s="13" t="s">
        <v>31</v>
      </c>
      <c r="AX1252" s="13" t="s">
        <v>75</v>
      </c>
      <c r="AY1252" s="179" t="s">
        <v>334</v>
      </c>
    </row>
    <row r="1253" spans="2:51" s="13" customFormat="1">
      <c r="B1253" s="178"/>
      <c r="D1253" s="172" t="s">
        <v>342</v>
      </c>
      <c r="E1253" s="179" t="s">
        <v>1</v>
      </c>
      <c r="F1253" s="180" t="s">
        <v>1546</v>
      </c>
      <c r="H1253" s="181">
        <v>1.53</v>
      </c>
      <c r="I1253" s="182"/>
      <c r="L1253" s="178"/>
      <c r="M1253" s="183"/>
      <c r="T1253" s="184"/>
      <c r="AT1253" s="179" t="s">
        <v>342</v>
      </c>
      <c r="AU1253" s="179" t="s">
        <v>87</v>
      </c>
      <c r="AV1253" s="13" t="s">
        <v>87</v>
      </c>
      <c r="AW1253" s="13" t="s">
        <v>31</v>
      </c>
      <c r="AX1253" s="13" t="s">
        <v>75</v>
      </c>
      <c r="AY1253" s="179" t="s">
        <v>334</v>
      </c>
    </row>
    <row r="1254" spans="2:51" s="12" customFormat="1">
      <c r="B1254" s="171"/>
      <c r="D1254" s="172" t="s">
        <v>342</v>
      </c>
      <c r="E1254" s="173" t="s">
        <v>1</v>
      </c>
      <c r="F1254" s="174" t="s">
        <v>1141</v>
      </c>
      <c r="H1254" s="173" t="s">
        <v>1</v>
      </c>
      <c r="I1254" s="175"/>
      <c r="L1254" s="171"/>
      <c r="M1254" s="176"/>
      <c r="T1254" s="177"/>
      <c r="AT1254" s="173" t="s">
        <v>342</v>
      </c>
      <c r="AU1254" s="173" t="s">
        <v>87</v>
      </c>
      <c r="AV1254" s="12" t="s">
        <v>82</v>
      </c>
      <c r="AW1254" s="12" t="s">
        <v>31</v>
      </c>
      <c r="AX1254" s="12" t="s">
        <v>75</v>
      </c>
      <c r="AY1254" s="173" t="s">
        <v>334</v>
      </c>
    </row>
    <row r="1255" spans="2:51" s="13" customFormat="1">
      <c r="B1255" s="178"/>
      <c r="D1255" s="172" t="s">
        <v>342</v>
      </c>
      <c r="E1255" s="179" t="s">
        <v>1</v>
      </c>
      <c r="F1255" s="180" t="s">
        <v>1547</v>
      </c>
      <c r="H1255" s="181">
        <v>21.018000000000001</v>
      </c>
      <c r="I1255" s="182"/>
      <c r="L1255" s="178"/>
      <c r="M1255" s="183"/>
      <c r="T1255" s="184"/>
      <c r="AT1255" s="179" t="s">
        <v>342</v>
      </c>
      <c r="AU1255" s="179" t="s">
        <v>87</v>
      </c>
      <c r="AV1255" s="13" t="s">
        <v>87</v>
      </c>
      <c r="AW1255" s="13" t="s">
        <v>31</v>
      </c>
      <c r="AX1255" s="13" t="s">
        <v>75</v>
      </c>
      <c r="AY1255" s="179" t="s">
        <v>334</v>
      </c>
    </row>
    <row r="1256" spans="2:51" s="13" customFormat="1">
      <c r="B1256" s="178"/>
      <c r="D1256" s="172" t="s">
        <v>342</v>
      </c>
      <c r="E1256" s="179" t="s">
        <v>1</v>
      </c>
      <c r="F1256" s="180" t="s">
        <v>1140</v>
      </c>
      <c r="H1256" s="181">
        <v>-3.87</v>
      </c>
      <c r="I1256" s="182"/>
      <c r="L1256" s="178"/>
      <c r="M1256" s="183"/>
      <c r="T1256" s="184"/>
      <c r="AT1256" s="179" t="s">
        <v>342</v>
      </c>
      <c r="AU1256" s="179" t="s">
        <v>87</v>
      </c>
      <c r="AV1256" s="13" t="s">
        <v>87</v>
      </c>
      <c r="AW1256" s="13" t="s">
        <v>31</v>
      </c>
      <c r="AX1256" s="13" t="s">
        <v>75</v>
      </c>
      <c r="AY1256" s="179" t="s">
        <v>334</v>
      </c>
    </row>
    <row r="1257" spans="2:51" s="13" customFormat="1">
      <c r="B1257" s="178"/>
      <c r="D1257" s="172" t="s">
        <v>342</v>
      </c>
      <c r="E1257" s="179" t="s">
        <v>1</v>
      </c>
      <c r="F1257" s="180" t="s">
        <v>1548</v>
      </c>
      <c r="H1257" s="181">
        <v>0.76500000000000001</v>
      </c>
      <c r="I1257" s="182"/>
      <c r="L1257" s="178"/>
      <c r="M1257" s="183"/>
      <c r="T1257" s="184"/>
      <c r="AT1257" s="179" t="s">
        <v>342</v>
      </c>
      <c r="AU1257" s="179" t="s">
        <v>87</v>
      </c>
      <c r="AV1257" s="13" t="s">
        <v>87</v>
      </c>
      <c r="AW1257" s="13" t="s">
        <v>31</v>
      </c>
      <c r="AX1257" s="13" t="s">
        <v>75</v>
      </c>
      <c r="AY1257" s="179" t="s">
        <v>334</v>
      </c>
    </row>
    <row r="1258" spans="2:51" s="12" customFormat="1" ht="20.399999999999999">
      <c r="B1258" s="171"/>
      <c r="D1258" s="172" t="s">
        <v>342</v>
      </c>
      <c r="E1258" s="173" t="s">
        <v>1</v>
      </c>
      <c r="F1258" s="174" t="s">
        <v>1549</v>
      </c>
      <c r="H1258" s="173" t="s">
        <v>1</v>
      </c>
      <c r="I1258" s="175"/>
      <c r="L1258" s="171"/>
      <c r="M1258" s="176"/>
      <c r="T1258" s="177"/>
      <c r="AT1258" s="173" t="s">
        <v>342</v>
      </c>
      <c r="AU1258" s="173" t="s">
        <v>87</v>
      </c>
      <c r="AV1258" s="12" t="s">
        <v>82</v>
      </c>
      <c r="AW1258" s="12" t="s">
        <v>31</v>
      </c>
      <c r="AX1258" s="12" t="s">
        <v>75</v>
      </c>
      <c r="AY1258" s="173" t="s">
        <v>334</v>
      </c>
    </row>
    <row r="1259" spans="2:51" s="12" customFormat="1">
      <c r="B1259" s="171"/>
      <c r="D1259" s="172" t="s">
        <v>342</v>
      </c>
      <c r="E1259" s="173" t="s">
        <v>1</v>
      </c>
      <c r="F1259" s="174" t="s">
        <v>1144</v>
      </c>
      <c r="H1259" s="173" t="s">
        <v>1</v>
      </c>
      <c r="I1259" s="175"/>
      <c r="L1259" s="171"/>
      <c r="M1259" s="176"/>
      <c r="T1259" s="177"/>
      <c r="AT1259" s="173" t="s">
        <v>342</v>
      </c>
      <c r="AU1259" s="173" t="s">
        <v>87</v>
      </c>
      <c r="AV1259" s="12" t="s">
        <v>82</v>
      </c>
      <c r="AW1259" s="12" t="s">
        <v>31</v>
      </c>
      <c r="AX1259" s="12" t="s">
        <v>75</v>
      </c>
      <c r="AY1259" s="173" t="s">
        <v>334</v>
      </c>
    </row>
    <row r="1260" spans="2:51" s="13" customFormat="1">
      <c r="B1260" s="178"/>
      <c r="D1260" s="172" t="s">
        <v>342</v>
      </c>
      <c r="E1260" s="179" t="s">
        <v>1</v>
      </c>
      <c r="F1260" s="180" t="s">
        <v>1550</v>
      </c>
      <c r="H1260" s="181">
        <v>9.048</v>
      </c>
      <c r="I1260" s="182"/>
      <c r="L1260" s="178"/>
      <c r="M1260" s="183"/>
      <c r="T1260" s="184"/>
      <c r="AT1260" s="179" t="s">
        <v>342</v>
      </c>
      <c r="AU1260" s="179" t="s">
        <v>87</v>
      </c>
      <c r="AV1260" s="13" t="s">
        <v>87</v>
      </c>
      <c r="AW1260" s="13" t="s">
        <v>31</v>
      </c>
      <c r="AX1260" s="13" t="s">
        <v>75</v>
      </c>
      <c r="AY1260" s="179" t="s">
        <v>334</v>
      </c>
    </row>
    <row r="1261" spans="2:51" s="12" customFormat="1">
      <c r="B1261" s="171"/>
      <c r="D1261" s="172" t="s">
        <v>342</v>
      </c>
      <c r="E1261" s="173" t="s">
        <v>1</v>
      </c>
      <c r="F1261" s="174" t="s">
        <v>1146</v>
      </c>
      <c r="H1261" s="173" t="s">
        <v>1</v>
      </c>
      <c r="I1261" s="175"/>
      <c r="L1261" s="171"/>
      <c r="M1261" s="176"/>
      <c r="T1261" s="177"/>
      <c r="AT1261" s="173" t="s">
        <v>342</v>
      </c>
      <c r="AU1261" s="173" t="s">
        <v>87</v>
      </c>
      <c r="AV1261" s="12" t="s">
        <v>82</v>
      </c>
      <c r="AW1261" s="12" t="s">
        <v>31</v>
      </c>
      <c r="AX1261" s="12" t="s">
        <v>75</v>
      </c>
      <c r="AY1261" s="173" t="s">
        <v>334</v>
      </c>
    </row>
    <row r="1262" spans="2:51" s="13" customFormat="1">
      <c r="B1262" s="178"/>
      <c r="D1262" s="172" t="s">
        <v>342</v>
      </c>
      <c r="E1262" s="179" t="s">
        <v>1</v>
      </c>
      <c r="F1262" s="180" t="s">
        <v>1551</v>
      </c>
      <c r="H1262" s="181">
        <v>10.179</v>
      </c>
      <c r="I1262" s="182"/>
      <c r="L1262" s="178"/>
      <c r="M1262" s="183"/>
      <c r="T1262" s="184"/>
      <c r="AT1262" s="179" t="s">
        <v>342</v>
      </c>
      <c r="AU1262" s="179" t="s">
        <v>87</v>
      </c>
      <c r="AV1262" s="13" t="s">
        <v>87</v>
      </c>
      <c r="AW1262" s="13" t="s">
        <v>31</v>
      </c>
      <c r="AX1262" s="13" t="s">
        <v>75</v>
      </c>
      <c r="AY1262" s="179" t="s">
        <v>334</v>
      </c>
    </row>
    <row r="1263" spans="2:51" s="13" customFormat="1">
      <c r="B1263" s="178"/>
      <c r="D1263" s="172" t="s">
        <v>342</v>
      </c>
      <c r="E1263" s="179" t="s">
        <v>1</v>
      </c>
      <c r="F1263" s="180" t="s">
        <v>1131</v>
      </c>
      <c r="H1263" s="181">
        <v>-1.9350000000000001</v>
      </c>
      <c r="I1263" s="182"/>
      <c r="L1263" s="178"/>
      <c r="M1263" s="183"/>
      <c r="T1263" s="184"/>
      <c r="AT1263" s="179" t="s">
        <v>342</v>
      </c>
      <c r="AU1263" s="179" t="s">
        <v>87</v>
      </c>
      <c r="AV1263" s="13" t="s">
        <v>87</v>
      </c>
      <c r="AW1263" s="13" t="s">
        <v>31</v>
      </c>
      <c r="AX1263" s="13" t="s">
        <v>75</v>
      </c>
      <c r="AY1263" s="179" t="s">
        <v>334</v>
      </c>
    </row>
    <row r="1264" spans="2:51" s="13" customFormat="1">
      <c r="B1264" s="178"/>
      <c r="D1264" s="172" t="s">
        <v>342</v>
      </c>
      <c r="E1264" s="179" t="s">
        <v>1</v>
      </c>
      <c r="F1264" s="180" t="s">
        <v>1548</v>
      </c>
      <c r="H1264" s="181">
        <v>0.76500000000000001</v>
      </c>
      <c r="I1264" s="182"/>
      <c r="L1264" s="178"/>
      <c r="M1264" s="183"/>
      <c r="T1264" s="184"/>
      <c r="AT1264" s="179" t="s">
        <v>342</v>
      </c>
      <c r="AU1264" s="179" t="s">
        <v>87</v>
      </c>
      <c r="AV1264" s="13" t="s">
        <v>87</v>
      </c>
      <c r="AW1264" s="13" t="s">
        <v>31</v>
      </c>
      <c r="AX1264" s="13" t="s">
        <v>75</v>
      </c>
      <c r="AY1264" s="179" t="s">
        <v>334</v>
      </c>
    </row>
    <row r="1265" spans="2:51" s="12" customFormat="1" ht="20.399999999999999">
      <c r="B1265" s="171"/>
      <c r="D1265" s="172" t="s">
        <v>342</v>
      </c>
      <c r="E1265" s="173" t="s">
        <v>1</v>
      </c>
      <c r="F1265" s="174" t="s">
        <v>1552</v>
      </c>
      <c r="H1265" s="173" t="s">
        <v>1</v>
      </c>
      <c r="I1265" s="175"/>
      <c r="L1265" s="171"/>
      <c r="M1265" s="176"/>
      <c r="T1265" s="177"/>
      <c r="AT1265" s="173" t="s">
        <v>342</v>
      </c>
      <c r="AU1265" s="173" t="s">
        <v>87</v>
      </c>
      <c r="AV1265" s="12" t="s">
        <v>82</v>
      </c>
      <c r="AW1265" s="12" t="s">
        <v>31</v>
      </c>
      <c r="AX1265" s="12" t="s">
        <v>75</v>
      </c>
      <c r="AY1265" s="173" t="s">
        <v>334</v>
      </c>
    </row>
    <row r="1266" spans="2:51" s="12" customFormat="1">
      <c r="B1266" s="171"/>
      <c r="D1266" s="172" t="s">
        <v>342</v>
      </c>
      <c r="E1266" s="173" t="s">
        <v>1</v>
      </c>
      <c r="F1266" s="174" t="s">
        <v>1149</v>
      </c>
      <c r="H1266" s="173" t="s">
        <v>1</v>
      </c>
      <c r="I1266" s="175"/>
      <c r="L1266" s="171"/>
      <c r="M1266" s="176"/>
      <c r="T1266" s="177"/>
      <c r="AT1266" s="173" t="s">
        <v>342</v>
      </c>
      <c r="AU1266" s="173" t="s">
        <v>87</v>
      </c>
      <c r="AV1266" s="12" t="s">
        <v>82</v>
      </c>
      <c r="AW1266" s="12" t="s">
        <v>31</v>
      </c>
      <c r="AX1266" s="12" t="s">
        <v>75</v>
      </c>
      <c r="AY1266" s="173" t="s">
        <v>334</v>
      </c>
    </row>
    <row r="1267" spans="2:51" s="13" customFormat="1">
      <c r="B1267" s="178"/>
      <c r="D1267" s="172" t="s">
        <v>342</v>
      </c>
      <c r="E1267" s="179" t="s">
        <v>1</v>
      </c>
      <c r="F1267" s="180" t="s">
        <v>1553</v>
      </c>
      <c r="H1267" s="181">
        <v>11.122</v>
      </c>
      <c r="I1267" s="182"/>
      <c r="L1267" s="178"/>
      <c r="M1267" s="183"/>
      <c r="T1267" s="184"/>
      <c r="AT1267" s="179" t="s">
        <v>342</v>
      </c>
      <c r="AU1267" s="179" t="s">
        <v>87</v>
      </c>
      <c r="AV1267" s="13" t="s">
        <v>87</v>
      </c>
      <c r="AW1267" s="13" t="s">
        <v>31</v>
      </c>
      <c r="AX1267" s="13" t="s">
        <v>75</v>
      </c>
      <c r="AY1267" s="179" t="s">
        <v>334</v>
      </c>
    </row>
    <row r="1268" spans="2:51" s="12" customFormat="1" ht="20.399999999999999">
      <c r="B1268" s="171"/>
      <c r="D1268" s="172" t="s">
        <v>342</v>
      </c>
      <c r="E1268" s="173" t="s">
        <v>1</v>
      </c>
      <c r="F1268" s="174" t="s">
        <v>1471</v>
      </c>
      <c r="H1268" s="173" t="s">
        <v>1</v>
      </c>
      <c r="I1268" s="175"/>
      <c r="L1268" s="171"/>
      <c r="M1268" s="176"/>
      <c r="T1268" s="177"/>
      <c r="AT1268" s="173" t="s">
        <v>342</v>
      </c>
      <c r="AU1268" s="173" t="s">
        <v>87</v>
      </c>
      <c r="AV1268" s="12" t="s">
        <v>82</v>
      </c>
      <c r="AW1268" s="12" t="s">
        <v>31</v>
      </c>
      <c r="AX1268" s="12" t="s">
        <v>75</v>
      </c>
      <c r="AY1268" s="173" t="s">
        <v>334</v>
      </c>
    </row>
    <row r="1269" spans="2:51" s="12" customFormat="1">
      <c r="B1269" s="171"/>
      <c r="D1269" s="172" t="s">
        <v>342</v>
      </c>
      <c r="E1269" s="173" t="s">
        <v>1</v>
      </c>
      <c r="F1269" s="174" t="s">
        <v>1146</v>
      </c>
      <c r="H1269" s="173" t="s">
        <v>1</v>
      </c>
      <c r="I1269" s="175"/>
      <c r="L1269" s="171"/>
      <c r="M1269" s="176"/>
      <c r="T1269" s="177"/>
      <c r="AT1269" s="173" t="s">
        <v>342</v>
      </c>
      <c r="AU1269" s="173" t="s">
        <v>87</v>
      </c>
      <c r="AV1269" s="12" t="s">
        <v>82</v>
      </c>
      <c r="AW1269" s="12" t="s">
        <v>31</v>
      </c>
      <c r="AX1269" s="12" t="s">
        <v>75</v>
      </c>
      <c r="AY1269" s="173" t="s">
        <v>334</v>
      </c>
    </row>
    <row r="1270" spans="2:51" s="12" customFormat="1">
      <c r="B1270" s="171"/>
      <c r="D1270" s="172" t="s">
        <v>342</v>
      </c>
      <c r="E1270" s="173" t="s">
        <v>1</v>
      </c>
      <c r="F1270" s="174" t="s">
        <v>1529</v>
      </c>
      <c r="H1270" s="173" t="s">
        <v>1</v>
      </c>
      <c r="I1270" s="175"/>
      <c r="L1270" s="171"/>
      <c r="M1270" s="176"/>
      <c r="T1270" s="177"/>
      <c r="AT1270" s="173" t="s">
        <v>342</v>
      </c>
      <c r="AU1270" s="173" t="s">
        <v>87</v>
      </c>
      <c r="AV1270" s="12" t="s">
        <v>82</v>
      </c>
      <c r="AW1270" s="12" t="s">
        <v>31</v>
      </c>
      <c r="AX1270" s="12" t="s">
        <v>75</v>
      </c>
      <c r="AY1270" s="173" t="s">
        <v>334</v>
      </c>
    </row>
    <row r="1271" spans="2:51" s="13" customFormat="1">
      <c r="B1271" s="178"/>
      <c r="D1271" s="172" t="s">
        <v>342</v>
      </c>
      <c r="E1271" s="179" t="s">
        <v>1</v>
      </c>
      <c r="F1271" s="180" t="s">
        <v>1530</v>
      </c>
      <c r="H1271" s="181">
        <v>1.0049999999999999</v>
      </c>
      <c r="I1271" s="182"/>
      <c r="L1271" s="178"/>
      <c r="M1271" s="183"/>
      <c r="T1271" s="184"/>
      <c r="AT1271" s="179" t="s">
        <v>342</v>
      </c>
      <c r="AU1271" s="179" t="s">
        <v>87</v>
      </c>
      <c r="AV1271" s="13" t="s">
        <v>87</v>
      </c>
      <c r="AW1271" s="13" t="s">
        <v>31</v>
      </c>
      <c r="AX1271" s="13" t="s">
        <v>75</v>
      </c>
      <c r="AY1271" s="179" t="s">
        <v>334</v>
      </c>
    </row>
    <row r="1272" spans="2:51" s="13" customFormat="1">
      <c r="B1272" s="178"/>
      <c r="D1272" s="172" t="s">
        <v>342</v>
      </c>
      <c r="E1272" s="179" t="s">
        <v>1</v>
      </c>
      <c r="F1272" s="180" t="s">
        <v>1531</v>
      </c>
      <c r="H1272" s="181">
        <v>1.0620000000000001</v>
      </c>
      <c r="I1272" s="182"/>
      <c r="L1272" s="178"/>
      <c r="M1272" s="183"/>
      <c r="T1272" s="184"/>
      <c r="AT1272" s="179" t="s">
        <v>342</v>
      </c>
      <c r="AU1272" s="179" t="s">
        <v>87</v>
      </c>
      <c r="AV1272" s="13" t="s">
        <v>87</v>
      </c>
      <c r="AW1272" s="13" t="s">
        <v>31</v>
      </c>
      <c r="AX1272" s="13" t="s">
        <v>75</v>
      </c>
      <c r="AY1272" s="179" t="s">
        <v>334</v>
      </c>
    </row>
    <row r="1273" spans="2:51" s="12" customFormat="1" ht="20.399999999999999">
      <c r="B1273" s="171"/>
      <c r="D1273" s="172" t="s">
        <v>342</v>
      </c>
      <c r="E1273" s="173" t="s">
        <v>1</v>
      </c>
      <c r="F1273" s="174" t="s">
        <v>1464</v>
      </c>
      <c r="H1273" s="173" t="s">
        <v>1</v>
      </c>
      <c r="I1273" s="175"/>
      <c r="L1273" s="171"/>
      <c r="M1273" s="176"/>
      <c r="T1273" s="177"/>
      <c r="AT1273" s="173" t="s">
        <v>342</v>
      </c>
      <c r="AU1273" s="173" t="s">
        <v>87</v>
      </c>
      <c r="AV1273" s="12" t="s">
        <v>82</v>
      </c>
      <c r="AW1273" s="12" t="s">
        <v>31</v>
      </c>
      <c r="AX1273" s="12" t="s">
        <v>75</v>
      </c>
      <c r="AY1273" s="173" t="s">
        <v>334</v>
      </c>
    </row>
    <row r="1274" spans="2:51" s="12" customFormat="1">
      <c r="B1274" s="171"/>
      <c r="D1274" s="172" t="s">
        <v>342</v>
      </c>
      <c r="E1274" s="173" t="s">
        <v>1</v>
      </c>
      <c r="F1274" s="174" t="s">
        <v>1554</v>
      </c>
      <c r="H1274" s="173" t="s">
        <v>1</v>
      </c>
      <c r="I1274" s="175"/>
      <c r="L1274" s="171"/>
      <c r="M1274" s="176"/>
      <c r="T1274" s="177"/>
      <c r="AT1274" s="173" t="s">
        <v>342</v>
      </c>
      <c r="AU1274" s="173" t="s">
        <v>87</v>
      </c>
      <c r="AV1274" s="12" t="s">
        <v>82</v>
      </c>
      <c r="AW1274" s="12" t="s">
        <v>31</v>
      </c>
      <c r="AX1274" s="12" t="s">
        <v>75</v>
      </c>
      <c r="AY1274" s="173" t="s">
        <v>334</v>
      </c>
    </row>
    <row r="1275" spans="2:51" s="13" customFormat="1">
      <c r="B1275" s="178"/>
      <c r="D1275" s="172" t="s">
        <v>342</v>
      </c>
      <c r="E1275" s="179" t="s">
        <v>1</v>
      </c>
      <c r="F1275" s="180" t="s">
        <v>1555</v>
      </c>
      <c r="H1275" s="181">
        <v>0.379</v>
      </c>
      <c r="I1275" s="182"/>
      <c r="L1275" s="178"/>
      <c r="M1275" s="183"/>
      <c r="T1275" s="184"/>
      <c r="AT1275" s="179" t="s">
        <v>342</v>
      </c>
      <c r="AU1275" s="179" t="s">
        <v>87</v>
      </c>
      <c r="AV1275" s="13" t="s">
        <v>87</v>
      </c>
      <c r="AW1275" s="13" t="s">
        <v>31</v>
      </c>
      <c r="AX1275" s="13" t="s">
        <v>75</v>
      </c>
      <c r="AY1275" s="179" t="s">
        <v>334</v>
      </c>
    </row>
    <row r="1276" spans="2:51" s="15" customFormat="1">
      <c r="B1276" s="192"/>
      <c r="D1276" s="172" t="s">
        <v>342</v>
      </c>
      <c r="E1276" s="193" t="s">
        <v>203</v>
      </c>
      <c r="F1276" s="194" t="s">
        <v>406</v>
      </c>
      <c r="H1276" s="195">
        <v>825.43500000000017</v>
      </c>
      <c r="I1276" s="196"/>
      <c r="L1276" s="192"/>
      <c r="M1276" s="197"/>
      <c r="T1276" s="198"/>
      <c r="AT1276" s="193" t="s">
        <v>342</v>
      </c>
      <c r="AU1276" s="193" t="s">
        <v>87</v>
      </c>
      <c r="AV1276" s="15" t="s">
        <v>352</v>
      </c>
      <c r="AW1276" s="15" t="s">
        <v>31</v>
      </c>
      <c r="AX1276" s="15" t="s">
        <v>75</v>
      </c>
      <c r="AY1276" s="193" t="s">
        <v>334</v>
      </c>
    </row>
    <row r="1277" spans="2:51" s="12" customFormat="1" ht="20.399999999999999">
      <c r="B1277" s="171"/>
      <c r="D1277" s="172" t="s">
        <v>342</v>
      </c>
      <c r="E1277" s="173" t="s">
        <v>1</v>
      </c>
      <c r="F1277" s="174" t="s">
        <v>1556</v>
      </c>
      <c r="H1277" s="173" t="s">
        <v>1</v>
      </c>
      <c r="I1277" s="175"/>
      <c r="L1277" s="171"/>
      <c r="M1277" s="176"/>
      <c r="T1277" s="177"/>
      <c r="AT1277" s="173" t="s">
        <v>342</v>
      </c>
      <c r="AU1277" s="173" t="s">
        <v>87</v>
      </c>
      <c r="AV1277" s="12" t="s">
        <v>82</v>
      </c>
      <c r="AW1277" s="12" t="s">
        <v>31</v>
      </c>
      <c r="AX1277" s="12" t="s">
        <v>75</v>
      </c>
      <c r="AY1277" s="173" t="s">
        <v>334</v>
      </c>
    </row>
    <row r="1278" spans="2:51" s="12" customFormat="1">
      <c r="B1278" s="171"/>
      <c r="D1278" s="172" t="s">
        <v>342</v>
      </c>
      <c r="E1278" s="173" t="s">
        <v>1</v>
      </c>
      <c r="F1278" s="174" t="s">
        <v>1128</v>
      </c>
      <c r="H1278" s="173" t="s">
        <v>1</v>
      </c>
      <c r="I1278" s="175"/>
      <c r="L1278" s="171"/>
      <c r="M1278" s="176"/>
      <c r="T1278" s="177"/>
      <c r="AT1278" s="173" t="s">
        <v>342</v>
      </c>
      <c r="AU1278" s="173" t="s">
        <v>87</v>
      </c>
      <c r="AV1278" s="12" t="s">
        <v>82</v>
      </c>
      <c r="AW1278" s="12" t="s">
        <v>31</v>
      </c>
      <c r="AX1278" s="12" t="s">
        <v>75</v>
      </c>
      <c r="AY1278" s="173" t="s">
        <v>334</v>
      </c>
    </row>
    <row r="1279" spans="2:51" s="13" customFormat="1">
      <c r="B1279" s="178"/>
      <c r="D1279" s="172" t="s">
        <v>342</v>
      </c>
      <c r="E1279" s="179" t="s">
        <v>1</v>
      </c>
      <c r="F1279" s="180" t="s">
        <v>1557</v>
      </c>
      <c r="H1279" s="181">
        <v>17.266999999999999</v>
      </c>
      <c r="I1279" s="182"/>
      <c r="L1279" s="178"/>
      <c r="M1279" s="183"/>
      <c r="T1279" s="184"/>
      <c r="AT1279" s="179" t="s">
        <v>342</v>
      </c>
      <c r="AU1279" s="179" t="s">
        <v>87</v>
      </c>
      <c r="AV1279" s="13" t="s">
        <v>87</v>
      </c>
      <c r="AW1279" s="13" t="s">
        <v>31</v>
      </c>
      <c r="AX1279" s="13" t="s">
        <v>75</v>
      </c>
      <c r="AY1279" s="179" t="s">
        <v>334</v>
      </c>
    </row>
    <row r="1280" spans="2:51" s="13" customFormat="1">
      <c r="B1280" s="178"/>
      <c r="D1280" s="172" t="s">
        <v>342</v>
      </c>
      <c r="E1280" s="179" t="s">
        <v>1</v>
      </c>
      <c r="F1280" s="180" t="s">
        <v>1558</v>
      </c>
      <c r="H1280" s="181">
        <v>16.55</v>
      </c>
      <c r="I1280" s="182"/>
      <c r="L1280" s="178"/>
      <c r="M1280" s="183"/>
      <c r="T1280" s="184"/>
      <c r="AT1280" s="179" t="s">
        <v>342</v>
      </c>
      <c r="AU1280" s="179" t="s">
        <v>87</v>
      </c>
      <c r="AV1280" s="13" t="s">
        <v>87</v>
      </c>
      <c r="AW1280" s="13" t="s">
        <v>31</v>
      </c>
      <c r="AX1280" s="13" t="s">
        <v>75</v>
      </c>
      <c r="AY1280" s="179" t="s">
        <v>334</v>
      </c>
    </row>
    <row r="1281" spans="2:51" s="13" customFormat="1">
      <c r="B1281" s="178"/>
      <c r="D1281" s="172" t="s">
        <v>342</v>
      </c>
      <c r="E1281" s="179" t="s">
        <v>1</v>
      </c>
      <c r="F1281" s="180" t="s">
        <v>1559</v>
      </c>
      <c r="H1281" s="181">
        <v>13.497</v>
      </c>
      <c r="I1281" s="182"/>
      <c r="L1281" s="178"/>
      <c r="M1281" s="183"/>
      <c r="T1281" s="184"/>
      <c r="AT1281" s="179" t="s">
        <v>342</v>
      </c>
      <c r="AU1281" s="179" t="s">
        <v>87</v>
      </c>
      <c r="AV1281" s="13" t="s">
        <v>87</v>
      </c>
      <c r="AW1281" s="13" t="s">
        <v>31</v>
      </c>
      <c r="AX1281" s="13" t="s">
        <v>75</v>
      </c>
      <c r="AY1281" s="179" t="s">
        <v>334</v>
      </c>
    </row>
    <row r="1282" spans="2:51" s="13" customFormat="1">
      <c r="B1282" s="178"/>
      <c r="D1282" s="172" t="s">
        <v>342</v>
      </c>
      <c r="E1282" s="179" t="s">
        <v>1</v>
      </c>
      <c r="F1282" s="180" t="s">
        <v>1560</v>
      </c>
      <c r="H1282" s="181">
        <v>15.231</v>
      </c>
      <c r="I1282" s="182"/>
      <c r="L1282" s="178"/>
      <c r="M1282" s="183"/>
      <c r="T1282" s="184"/>
      <c r="AT1282" s="179" t="s">
        <v>342</v>
      </c>
      <c r="AU1282" s="179" t="s">
        <v>87</v>
      </c>
      <c r="AV1282" s="13" t="s">
        <v>87</v>
      </c>
      <c r="AW1282" s="13" t="s">
        <v>31</v>
      </c>
      <c r="AX1282" s="13" t="s">
        <v>75</v>
      </c>
      <c r="AY1282" s="179" t="s">
        <v>334</v>
      </c>
    </row>
    <row r="1283" spans="2:51" s="12" customFormat="1" ht="20.399999999999999">
      <c r="B1283" s="171"/>
      <c r="D1283" s="172" t="s">
        <v>342</v>
      </c>
      <c r="E1283" s="173" t="s">
        <v>1</v>
      </c>
      <c r="F1283" s="174" t="s">
        <v>1561</v>
      </c>
      <c r="H1283" s="173" t="s">
        <v>1</v>
      </c>
      <c r="I1283" s="175"/>
      <c r="L1283" s="171"/>
      <c r="M1283" s="176"/>
      <c r="T1283" s="177"/>
      <c r="AT1283" s="173" t="s">
        <v>342</v>
      </c>
      <c r="AU1283" s="173" t="s">
        <v>87</v>
      </c>
      <c r="AV1283" s="12" t="s">
        <v>82</v>
      </c>
      <c r="AW1283" s="12" t="s">
        <v>31</v>
      </c>
      <c r="AX1283" s="12" t="s">
        <v>75</v>
      </c>
      <c r="AY1283" s="173" t="s">
        <v>334</v>
      </c>
    </row>
    <row r="1284" spans="2:51" s="12" customFormat="1">
      <c r="B1284" s="171"/>
      <c r="D1284" s="172" t="s">
        <v>342</v>
      </c>
      <c r="E1284" s="173" t="s">
        <v>1</v>
      </c>
      <c r="F1284" s="174" t="s">
        <v>1562</v>
      </c>
      <c r="H1284" s="173" t="s">
        <v>1</v>
      </c>
      <c r="I1284" s="175"/>
      <c r="L1284" s="171"/>
      <c r="M1284" s="176"/>
      <c r="T1284" s="177"/>
      <c r="AT1284" s="173" t="s">
        <v>342</v>
      </c>
      <c r="AU1284" s="173" t="s">
        <v>87</v>
      </c>
      <c r="AV1284" s="12" t="s">
        <v>82</v>
      </c>
      <c r="AW1284" s="12" t="s">
        <v>31</v>
      </c>
      <c r="AX1284" s="12" t="s">
        <v>75</v>
      </c>
      <c r="AY1284" s="173" t="s">
        <v>334</v>
      </c>
    </row>
    <row r="1285" spans="2:51" s="13" customFormat="1">
      <c r="B1285" s="178"/>
      <c r="D1285" s="172" t="s">
        <v>342</v>
      </c>
      <c r="E1285" s="179" t="s">
        <v>1</v>
      </c>
      <c r="F1285" s="180" t="s">
        <v>1563</v>
      </c>
      <c r="H1285" s="181">
        <v>95.757999999999996</v>
      </c>
      <c r="I1285" s="182"/>
      <c r="L1285" s="178"/>
      <c r="M1285" s="183"/>
      <c r="T1285" s="184"/>
      <c r="AT1285" s="179" t="s">
        <v>342</v>
      </c>
      <c r="AU1285" s="179" t="s">
        <v>87</v>
      </c>
      <c r="AV1285" s="13" t="s">
        <v>87</v>
      </c>
      <c r="AW1285" s="13" t="s">
        <v>31</v>
      </c>
      <c r="AX1285" s="13" t="s">
        <v>75</v>
      </c>
      <c r="AY1285" s="179" t="s">
        <v>334</v>
      </c>
    </row>
    <row r="1286" spans="2:51" s="13" customFormat="1">
      <c r="B1286" s="178"/>
      <c r="D1286" s="172" t="s">
        <v>342</v>
      </c>
      <c r="E1286" s="179" t="s">
        <v>1</v>
      </c>
      <c r="F1286" s="180" t="s">
        <v>1564</v>
      </c>
      <c r="H1286" s="181">
        <v>-4.7489999999999997</v>
      </c>
      <c r="I1286" s="182"/>
      <c r="L1286" s="178"/>
      <c r="M1286" s="183"/>
      <c r="T1286" s="184"/>
      <c r="AT1286" s="179" t="s">
        <v>342</v>
      </c>
      <c r="AU1286" s="179" t="s">
        <v>87</v>
      </c>
      <c r="AV1286" s="13" t="s">
        <v>87</v>
      </c>
      <c r="AW1286" s="13" t="s">
        <v>31</v>
      </c>
      <c r="AX1286" s="13" t="s">
        <v>75</v>
      </c>
      <c r="AY1286" s="179" t="s">
        <v>334</v>
      </c>
    </row>
    <row r="1287" spans="2:51" s="13" customFormat="1">
      <c r="B1287" s="178"/>
      <c r="D1287" s="172" t="s">
        <v>342</v>
      </c>
      <c r="E1287" s="179" t="s">
        <v>1</v>
      </c>
      <c r="F1287" s="180" t="s">
        <v>1565</v>
      </c>
      <c r="H1287" s="181">
        <v>0.65400000000000003</v>
      </c>
      <c r="I1287" s="182"/>
      <c r="L1287" s="178"/>
      <c r="M1287" s="183"/>
      <c r="T1287" s="184"/>
      <c r="AT1287" s="179" t="s">
        <v>342</v>
      </c>
      <c r="AU1287" s="179" t="s">
        <v>87</v>
      </c>
      <c r="AV1287" s="13" t="s">
        <v>87</v>
      </c>
      <c r="AW1287" s="13" t="s">
        <v>31</v>
      </c>
      <c r="AX1287" s="13" t="s">
        <v>75</v>
      </c>
      <c r="AY1287" s="179" t="s">
        <v>334</v>
      </c>
    </row>
    <row r="1288" spans="2:51" s="12" customFormat="1" ht="20.399999999999999">
      <c r="B1288" s="171"/>
      <c r="D1288" s="172" t="s">
        <v>342</v>
      </c>
      <c r="E1288" s="173" t="s">
        <v>1</v>
      </c>
      <c r="F1288" s="174" t="s">
        <v>1566</v>
      </c>
      <c r="H1288" s="173" t="s">
        <v>1</v>
      </c>
      <c r="I1288" s="175"/>
      <c r="L1288" s="171"/>
      <c r="M1288" s="176"/>
      <c r="T1288" s="177"/>
      <c r="AT1288" s="173" t="s">
        <v>342</v>
      </c>
      <c r="AU1288" s="173" t="s">
        <v>87</v>
      </c>
      <c r="AV1288" s="12" t="s">
        <v>82</v>
      </c>
      <c r="AW1288" s="12" t="s">
        <v>31</v>
      </c>
      <c r="AX1288" s="12" t="s">
        <v>75</v>
      </c>
      <c r="AY1288" s="173" t="s">
        <v>334</v>
      </c>
    </row>
    <row r="1289" spans="2:51" s="13" customFormat="1">
      <c r="B1289" s="178"/>
      <c r="D1289" s="172" t="s">
        <v>342</v>
      </c>
      <c r="E1289" s="179" t="s">
        <v>1</v>
      </c>
      <c r="F1289" s="180" t="s">
        <v>1567</v>
      </c>
      <c r="H1289" s="181">
        <v>58.133000000000003</v>
      </c>
      <c r="I1289" s="182"/>
      <c r="L1289" s="178"/>
      <c r="M1289" s="183"/>
      <c r="T1289" s="184"/>
      <c r="AT1289" s="179" t="s">
        <v>342</v>
      </c>
      <c r="AU1289" s="179" t="s">
        <v>87</v>
      </c>
      <c r="AV1289" s="13" t="s">
        <v>87</v>
      </c>
      <c r="AW1289" s="13" t="s">
        <v>31</v>
      </c>
      <c r="AX1289" s="13" t="s">
        <v>75</v>
      </c>
      <c r="AY1289" s="179" t="s">
        <v>334</v>
      </c>
    </row>
    <row r="1290" spans="2:51" s="13" customFormat="1">
      <c r="B1290" s="178"/>
      <c r="D1290" s="172" t="s">
        <v>342</v>
      </c>
      <c r="E1290" s="179" t="s">
        <v>1</v>
      </c>
      <c r="F1290" s="180" t="s">
        <v>1568</v>
      </c>
      <c r="H1290" s="181">
        <v>72.686000000000007</v>
      </c>
      <c r="I1290" s="182"/>
      <c r="L1290" s="178"/>
      <c r="M1290" s="183"/>
      <c r="T1290" s="184"/>
      <c r="AT1290" s="179" t="s">
        <v>342</v>
      </c>
      <c r="AU1290" s="179" t="s">
        <v>87</v>
      </c>
      <c r="AV1290" s="13" t="s">
        <v>87</v>
      </c>
      <c r="AW1290" s="13" t="s">
        <v>31</v>
      </c>
      <c r="AX1290" s="13" t="s">
        <v>75</v>
      </c>
      <c r="AY1290" s="179" t="s">
        <v>334</v>
      </c>
    </row>
    <row r="1291" spans="2:51" s="12" customFormat="1" ht="20.399999999999999">
      <c r="B1291" s="171"/>
      <c r="D1291" s="172" t="s">
        <v>342</v>
      </c>
      <c r="E1291" s="173" t="s">
        <v>1</v>
      </c>
      <c r="F1291" s="174" t="s">
        <v>1569</v>
      </c>
      <c r="H1291" s="173" t="s">
        <v>1</v>
      </c>
      <c r="I1291" s="175"/>
      <c r="L1291" s="171"/>
      <c r="M1291" s="176"/>
      <c r="T1291" s="177"/>
      <c r="AT1291" s="173" t="s">
        <v>342</v>
      </c>
      <c r="AU1291" s="173" t="s">
        <v>87</v>
      </c>
      <c r="AV1291" s="12" t="s">
        <v>82</v>
      </c>
      <c r="AW1291" s="12" t="s">
        <v>31</v>
      </c>
      <c r="AX1291" s="12" t="s">
        <v>75</v>
      </c>
      <c r="AY1291" s="173" t="s">
        <v>334</v>
      </c>
    </row>
    <row r="1292" spans="2:51" s="12" customFormat="1">
      <c r="B1292" s="171"/>
      <c r="D1292" s="172" t="s">
        <v>342</v>
      </c>
      <c r="E1292" s="173" t="s">
        <v>1</v>
      </c>
      <c r="F1292" s="174" t="s">
        <v>1570</v>
      </c>
      <c r="H1292" s="173" t="s">
        <v>1</v>
      </c>
      <c r="I1292" s="175"/>
      <c r="L1292" s="171"/>
      <c r="M1292" s="176"/>
      <c r="T1292" s="177"/>
      <c r="AT1292" s="173" t="s">
        <v>342</v>
      </c>
      <c r="AU1292" s="173" t="s">
        <v>87</v>
      </c>
      <c r="AV1292" s="12" t="s">
        <v>82</v>
      </c>
      <c r="AW1292" s="12" t="s">
        <v>31</v>
      </c>
      <c r="AX1292" s="12" t="s">
        <v>75</v>
      </c>
      <c r="AY1292" s="173" t="s">
        <v>334</v>
      </c>
    </row>
    <row r="1293" spans="2:51" s="13" customFormat="1">
      <c r="B1293" s="178"/>
      <c r="D1293" s="172" t="s">
        <v>342</v>
      </c>
      <c r="E1293" s="179" t="s">
        <v>1</v>
      </c>
      <c r="F1293" s="180" t="s">
        <v>1571</v>
      </c>
      <c r="H1293" s="181">
        <v>3.8639999999999999</v>
      </c>
      <c r="I1293" s="182"/>
      <c r="L1293" s="178"/>
      <c r="M1293" s="183"/>
      <c r="T1293" s="184"/>
      <c r="AT1293" s="179" t="s">
        <v>342</v>
      </c>
      <c r="AU1293" s="179" t="s">
        <v>87</v>
      </c>
      <c r="AV1293" s="13" t="s">
        <v>87</v>
      </c>
      <c r="AW1293" s="13" t="s">
        <v>31</v>
      </c>
      <c r="AX1293" s="13" t="s">
        <v>75</v>
      </c>
      <c r="AY1293" s="179" t="s">
        <v>334</v>
      </c>
    </row>
    <row r="1294" spans="2:51" s="13" customFormat="1">
      <c r="B1294" s="178"/>
      <c r="D1294" s="172" t="s">
        <v>342</v>
      </c>
      <c r="E1294" s="179" t="s">
        <v>1</v>
      </c>
      <c r="F1294" s="180" t="s">
        <v>1131</v>
      </c>
      <c r="H1294" s="181">
        <v>-1.9350000000000001</v>
      </c>
      <c r="I1294" s="182"/>
      <c r="L1294" s="178"/>
      <c r="M1294" s="183"/>
      <c r="T1294" s="184"/>
      <c r="AT1294" s="179" t="s">
        <v>342</v>
      </c>
      <c r="AU1294" s="179" t="s">
        <v>87</v>
      </c>
      <c r="AV1294" s="13" t="s">
        <v>87</v>
      </c>
      <c r="AW1294" s="13" t="s">
        <v>31</v>
      </c>
      <c r="AX1294" s="13" t="s">
        <v>75</v>
      </c>
      <c r="AY1294" s="179" t="s">
        <v>334</v>
      </c>
    </row>
    <row r="1295" spans="2:51" s="12" customFormat="1" ht="20.399999999999999">
      <c r="B1295" s="171"/>
      <c r="D1295" s="172" t="s">
        <v>342</v>
      </c>
      <c r="E1295" s="173" t="s">
        <v>1</v>
      </c>
      <c r="F1295" s="174" t="s">
        <v>1549</v>
      </c>
      <c r="H1295" s="173" t="s">
        <v>1</v>
      </c>
      <c r="I1295" s="175"/>
      <c r="L1295" s="171"/>
      <c r="M1295" s="176"/>
      <c r="T1295" s="177"/>
      <c r="AT1295" s="173" t="s">
        <v>342</v>
      </c>
      <c r="AU1295" s="173" t="s">
        <v>87</v>
      </c>
      <c r="AV1295" s="12" t="s">
        <v>82</v>
      </c>
      <c r="AW1295" s="12" t="s">
        <v>31</v>
      </c>
      <c r="AX1295" s="12" t="s">
        <v>75</v>
      </c>
      <c r="AY1295" s="173" t="s">
        <v>334</v>
      </c>
    </row>
    <row r="1296" spans="2:51" s="12" customFormat="1">
      <c r="B1296" s="171"/>
      <c r="D1296" s="172" t="s">
        <v>342</v>
      </c>
      <c r="E1296" s="173" t="s">
        <v>1</v>
      </c>
      <c r="F1296" s="174" t="s">
        <v>1144</v>
      </c>
      <c r="H1296" s="173" t="s">
        <v>1</v>
      </c>
      <c r="I1296" s="175"/>
      <c r="L1296" s="171"/>
      <c r="M1296" s="176"/>
      <c r="T1296" s="177"/>
      <c r="AT1296" s="173" t="s">
        <v>342</v>
      </c>
      <c r="AU1296" s="173" t="s">
        <v>87</v>
      </c>
      <c r="AV1296" s="12" t="s">
        <v>82</v>
      </c>
      <c r="AW1296" s="12" t="s">
        <v>31</v>
      </c>
      <c r="AX1296" s="12" t="s">
        <v>75</v>
      </c>
      <c r="AY1296" s="173" t="s">
        <v>334</v>
      </c>
    </row>
    <row r="1297" spans="2:65" s="13" customFormat="1">
      <c r="B1297" s="178"/>
      <c r="D1297" s="172" t="s">
        <v>342</v>
      </c>
      <c r="E1297" s="179" t="s">
        <v>1</v>
      </c>
      <c r="F1297" s="180" t="s">
        <v>1572</v>
      </c>
      <c r="H1297" s="181">
        <v>8.2940000000000005</v>
      </c>
      <c r="I1297" s="182"/>
      <c r="L1297" s="178"/>
      <c r="M1297" s="183"/>
      <c r="T1297" s="184"/>
      <c r="AT1297" s="179" t="s">
        <v>342</v>
      </c>
      <c r="AU1297" s="179" t="s">
        <v>87</v>
      </c>
      <c r="AV1297" s="13" t="s">
        <v>87</v>
      </c>
      <c r="AW1297" s="13" t="s">
        <v>31</v>
      </c>
      <c r="AX1297" s="13" t="s">
        <v>75</v>
      </c>
      <c r="AY1297" s="179" t="s">
        <v>334</v>
      </c>
    </row>
    <row r="1298" spans="2:65" s="12" customFormat="1">
      <c r="B1298" s="171"/>
      <c r="D1298" s="172" t="s">
        <v>342</v>
      </c>
      <c r="E1298" s="173" t="s">
        <v>1</v>
      </c>
      <c r="F1298" s="174" t="s">
        <v>1146</v>
      </c>
      <c r="H1298" s="173" t="s">
        <v>1</v>
      </c>
      <c r="I1298" s="175"/>
      <c r="L1298" s="171"/>
      <c r="M1298" s="176"/>
      <c r="T1298" s="177"/>
      <c r="AT1298" s="173" t="s">
        <v>342</v>
      </c>
      <c r="AU1298" s="173" t="s">
        <v>87</v>
      </c>
      <c r="AV1298" s="12" t="s">
        <v>82</v>
      </c>
      <c r="AW1298" s="12" t="s">
        <v>31</v>
      </c>
      <c r="AX1298" s="12" t="s">
        <v>75</v>
      </c>
      <c r="AY1298" s="173" t="s">
        <v>334</v>
      </c>
    </row>
    <row r="1299" spans="2:65" s="13" customFormat="1">
      <c r="B1299" s="178"/>
      <c r="D1299" s="172" t="s">
        <v>342</v>
      </c>
      <c r="E1299" s="179" t="s">
        <v>1</v>
      </c>
      <c r="F1299" s="180" t="s">
        <v>1573</v>
      </c>
      <c r="H1299" s="181">
        <v>9.7639999999999993</v>
      </c>
      <c r="I1299" s="182"/>
      <c r="L1299" s="178"/>
      <c r="M1299" s="183"/>
      <c r="T1299" s="184"/>
      <c r="AT1299" s="179" t="s">
        <v>342</v>
      </c>
      <c r="AU1299" s="179" t="s">
        <v>87</v>
      </c>
      <c r="AV1299" s="13" t="s">
        <v>87</v>
      </c>
      <c r="AW1299" s="13" t="s">
        <v>31</v>
      </c>
      <c r="AX1299" s="13" t="s">
        <v>75</v>
      </c>
      <c r="AY1299" s="179" t="s">
        <v>334</v>
      </c>
    </row>
    <row r="1300" spans="2:65" s="13" customFormat="1">
      <c r="B1300" s="178"/>
      <c r="D1300" s="172" t="s">
        <v>342</v>
      </c>
      <c r="E1300" s="179" t="s">
        <v>1</v>
      </c>
      <c r="F1300" s="180" t="s">
        <v>1131</v>
      </c>
      <c r="H1300" s="181">
        <v>-1.9350000000000001</v>
      </c>
      <c r="I1300" s="182"/>
      <c r="L1300" s="178"/>
      <c r="M1300" s="183"/>
      <c r="T1300" s="184"/>
      <c r="AT1300" s="179" t="s">
        <v>342</v>
      </c>
      <c r="AU1300" s="179" t="s">
        <v>87</v>
      </c>
      <c r="AV1300" s="13" t="s">
        <v>87</v>
      </c>
      <c r="AW1300" s="13" t="s">
        <v>31</v>
      </c>
      <c r="AX1300" s="13" t="s">
        <v>75</v>
      </c>
      <c r="AY1300" s="179" t="s">
        <v>334</v>
      </c>
    </row>
    <row r="1301" spans="2:65" s="12" customFormat="1">
      <c r="B1301" s="171"/>
      <c r="D1301" s="172" t="s">
        <v>342</v>
      </c>
      <c r="E1301" s="173" t="s">
        <v>1</v>
      </c>
      <c r="F1301" s="174" t="s">
        <v>1478</v>
      </c>
      <c r="H1301" s="173" t="s">
        <v>1</v>
      </c>
      <c r="I1301" s="175"/>
      <c r="L1301" s="171"/>
      <c r="M1301" s="176"/>
      <c r="T1301" s="177"/>
      <c r="AT1301" s="173" t="s">
        <v>342</v>
      </c>
      <c r="AU1301" s="173" t="s">
        <v>87</v>
      </c>
      <c r="AV1301" s="12" t="s">
        <v>82</v>
      </c>
      <c r="AW1301" s="12" t="s">
        <v>31</v>
      </c>
      <c r="AX1301" s="12" t="s">
        <v>75</v>
      </c>
      <c r="AY1301" s="173" t="s">
        <v>334</v>
      </c>
    </row>
    <row r="1302" spans="2:65" s="12" customFormat="1">
      <c r="B1302" s="171"/>
      <c r="D1302" s="172" t="s">
        <v>342</v>
      </c>
      <c r="E1302" s="173" t="s">
        <v>1</v>
      </c>
      <c r="F1302" s="174" t="s">
        <v>1574</v>
      </c>
      <c r="H1302" s="173" t="s">
        <v>1</v>
      </c>
      <c r="I1302" s="175"/>
      <c r="L1302" s="171"/>
      <c r="M1302" s="176"/>
      <c r="T1302" s="177"/>
      <c r="AT1302" s="173" t="s">
        <v>342</v>
      </c>
      <c r="AU1302" s="173" t="s">
        <v>87</v>
      </c>
      <c r="AV1302" s="12" t="s">
        <v>82</v>
      </c>
      <c r="AW1302" s="12" t="s">
        <v>31</v>
      </c>
      <c r="AX1302" s="12" t="s">
        <v>75</v>
      </c>
      <c r="AY1302" s="173" t="s">
        <v>334</v>
      </c>
    </row>
    <row r="1303" spans="2:65" s="12" customFormat="1">
      <c r="B1303" s="171"/>
      <c r="D1303" s="172" t="s">
        <v>342</v>
      </c>
      <c r="E1303" s="173" t="s">
        <v>1</v>
      </c>
      <c r="F1303" s="174" t="s">
        <v>1575</v>
      </c>
      <c r="H1303" s="173" t="s">
        <v>1</v>
      </c>
      <c r="I1303" s="175"/>
      <c r="L1303" s="171"/>
      <c r="M1303" s="176"/>
      <c r="T1303" s="177"/>
      <c r="AT1303" s="173" t="s">
        <v>342</v>
      </c>
      <c r="AU1303" s="173" t="s">
        <v>87</v>
      </c>
      <c r="AV1303" s="12" t="s">
        <v>82</v>
      </c>
      <c r="AW1303" s="12" t="s">
        <v>31</v>
      </c>
      <c r="AX1303" s="12" t="s">
        <v>75</v>
      </c>
      <c r="AY1303" s="173" t="s">
        <v>334</v>
      </c>
    </row>
    <row r="1304" spans="2:65" s="13" customFormat="1">
      <c r="B1304" s="178"/>
      <c r="D1304" s="172" t="s">
        <v>342</v>
      </c>
      <c r="E1304" s="179" t="s">
        <v>1</v>
      </c>
      <c r="F1304" s="180" t="s">
        <v>1576</v>
      </c>
      <c r="H1304" s="181">
        <v>0.63800000000000001</v>
      </c>
      <c r="I1304" s="182"/>
      <c r="L1304" s="178"/>
      <c r="M1304" s="183"/>
      <c r="T1304" s="184"/>
      <c r="AT1304" s="179" t="s">
        <v>342</v>
      </c>
      <c r="AU1304" s="179" t="s">
        <v>87</v>
      </c>
      <c r="AV1304" s="13" t="s">
        <v>87</v>
      </c>
      <c r="AW1304" s="13" t="s">
        <v>31</v>
      </c>
      <c r="AX1304" s="13" t="s">
        <v>75</v>
      </c>
      <c r="AY1304" s="179" t="s">
        <v>334</v>
      </c>
    </row>
    <row r="1305" spans="2:65" s="13" customFormat="1">
      <c r="B1305" s="178"/>
      <c r="D1305" s="172" t="s">
        <v>342</v>
      </c>
      <c r="E1305" s="179" t="s">
        <v>1</v>
      </c>
      <c r="F1305" s="180" t="s">
        <v>1577</v>
      </c>
      <c r="H1305" s="181">
        <v>0.625</v>
      </c>
      <c r="I1305" s="182"/>
      <c r="L1305" s="178"/>
      <c r="M1305" s="183"/>
      <c r="T1305" s="184"/>
      <c r="AT1305" s="179" t="s">
        <v>342</v>
      </c>
      <c r="AU1305" s="179" t="s">
        <v>87</v>
      </c>
      <c r="AV1305" s="13" t="s">
        <v>87</v>
      </c>
      <c r="AW1305" s="13" t="s">
        <v>31</v>
      </c>
      <c r="AX1305" s="13" t="s">
        <v>75</v>
      </c>
      <c r="AY1305" s="179" t="s">
        <v>334</v>
      </c>
    </row>
    <row r="1306" spans="2:65" s="13" customFormat="1">
      <c r="B1306" s="178"/>
      <c r="D1306" s="172" t="s">
        <v>342</v>
      </c>
      <c r="E1306" s="179" t="s">
        <v>1</v>
      </c>
      <c r="F1306" s="180" t="s">
        <v>1578</v>
      </c>
      <c r="H1306" s="181">
        <v>1.4139999999999999</v>
      </c>
      <c r="I1306" s="182"/>
      <c r="L1306" s="178"/>
      <c r="M1306" s="183"/>
      <c r="T1306" s="184"/>
      <c r="AT1306" s="179" t="s">
        <v>342</v>
      </c>
      <c r="AU1306" s="179" t="s">
        <v>87</v>
      </c>
      <c r="AV1306" s="13" t="s">
        <v>87</v>
      </c>
      <c r="AW1306" s="13" t="s">
        <v>31</v>
      </c>
      <c r="AX1306" s="13" t="s">
        <v>75</v>
      </c>
      <c r="AY1306" s="179" t="s">
        <v>334</v>
      </c>
    </row>
    <row r="1307" spans="2:65" s="15" customFormat="1">
      <c r="B1307" s="192"/>
      <c r="D1307" s="172" t="s">
        <v>342</v>
      </c>
      <c r="E1307" s="193" t="s">
        <v>205</v>
      </c>
      <c r="F1307" s="194" t="s">
        <v>406</v>
      </c>
      <c r="H1307" s="195">
        <v>305.75599999999997</v>
      </c>
      <c r="I1307" s="196"/>
      <c r="L1307" s="192"/>
      <c r="M1307" s="197"/>
      <c r="T1307" s="198"/>
      <c r="AT1307" s="193" t="s">
        <v>342</v>
      </c>
      <c r="AU1307" s="193" t="s">
        <v>87</v>
      </c>
      <c r="AV1307" s="15" t="s">
        <v>352</v>
      </c>
      <c r="AW1307" s="15" t="s">
        <v>31</v>
      </c>
      <c r="AX1307" s="15" t="s">
        <v>75</v>
      </c>
      <c r="AY1307" s="193" t="s">
        <v>334</v>
      </c>
    </row>
    <row r="1308" spans="2:65" s="14" customFormat="1">
      <c r="B1308" s="185"/>
      <c r="D1308" s="172" t="s">
        <v>342</v>
      </c>
      <c r="E1308" s="186" t="s">
        <v>1</v>
      </c>
      <c r="F1308" s="187" t="s">
        <v>346</v>
      </c>
      <c r="H1308" s="188">
        <v>1155.7250000000001</v>
      </c>
      <c r="I1308" s="189"/>
      <c r="L1308" s="185"/>
      <c r="M1308" s="190"/>
      <c r="T1308" s="191"/>
      <c r="AT1308" s="186" t="s">
        <v>342</v>
      </c>
      <c r="AU1308" s="186" t="s">
        <v>87</v>
      </c>
      <c r="AV1308" s="14" t="s">
        <v>340</v>
      </c>
      <c r="AW1308" s="14" t="s">
        <v>31</v>
      </c>
      <c r="AX1308" s="14" t="s">
        <v>82</v>
      </c>
      <c r="AY1308" s="186" t="s">
        <v>334</v>
      </c>
    </row>
    <row r="1309" spans="2:65" s="12" customFormat="1" ht="20.399999999999999">
      <c r="B1309" s="171"/>
      <c r="D1309" s="172" t="s">
        <v>342</v>
      </c>
      <c r="E1309" s="173" t="s">
        <v>1</v>
      </c>
      <c r="F1309" s="174" t="s">
        <v>1449</v>
      </c>
      <c r="H1309" s="173" t="s">
        <v>1</v>
      </c>
      <c r="I1309" s="175"/>
      <c r="L1309" s="171"/>
      <c r="M1309" s="176"/>
      <c r="T1309" s="177"/>
      <c r="AT1309" s="173" t="s">
        <v>342</v>
      </c>
      <c r="AU1309" s="173" t="s">
        <v>87</v>
      </c>
      <c r="AV1309" s="12" t="s">
        <v>82</v>
      </c>
      <c r="AW1309" s="12" t="s">
        <v>31</v>
      </c>
      <c r="AX1309" s="12" t="s">
        <v>75</v>
      </c>
      <c r="AY1309" s="173" t="s">
        <v>334</v>
      </c>
    </row>
    <row r="1310" spans="2:65" s="1" customFormat="1" ht="24.15" customHeight="1">
      <c r="B1310" s="128"/>
      <c r="C1310" s="199" t="s">
        <v>1579</v>
      </c>
      <c r="D1310" s="199" t="s">
        <v>425</v>
      </c>
      <c r="E1310" s="200" t="s">
        <v>1580</v>
      </c>
      <c r="F1310" s="201" t="s">
        <v>1581</v>
      </c>
      <c r="G1310" s="202" t="s">
        <v>339</v>
      </c>
      <c r="H1310" s="203">
        <v>25.760999999999999</v>
      </c>
      <c r="I1310" s="204"/>
      <c r="J1310" s="205">
        <f>ROUND(I1310*H1310,2)</f>
        <v>0</v>
      </c>
      <c r="K1310" s="206"/>
      <c r="L1310" s="207"/>
      <c r="M1310" s="208" t="s">
        <v>1</v>
      </c>
      <c r="N1310" s="209" t="s">
        <v>41</v>
      </c>
      <c r="P1310" s="167">
        <f>O1310*H1310</f>
        <v>0</v>
      </c>
      <c r="Q1310" s="167">
        <v>1.15E-2</v>
      </c>
      <c r="R1310" s="167">
        <f>Q1310*H1310</f>
        <v>0.2962515</v>
      </c>
      <c r="S1310" s="167">
        <v>0</v>
      </c>
      <c r="T1310" s="168">
        <f>S1310*H1310</f>
        <v>0</v>
      </c>
      <c r="AR1310" s="169" t="s">
        <v>524</v>
      </c>
      <c r="AT1310" s="169" t="s">
        <v>425</v>
      </c>
      <c r="AU1310" s="169" t="s">
        <v>87</v>
      </c>
      <c r="AY1310" s="17" t="s">
        <v>334</v>
      </c>
      <c r="BE1310" s="170">
        <f>IF(N1310="základná",J1310,0)</f>
        <v>0</v>
      </c>
      <c r="BF1310" s="170">
        <f>IF(N1310="znížená",J1310,0)</f>
        <v>0</v>
      </c>
      <c r="BG1310" s="170">
        <f>IF(N1310="zákl. prenesená",J1310,0)</f>
        <v>0</v>
      </c>
      <c r="BH1310" s="170">
        <f>IF(N1310="zníž. prenesená",J1310,0)</f>
        <v>0</v>
      </c>
      <c r="BI1310" s="170">
        <f>IF(N1310="nulová",J1310,0)</f>
        <v>0</v>
      </c>
      <c r="BJ1310" s="17" t="s">
        <v>87</v>
      </c>
      <c r="BK1310" s="170">
        <f>ROUND(I1310*H1310,2)</f>
        <v>0</v>
      </c>
      <c r="BL1310" s="17" t="s">
        <v>452</v>
      </c>
      <c r="BM1310" s="169" t="s">
        <v>1582</v>
      </c>
    </row>
    <row r="1311" spans="2:65" s="13" customFormat="1">
      <c r="B1311" s="178"/>
      <c r="D1311" s="172" t="s">
        <v>342</v>
      </c>
      <c r="E1311" s="179" t="s">
        <v>1</v>
      </c>
      <c r="F1311" s="180" t="s">
        <v>1583</v>
      </c>
      <c r="H1311" s="181">
        <v>25.760999999999999</v>
      </c>
      <c r="I1311" s="182"/>
      <c r="L1311" s="178"/>
      <c r="M1311" s="183"/>
      <c r="T1311" s="184"/>
      <c r="AT1311" s="179" t="s">
        <v>342</v>
      </c>
      <c r="AU1311" s="179" t="s">
        <v>87</v>
      </c>
      <c r="AV1311" s="13" t="s">
        <v>87</v>
      </c>
      <c r="AW1311" s="13" t="s">
        <v>31</v>
      </c>
      <c r="AX1311" s="13" t="s">
        <v>75</v>
      </c>
      <c r="AY1311" s="179" t="s">
        <v>334</v>
      </c>
    </row>
    <row r="1312" spans="2:65" s="14" customFormat="1">
      <c r="B1312" s="185"/>
      <c r="D1312" s="172" t="s">
        <v>342</v>
      </c>
      <c r="E1312" s="186" t="s">
        <v>1</v>
      </c>
      <c r="F1312" s="187" t="s">
        <v>346</v>
      </c>
      <c r="H1312" s="188">
        <v>25.760999999999999</v>
      </c>
      <c r="I1312" s="189"/>
      <c r="L1312" s="185"/>
      <c r="M1312" s="190"/>
      <c r="T1312" s="191"/>
      <c r="AT1312" s="186" t="s">
        <v>342</v>
      </c>
      <c r="AU1312" s="186" t="s">
        <v>87</v>
      </c>
      <c r="AV1312" s="14" t="s">
        <v>340</v>
      </c>
      <c r="AW1312" s="14" t="s">
        <v>31</v>
      </c>
      <c r="AX1312" s="14" t="s">
        <v>82</v>
      </c>
      <c r="AY1312" s="186" t="s">
        <v>334</v>
      </c>
    </row>
    <row r="1313" spans="2:65" s="1" customFormat="1" ht="16.5" customHeight="1">
      <c r="B1313" s="128"/>
      <c r="C1313" s="199" t="s">
        <v>1584</v>
      </c>
      <c r="D1313" s="199" t="s">
        <v>425</v>
      </c>
      <c r="E1313" s="200" t="s">
        <v>1585</v>
      </c>
      <c r="F1313" s="201" t="s">
        <v>1586</v>
      </c>
      <c r="G1313" s="202" t="s">
        <v>339</v>
      </c>
      <c r="H1313" s="203">
        <v>866.70699999999999</v>
      </c>
      <c r="I1313" s="204"/>
      <c r="J1313" s="205">
        <f>ROUND(I1313*H1313,2)</f>
        <v>0</v>
      </c>
      <c r="K1313" s="206"/>
      <c r="L1313" s="207"/>
      <c r="M1313" s="208" t="s">
        <v>1</v>
      </c>
      <c r="N1313" s="209" t="s">
        <v>41</v>
      </c>
      <c r="P1313" s="167">
        <f>O1313*H1313</f>
        <v>0</v>
      </c>
      <c r="Q1313" s="167">
        <v>8.9999999999999993E-3</v>
      </c>
      <c r="R1313" s="167">
        <f>Q1313*H1313</f>
        <v>7.800362999999999</v>
      </c>
      <c r="S1313" s="167">
        <v>0</v>
      </c>
      <c r="T1313" s="168">
        <f>S1313*H1313</f>
        <v>0</v>
      </c>
      <c r="AR1313" s="169" t="s">
        <v>524</v>
      </c>
      <c r="AT1313" s="169" t="s">
        <v>425</v>
      </c>
      <c r="AU1313" s="169" t="s">
        <v>87</v>
      </c>
      <c r="AY1313" s="17" t="s">
        <v>334</v>
      </c>
      <c r="BE1313" s="170">
        <f>IF(N1313="základná",J1313,0)</f>
        <v>0</v>
      </c>
      <c r="BF1313" s="170">
        <f>IF(N1313="znížená",J1313,0)</f>
        <v>0</v>
      </c>
      <c r="BG1313" s="170">
        <f>IF(N1313="zákl. prenesená",J1313,0)</f>
        <v>0</v>
      </c>
      <c r="BH1313" s="170">
        <f>IF(N1313="zníž. prenesená",J1313,0)</f>
        <v>0</v>
      </c>
      <c r="BI1313" s="170">
        <f>IF(N1313="nulová",J1313,0)</f>
        <v>0</v>
      </c>
      <c r="BJ1313" s="17" t="s">
        <v>87</v>
      </c>
      <c r="BK1313" s="170">
        <f>ROUND(I1313*H1313,2)</f>
        <v>0</v>
      </c>
      <c r="BL1313" s="17" t="s">
        <v>452</v>
      </c>
      <c r="BM1313" s="169" t="s">
        <v>1587</v>
      </c>
    </row>
    <row r="1314" spans="2:65" s="13" customFormat="1">
      <c r="B1314" s="178"/>
      <c r="D1314" s="172" t="s">
        <v>342</v>
      </c>
      <c r="E1314" s="179" t="s">
        <v>1</v>
      </c>
      <c r="F1314" s="180" t="s">
        <v>1588</v>
      </c>
      <c r="H1314" s="181">
        <v>866.70699999999999</v>
      </c>
      <c r="I1314" s="182"/>
      <c r="L1314" s="178"/>
      <c r="M1314" s="183"/>
      <c r="T1314" s="184"/>
      <c r="AT1314" s="179" t="s">
        <v>342</v>
      </c>
      <c r="AU1314" s="179" t="s">
        <v>87</v>
      </c>
      <c r="AV1314" s="13" t="s">
        <v>87</v>
      </c>
      <c r="AW1314" s="13" t="s">
        <v>31</v>
      </c>
      <c r="AX1314" s="13" t="s">
        <v>75</v>
      </c>
      <c r="AY1314" s="179" t="s">
        <v>334</v>
      </c>
    </row>
    <row r="1315" spans="2:65" s="14" customFormat="1">
      <c r="B1315" s="185"/>
      <c r="D1315" s="172" t="s">
        <v>342</v>
      </c>
      <c r="E1315" s="186" t="s">
        <v>1</v>
      </c>
      <c r="F1315" s="187" t="s">
        <v>346</v>
      </c>
      <c r="H1315" s="188">
        <v>866.70699999999999</v>
      </c>
      <c r="I1315" s="189"/>
      <c r="L1315" s="185"/>
      <c r="M1315" s="190"/>
      <c r="T1315" s="191"/>
      <c r="AT1315" s="186" t="s">
        <v>342</v>
      </c>
      <c r="AU1315" s="186" t="s">
        <v>87</v>
      </c>
      <c r="AV1315" s="14" t="s">
        <v>340</v>
      </c>
      <c r="AW1315" s="14" t="s">
        <v>31</v>
      </c>
      <c r="AX1315" s="14" t="s">
        <v>82</v>
      </c>
      <c r="AY1315" s="186" t="s">
        <v>334</v>
      </c>
    </row>
    <row r="1316" spans="2:65" s="1" customFormat="1" ht="24.15" customHeight="1">
      <c r="B1316" s="128"/>
      <c r="C1316" s="199" t="s">
        <v>1589</v>
      </c>
      <c r="D1316" s="199" t="s">
        <v>425</v>
      </c>
      <c r="E1316" s="200" t="s">
        <v>1590</v>
      </c>
      <c r="F1316" s="201" t="s">
        <v>1591</v>
      </c>
      <c r="G1316" s="202" t="s">
        <v>339</v>
      </c>
      <c r="H1316" s="203">
        <v>321.04399999999998</v>
      </c>
      <c r="I1316" s="204"/>
      <c r="J1316" s="205">
        <f>ROUND(I1316*H1316,2)</f>
        <v>0</v>
      </c>
      <c r="K1316" s="206"/>
      <c r="L1316" s="207"/>
      <c r="M1316" s="208" t="s">
        <v>1</v>
      </c>
      <c r="N1316" s="209" t="s">
        <v>41</v>
      </c>
      <c r="P1316" s="167">
        <f>O1316*H1316</f>
        <v>0</v>
      </c>
      <c r="Q1316" s="167">
        <v>8.9999999999999993E-3</v>
      </c>
      <c r="R1316" s="167">
        <f>Q1316*H1316</f>
        <v>2.8893959999999996</v>
      </c>
      <c r="S1316" s="167">
        <v>0</v>
      </c>
      <c r="T1316" s="168">
        <f>S1316*H1316</f>
        <v>0</v>
      </c>
      <c r="AR1316" s="169" t="s">
        <v>524</v>
      </c>
      <c r="AT1316" s="169" t="s">
        <v>425</v>
      </c>
      <c r="AU1316" s="169" t="s">
        <v>87</v>
      </c>
      <c r="AY1316" s="17" t="s">
        <v>334</v>
      </c>
      <c r="BE1316" s="170">
        <f>IF(N1316="základná",J1316,0)</f>
        <v>0</v>
      </c>
      <c r="BF1316" s="170">
        <f>IF(N1316="znížená",J1316,0)</f>
        <v>0</v>
      </c>
      <c r="BG1316" s="170">
        <f>IF(N1316="zákl. prenesená",J1316,0)</f>
        <v>0</v>
      </c>
      <c r="BH1316" s="170">
        <f>IF(N1316="zníž. prenesená",J1316,0)</f>
        <v>0</v>
      </c>
      <c r="BI1316" s="170">
        <f>IF(N1316="nulová",J1316,0)</f>
        <v>0</v>
      </c>
      <c r="BJ1316" s="17" t="s">
        <v>87</v>
      </c>
      <c r="BK1316" s="170">
        <f>ROUND(I1316*H1316,2)</f>
        <v>0</v>
      </c>
      <c r="BL1316" s="17" t="s">
        <v>452</v>
      </c>
      <c r="BM1316" s="169" t="s">
        <v>1592</v>
      </c>
    </row>
    <row r="1317" spans="2:65" s="13" customFormat="1">
      <c r="B1317" s="178"/>
      <c r="D1317" s="172" t="s">
        <v>342</v>
      </c>
      <c r="E1317" s="179" t="s">
        <v>1</v>
      </c>
      <c r="F1317" s="180" t="s">
        <v>1593</v>
      </c>
      <c r="H1317" s="181">
        <v>321.04399999999998</v>
      </c>
      <c r="I1317" s="182"/>
      <c r="L1317" s="178"/>
      <c r="M1317" s="183"/>
      <c r="T1317" s="184"/>
      <c r="AT1317" s="179" t="s">
        <v>342</v>
      </c>
      <c r="AU1317" s="179" t="s">
        <v>87</v>
      </c>
      <c r="AV1317" s="13" t="s">
        <v>87</v>
      </c>
      <c r="AW1317" s="13" t="s">
        <v>31</v>
      </c>
      <c r="AX1317" s="13" t="s">
        <v>75</v>
      </c>
      <c r="AY1317" s="179" t="s">
        <v>334</v>
      </c>
    </row>
    <row r="1318" spans="2:65" s="14" customFormat="1">
      <c r="B1318" s="185"/>
      <c r="D1318" s="172" t="s">
        <v>342</v>
      </c>
      <c r="E1318" s="186" t="s">
        <v>1</v>
      </c>
      <c r="F1318" s="187" t="s">
        <v>346</v>
      </c>
      <c r="H1318" s="188">
        <v>321.04399999999998</v>
      </c>
      <c r="I1318" s="189"/>
      <c r="L1318" s="185"/>
      <c r="M1318" s="190"/>
      <c r="T1318" s="191"/>
      <c r="AT1318" s="186" t="s">
        <v>342</v>
      </c>
      <c r="AU1318" s="186" t="s">
        <v>87</v>
      </c>
      <c r="AV1318" s="14" t="s">
        <v>340</v>
      </c>
      <c r="AW1318" s="14" t="s">
        <v>31</v>
      </c>
      <c r="AX1318" s="14" t="s">
        <v>82</v>
      </c>
      <c r="AY1318" s="186" t="s">
        <v>334</v>
      </c>
    </row>
    <row r="1319" spans="2:65" s="1" customFormat="1" ht="55.5" customHeight="1">
      <c r="B1319" s="128"/>
      <c r="C1319" s="158" t="s">
        <v>1594</v>
      </c>
      <c r="D1319" s="158" t="s">
        <v>336</v>
      </c>
      <c r="E1319" s="159" t="s">
        <v>1595</v>
      </c>
      <c r="F1319" s="160" t="s">
        <v>1596</v>
      </c>
      <c r="G1319" s="161" t="s">
        <v>339</v>
      </c>
      <c r="H1319" s="162">
        <v>233.13800000000001</v>
      </c>
      <c r="I1319" s="163"/>
      <c r="J1319" s="164">
        <f>ROUND(I1319*H1319,2)</f>
        <v>0</v>
      </c>
      <c r="K1319" s="165"/>
      <c r="L1319" s="32"/>
      <c r="M1319" s="166" t="s">
        <v>1</v>
      </c>
      <c r="N1319" s="127" t="s">
        <v>41</v>
      </c>
      <c r="P1319" s="167">
        <f>O1319*H1319</f>
        <v>0</v>
      </c>
      <c r="Q1319" s="167">
        <v>1.172E-2</v>
      </c>
      <c r="R1319" s="167">
        <f>Q1319*H1319</f>
        <v>2.7323773600000001</v>
      </c>
      <c r="S1319" s="167">
        <v>0</v>
      </c>
      <c r="T1319" s="168">
        <f>S1319*H1319</f>
        <v>0</v>
      </c>
      <c r="AR1319" s="169" t="s">
        <v>452</v>
      </c>
      <c r="AT1319" s="169" t="s">
        <v>336</v>
      </c>
      <c r="AU1319" s="169" t="s">
        <v>87</v>
      </c>
      <c r="AY1319" s="17" t="s">
        <v>334</v>
      </c>
      <c r="BE1319" s="170">
        <f>IF(N1319="základná",J1319,0)</f>
        <v>0</v>
      </c>
      <c r="BF1319" s="170">
        <f>IF(N1319="znížená",J1319,0)</f>
        <v>0</v>
      </c>
      <c r="BG1319" s="170">
        <f>IF(N1319="zákl. prenesená",J1319,0)</f>
        <v>0</v>
      </c>
      <c r="BH1319" s="170">
        <f>IF(N1319="zníž. prenesená",J1319,0)</f>
        <v>0</v>
      </c>
      <c r="BI1319" s="170">
        <f>IF(N1319="nulová",J1319,0)</f>
        <v>0</v>
      </c>
      <c r="BJ1319" s="17" t="s">
        <v>87</v>
      </c>
      <c r="BK1319" s="170">
        <f>ROUND(I1319*H1319,2)</f>
        <v>0</v>
      </c>
      <c r="BL1319" s="17" t="s">
        <v>452</v>
      </c>
      <c r="BM1319" s="169" t="s">
        <v>1597</v>
      </c>
    </row>
    <row r="1320" spans="2:65" s="12" customFormat="1">
      <c r="B1320" s="171"/>
      <c r="D1320" s="172" t="s">
        <v>342</v>
      </c>
      <c r="E1320" s="173" t="s">
        <v>1</v>
      </c>
      <c r="F1320" s="174" t="s">
        <v>1598</v>
      </c>
      <c r="H1320" s="173" t="s">
        <v>1</v>
      </c>
      <c r="I1320" s="175"/>
      <c r="L1320" s="171"/>
      <c r="M1320" s="176"/>
      <c r="T1320" s="177"/>
      <c r="AT1320" s="173" t="s">
        <v>342</v>
      </c>
      <c r="AU1320" s="173" t="s">
        <v>87</v>
      </c>
      <c r="AV1320" s="12" t="s">
        <v>82</v>
      </c>
      <c r="AW1320" s="12" t="s">
        <v>31</v>
      </c>
      <c r="AX1320" s="12" t="s">
        <v>75</v>
      </c>
      <c r="AY1320" s="173" t="s">
        <v>334</v>
      </c>
    </row>
    <row r="1321" spans="2:65" s="12" customFormat="1" ht="30.6">
      <c r="B1321" s="171"/>
      <c r="D1321" s="172" t="s">
        <v>342</v>
      </c>
      <c r="E1321" s="173" t="s">
        <v>1</v>
      </c>
      <c r="F1321" s="174" t="s">
        <v>1599</v>
      </c>
      <c r="H1321" s="173" t="s">
        <v>1</v>
      </c>
      <c r="I1321" s="175"/>
      <c r="L1321" s="171"/>
      <c r="M1321" s="176"/>
      <c r="T1321" s="177"/>
      <c r="AT1321" s="173" t="s">
        <v>342</v>
      </c>
      <c r="AU1321" s="173" t="s">
        <v>87</v>
      </c>
      <c r="AV1321" s="12" t="s">
        <v>82</v>
      </c>
      <c r="AW1321" s="12" t="s">
        <v>31</v>
      </c>
      <c r="AX1321" s="12" t="s">
        <v>75</v>
      </c>
      <c r="AY1321" s="173" t="s">
        <v>334</v>
      </c>
    </row>
    <row r="1322" spans="2:65" s="12" customFormat="1" ht="30.6">
      <c r="B1322" s="171"/>
      <c r="D1322" s="172" t="s">
        <v>342</v>
      </c>
      <c r="E1322" s="173" t="s">
        <v>1</v>
      </c>
      <c r="F1322" s="174" t="s">
        <v>1600</v>
      </c>
      <c r="H1322" s="173" t="s">
        <v>1</v>
      </c>
      <c r="I1322" s="175"/>
      <c r="L1322" s="171"/>
      <c r="M1322" s="176"/>
      <c r="T1322" s="177"/>
      <c r="AT1322" s="173" t="s">
        <v>342</v>
      </c>
      <c r="AU1322" s="173" t="s">
        <v>87</v>
      </c>
      <c r="AV1322" s="12" t="s">
        <v>82</v>
      </c>
      <c r="AW1322" s="12" t="s">
        <v>31</v>
      </c>
      <c r="AX1322" s="12" t="s">
        <v>75</v>
      </c>
      <c r="AY1322" s="173" t="s">
        <v>334</v>
      </c>
    </row>
    <row r="1323" spans="2:65" s="12" customFormat="1">
      <c r="B1323" s="171"/>
      <c r="D1323" s="172" t="s">
        <v>342</v>
      </c>
      <c r="E1323" s="173" t="s">
        <v>1</v>
      </c>
      <c r="F1323" s="174" t="s">
        <v>873</v>
      </c>
      <c r="H1323" s="173" t="s">
        <v>1</v>
      </c>
      <c r="I1323" s="175"/>
      <c r="L1323" s="171"/>
      <c r="M1323" s="176"/>
      <c r="T1323" s="177"/>
      <c r="AT1323" s="173" t="s">
        <v>342</v>
      </c>
      <c r="AU1323" s="173" t="s">
        <v>87</v>
      </c>
      <c r="AV1323" s="12" t="s">
        <v>82</v>
      </c>
      <c r="AW1323" s="12" t="s">
        <v>31</v>
      </c>
      <c r="AX1323" s="12" t="s">
        <v>75</v>
      </c>
      <c r="AY1323" s="173" t="s">
        <v>334</v>
      </c>
    </row>
    <row r="1324" spans="2:65" s="13" customFormat="1">
      <c r="B1324" s="178"/>
      <c r="D1324" s="172" t="s">
        <v>342</v>
      </c>
      <c r="E1324" s="179" t="s">
        <v>1</v>
      </c>
      <c r="F1324" s="180" t="s">
        <v>210</v>
      </c>
      <c r="H1324" s="181">
        <v>217.43799999999999</v>
      </c>
      <c r="I1324" s="182"/>
      <c r="L1324" s="178"/>
      <c r="M1324" s="183"/>
      <c r="T1324" s="184"/>
      <c r="AT1324" s="179" t="s">
        <v>342</v>
      </c>
      <c r="AU1324" s="179" t="s">
        <v>87</v>
      </c>
      <c r="AV1324" s="13" t="s">
        <v>87</v>
      </c>
      <c r="AW1324" s="13" t="s">
        <v>31</v>
      </c>
      <c r="AX1324" s="13" t="s">
        <v>75</v>
      </c>
      <c r="AY1324" s="179" t="s">
        <v>334</v>
      </c>
    </row>
    <row r="1325" spans="2:65" s="12" customFormat="1">
      <c r="B1325" s="171"/>
      <c r="D1325" s="172" t="s">
        <v>342</v>
      </c>
      <c r="E1325" s="173" t="s">
        <v>1</v>
      </c>
      <c r="F1325" s="174" t="s">
        <v>874</v>
      </c>
      <c r="H1325" s="173" t="s">
        <v>1</v>
      </c>
      <c r="I1325" s="175"/>
      <c r="L1325" s="171"/>
      <c r="M1325" s="176"/>
      <c r="T1325" s="177"/>
      <c r="AT1325" s="173" t="s">
        <v>342</v>
      </c>
      <c r="AU1325" s="173" t="s">
        <v>87</v>
      </c>
      <c r="AV1325" s="12" t="s">
        <v>82</v>
      </c>
      <c r="AW1325" s="12" t="s">
        <v>31</v>
      </c>
      <c r="AX1325" s="12" t="s">
        <v>75</v>
      </c>
      <c r="AY1325" s="173" t="s">
        <v>334</v>
      </c>
    </row>
    <row r="1326" spans="2:65" s="13" customFormat="1">
      <c r="B1326" s="178"/>
      <c r="D1326" s="172" t="s">
        <v>342</v>
      </c>
      <c r="E1326" s="179" t="s">
        <v>1</v>
      </c>
      <c r="F1326" s="180" t="s">
        <v>875</v>
      </c>
      <c r="H1326" s="181">
        <v>-1.85</v>
      </c>
      <c r="I1326" s="182"/>
      <c r="L1326" s="178"/>
      <c r="M1326" s="183"/>
      <c r="T1326" s="184"/>
      <c r="AT1326" s="179" t="s">
        <v>342</v>
      </c>
      <c r="AU1326" s="179" t="s">
        <v>87</v>
      </c>
      <c r="AV1326" s="13" t="s">
        <v>87</v>
      </c>
      <c r="AW1326" s="13" t="s">
        <v>31</v>
      </c>
      <c r="AX1326" s="13" t="s">
        <v>75</v>
      </c>
      <c r="AY1326" s="179" t="s">
        <v>334</v>
      </c>
    </row>
    <row r="1327" spans="2:65" s="12" customFormat="1">
      <c r="B1327" s="171"/>
      <c r="D1327" s="172" t="s">
        <v>342</v>
      </c>
      <c r="E1327" s="173" t="s">
        <v>1</v>
      </c>
      <c r="F1327" s="174" t="s">
        <v>876</v>
      </c>
      <c r="H1327" s="173" t="s">
        <v>1</v>
      </c>
      <c r="I1327" s="175"/>
      <c r="L1327" s="171"/>
      <c r="M1327" s="176"/>
      <c r="T1327" s="177"/>
      <c r="AT1327" s="173" t="s">
        <v>342</v>
      </c>
      <c r="AU1327" s="173" t="s">
        <v>87</v>
      </c>
      <c r="AV1327" s="12" t="s">
        <v>82</v>
      </c>
      <c r="AW1327" s="12" t="s">
        <v>31</v>
      </c>
      <c r="AX1327" s="12" t="s">
        <v>75</v>
      </c>
      <c r="AY1327" s="173" t="s">
        <v>334</v>
      </c>
    </row>
    <row r="1328" spans="2:65" s="13" customFormat="1">
      <c r="B1328" s="178"/>
      <c r="D1328" s="172" t="s">
        <v>342</v>
      </c>
      <c r="E1328" s="179" t="s">
        <v>1</v>
      </c>
      <c r="F1328" s="180" t="s">
        <v>214</v>
      </c>
      <c r="H1328" s="181">
        <v>17.55</v>
      </c>
      <c r="I1328" s="182"/>
      <c r="L1328" s="178"/>
      <c r="M1328" s="183"/>
      <c r="T1328" s="184"/>
      <c r="AT1328" s="179" t="s">
        <v>342</v>
      </c>
      <c r="AU1328" s="179" t="s">
        <v>87</v>
      </c>
      <c r="AV1328" s="13" t="s">
        <v>87</v>
      </c>
      <c r="AW1328" s="13" t="s">
        <v>31</v>
      </c>
      <c r="AX1328" s="13" t="s">
        <v>75</v>
      </c>
      <c r="AY1328" s="179" t="s">
        <v>334</v>
      </c>
    </row>
    <row r="1329" spans="2:65" s="14" customFormat="1">
      <c r="B1329" s="185"/>
      <c r="D1329" s="172" t="s">
        <v>342</v>
      </c>
      <c r="E1329" s="186" t="s">
        <v>1</v>
      </c>
      <c r="F1329" s="187" t="s">
        <v>346</v>
      </c>
      <c r="H1329" s="188">
        <v>233.13800000000001</v>
      </c>
      <c r="I1329" s="189"/>
      <c r="L1329" s="185"/>
      <c r="M1329" s="190"/>
      <c r="T1329" s="191"/>
      <c r="AT1329" s="186" t="s">
        <v>342</v>
      </c>
      <c r="AU1329" s="186" t="s">
        <v>87</v>
      </c>
      <c r="AV1329" s="14" t="s">
        <v>340</v>
      </c>
      <c r="AW1329" s="14" t="s">
        <v>31</v>
      </c>
      <c r="AX1329" s="14" t="s">
        <v>82</v>
      </c>
      <c r="AY1329" s="186" t="s">
        <v>334</v>
      </c>
    </row>
    <row r="1330" spans="2:65" s="12" customFormat="1" ht="20.399999999999999">
      <c r="B1330" s="171"/>
      <c r="D1330" s="172" t="s">
        <v>342</v>
      </c>
      <c r="E1330" s="173" t="s">
        <v>1</v>
      </c>
      <c r="F1330" s="174" t="s">
        <v>1449</v>
      </c>
      <c r="H1330" s="173" t="s">
        <v>1</v>
      </c>
      <c r="I1330" s="175"/>
      <c r="L1330" s="171"/>
      <c r="M1330" s="176"/>
      <c r="T1330" s="177"/>
      <c r="AT1330" s="173" t="s">
        <v>342</v>
      </c>
      <c r="AU1330" s="173" t="s">
        <v>87</v>
      </c>
      <c r="AV1330" s="12" t="s">
        <v>82</v>
      </c>
      <c r="AW1330" s="12" t="s">
        <v>31</v>
      </c>
      <c r="AX1330" s="12" t="s">
        <v>75</v>
      </c>
      <c r="AY1330" s="173" t="s">
        <v>334</v>
      </c>
    </row>
    <row r="1331" spans="2:65" s="1" customFormat="1" ht="44.25" customHeight="1">
      <c r="B1331" s="128"/>
      <c r="C1331" s="158" t="s">
        <v>1601</v>
      </c>
      <c r="D1331" s="158" t="s">
        <v>336</v>
      </c>
      <c r="E1331" s="159" t="s">
        <v>1602</v>
      </c>
      <c r="F1331" s="160" t="s">
        <v>1603</v>
      </c>
      <c r="G1331" s="161" t="s">
        <v>339</v>
      </c>
      <c r="H1331" s="162">
        <v>30.148</v>
      </c>
      <c r="I1331" s="163"/>
      <c r="J1331" s="164">
        <f>ROUND(I1331*H1331,2)</f>
        <v>0</v>
      </c>
      <c r="K1331" s="165"/>
      <c r="L1331" s="32"/>
      <c r="M1331" s="166" t="s">
        <v>1</v>
      </c>
      <c r="N1331" s="127" t="s">
        <v>41</v>
      </c>
      <c r="P1331" s="167">
        <f>O1331*H1331</f>
        <v>0</v>
      </c>
      <c r="Q1331" s="167">
        <v>1.2120000000000001E-2</v>
      </c>
      <c r="R1331" s="167">
        <f>Q1331*H1331</f>
        <v>0.36539376000000001</v>
      </c>
      <c r="S1331" s="167">
        <v>0</v>
      </c>
      <c r="T1331" s="168">
        <f>S1331*H1331</f>
        <v>0</v>
      </c>
      <c r="AR1331" s="169" t="s">
        <v>452</v>
      </c>
      <c r="AT1331" s="169" t="s">
        <v>336</v>
      </c>
      <c r="AU1331" s="169" t="s">
        <v>87</v>
      </c>
      <c r="AY1331" s="17" t="s">
        <v>334</v>
      </c>
      <c r="BE1331" s="170">
        <f>IF(N1331="základná",J1331,0)</f>
        <v>0</v>
      </c>
      <c r="BF1331" s="170">
        <f>IF(N1331="znížená",J1331,0)</f>
        <v>0</v>
      </c>
      <c r="BG1331" s="170">
        <f>IF(N1331="zákl. prenesená",J1331,0)</f>
        <v>0</v>
      </c>
      <c r="BH1331" s="170">
        <f>IF(N1331="zníž. prenesená",J1331,0)</f>
        <v>0</v>
      </c>
      <c r="BI1331" s="170">
        <f>IF(N1331="nulová",J1331,0)</f>
        <v>0</v>
      </c>
      <c r="BJ1331" s="17" t="s">
        <v>87</v>
      </c>
      <c r="BK1331" s="170">
        <f>ROUND(I1331*H1331,2)</f>
        <v>0</v>
      </c>
      <c r="BL1331" s="17" t="s">
        <v>452</v>
      </c>
      <c r="BM1331" s="169" t="s">
        <v>1604</v>
      </c>
    </row>
    <row r="1332" spans="2:65" s="12" customFormat="1" ht="20.399999999999999">
      <c r="B1332" s="171"/>
      <c r="D1332" s="172" t="s">
        <v>342</v>
      </c>
      <c r="E1332" s="173" t="s">
        <v>1</v>
      </c>
      <c r="F1332" s="174" t="s">
        <v>1605</v>
      </c>
      <c r="H1332" s="173" t="s">
        <v>1</v>
      </c>
      <c r="I1332" s="175"/>
      <c r="L1332" s="171"/>
      <c r="M1332" s="176"/>
      <c r="T1332" s="177"/>
      <c r="AT1332" s="173" t="s">
        <v>342</v>
      </c>
      <c r="AU1332" s="173" t="s">
        <v>87</v>
      </c>
      <c r="AV1332" s="12" t="s">
        <v>82</v>
      </c>
      <c r="AW1332" s="12" t="s">
        <v>31</v>
      </c>
      <c r="AX1332" s="12" t="s">
        <v>75</v>
      </c>
      <c r="AY1332" s="173" t="s">
        <v>334</v>
      </c>
    </row>
    <row r="1333" spans="2:65" s="12" customFormat="1">
      <c r="B1333" s="171"/>
      <c r="D1333" s="172" t="s">
        <v>342</v>
      </c>
      <c r="E1333" s="173" t="s">
        <v>1</v>
      </c>
      <c r="F1333" s="174" t="s">
        <v>1128</v>
      </c>
      <c r="H1333" s="173" t="s">
        <v>1</v>
      </c>
      <c r="I1333" s="175"/>
      <c r="L1333" s="171"/>
      <c r="M1333" s="176"/>
      <c r="T1333" s="177"/>
      <c r="AT1333" s="173" t="s">
        <v>342</v>
      </c>
      <c r="AU1333" s="173" t="s">
        <v>87</v>
      </c>
      <c r="AV1333" s="12" t="s">
        <v>82</v>
      </c>
      <c r="AW1333" s="12" t="s">
        <v>31</v>
      </c>
      <c r="AX1333" s="12" t="s">
        <v>75</v>
      </c>
      <c r="AY1333" s="173" t="s">
        <v>334</v>
      </c>
    </row>
    <row r="1334" spans="2:65" s="13" customFormat="1">
      <c r="B1334" s="178"/>
      <c r="D1334" s="172" t="s">
        <v>342</v>
      </c>
      <c r="E1334" s="179" t="s">
        <v>1</v>
      </c>
      <c r="F1334" s="180" t="s">
        <v>1534</v>
      </c>
      <c r="H1334" s="181">
        <v>23.675999999999998</v>
      </c>
      <c r="I1334" s="182"/>
      <c r="L1334" s="178"/>
      <c r="M1334" s="183"/>
      <c r="T1334" s="184"/>
      <c r="AT1334" s="179" t="s">
        <v>342</v>
      </c>
      <c r="AU1334" s="179" t="s">
        <v>87</v>
      </c>
      <c r="AV1334" s="13" t="s">
        <v>87</v>
      </c>
      <c r="AW1334" s="13" t="s">
        <v>31</v>
      </c>
      <c r="AX1334" s="13" t="s">
        <v>75</v>
      </c>
      <c r="AY1334" s="179" t="s">
        <v>334</v>
      </c>
    </row>
    <row r="1335" spans="2:65" s="13" customFormat="1">
      <c r="B1335" s="178"/>
      <c r="D1335" s="172" t="s">
        <v>342</v>
      </c>
      <c r="E1335" s="179" t="s">
        <v>1</v>
      </c>
      <c r="F1335" s="180" t="s">
        <v>1131</v>
      </c>
      <c r="H1335" s="181">
        <v>-1.9350000000000001</v>
      </c>
      <c r="I1335" s="182"/>
      <c r="L1335" s="178"/>
      <c r="M1335" s="183"/>
      <c r="T1335" s="184"/>
      <c r="AT1335" s="179" t="s">
        <v>342</v>
      </c>
      <c r="AU1335" s="179" t="s">
        <v>87</v>
      </c>
      <c r="AV1335" s="13" t="s">
        <v>87</v>
      </c>
      <c r="AW1335" s="13" t="s">
        <v>31</v>
      </c>
      <c r="AX1335" s="13" t="s">
        <v>75</v>
      </c>
      <c r="AY1335" s="179" t="s">
        <v>334</v>
      </c>
    </row>
    <row r="1336" spans="2:65" s="12" customFormat="1">
      <c r="B1336" s="171"/>
      <c r="D1336" s="172" t="s">
        <v>342</v>
      </c>
      <c r="E1336" s="173" t="s">
        <v>1</v>
      </c>
      <c r="F1336" s="174" t="s">
        <v>1135</v>
      </c>
      <c r="H1336" s="173" t="s">
        <v>1</v>
      </c>
      <c r="I1336" s="175"/>
      <c r="L1336" s="171"/>
      <c r="M1336" s="176"/>
      <c r="T1336" s="177"/>
      <c r="AT1336" s="173" t="s">
        <v>342</v>
      </c>
      <c r="AU1336" s="173" t="s">
        <v>87</v>
      </c>
      <c r="AV1336" s="12" t="s">
        <v>82</v>
      </c>
      <c r="AW1336" s="12" t="s">
        <v>31</v>
      </c>
      <c r="AX1336" s="12" t="s">
        <v>75</v>
      </c>
      <c r="AY1336" s="173" t="s">
        <v>334</v>
      </c>
    </row>
    <row r="1337" spans="2:65" s="13" customFormat="1">
      <c r="B1337" s="178"/>
      <c r="D1337" s="172" t="s">
        <v>342</v>
      </c>
      <c r="E1337" s="179" t="s">
        <v>1</v>
      </c>
      <c r="F1337" s="180" t="s">
        <v>1606</v>
      </c>
      <c r="H1337" s="181">
        <v>8.407</v>
      </c>
      <c r="I1337" s="182"/>
      <c r="L1337" s="178"/>
      <c r="M1337" s="183"/>
      <c r="T1337" s="184"/>
      <c r="AT1337" s="179" t="s">
        <v>342</v>
      </c>
      <c r="AU1337" s="179" t="s">
        <v>87</v>
      </c>
      <c r="AV1337" s="13" t="s">
        <v>87</v>
      </c>
      <c r="AW1337" s="13" t="s">
        <v>31</v>
      </c>
      <c r="AX1337" s="13" t="s">
        <v>75</v>
      </c>
      <c r="AY1337" s="179" t="s">
        <v>334</v>
      </c>
    </row>
    <row r="1338" spans="2:65" s="14" customFormat="1">
      <c r="B1338" s="185"/>
      <c r="D1338" s="172" t="s">
        <v>342</v>
      </c>
      <c r="E1338" s="186" t="s">
        <v>1</v>
      </c>
      <c r="F1338" s="187" t="s">
        <v>346</v>
      </c>
      <c r="H1338" s="188">
        <v>30.148</v>
      </c>
      <c r="I1338" s="189"/>
      <c r="L1338" s="185"/>
      <c r="M1338" s="190"/>
      <c r="T1338" s="191"/>
      <c r="AT1338" s="186" t="s">
        <v>342</v>
      </c>
      <c r="AU1338" s="186" t="s">
        <v>87</v>
      </c>
      <c r="AV1338" s="14" t="s">
        <v>340</v>
      </c>
      <c r="AW1338" s="14" t="s">
        <v>31</v>
      </c>
      <c r="AX1338" s="14" t="s">
        <v>82</v>
      </c>
      <c r="AY1338" s="186" t="s">
        <v>334</v>
      </c>
    </row>
    <row r="1339" spans="2:65" s="12" customFormat="1" ht="20.399999999999999">
      <c r="B1339" s="171"/>
      <c r="D1339" s="172" t="s">
        <v>342</v>
      </c>
      <c r="E1339" s="173" t="s">
        <v>1</v>
      </c>
      <c r="F1339" s="174" t="s">
        <v>1449</v>
      </c>
      <c r="H1339" s="173" t="s">
        <v>1</v>
      </c>
      <c r="I1339" s="175"/>
      <c r="L1339" s="171"/>
      <c r="M1339" s="176"/>
      <c r="T1339" s="177"/>
      <c r="AT1339" s="173" t="s">
        <v>342</v>
      </c>
      <c r="AU1339" s="173" t="s">
        <v>87</v>
      </c>
      <c r="AV1339" s="12" t="s">
        <v>82</v>
      </c>
      <c r="AW1339" s="12" t="s">
        <v>31</v>
      </c>
      <c r="AX1339" s="12" t="s">
        <v>75</v>
      </c>
      <c r="AY1339" s="173" t="s">
        <v>334</v>
      </c>
    </row>
    <row r="1340" spans="2:65" s="1" customFormat="1" ht="44.25" customHeight="1">
      <c r="B1340" s="128"/>
      <c r="C1340" s="158" t="s">
        <v>1607</v>
      </c>
      <c r="D1340" s="158" t="s">
        <v>336</v>
      </c>
      <c r="E1340" s="159" t="s">
        <v>1608</v>
      </c>
      <c r="F1340" s="160" t="s">
        <v>1609</v>
      </c>
      <c r="G1340" s="161" t="s">
        <v>339</v>
      </c>
      <c r="H1340" s="162">
        <v>22.23</v>
      </c>
      <c r="I1340" s="163"/>
      <c r="J1340" s="164">
        <f>ROUND(I1340*H1340,2)</f>
        <v>0</v>
      </c>
      <c r="K1340" s="165"/>
      <c r="L1340" s="32"/>
      <c r="M1340" s="166" t="s">
        <v>1</v>
      </c>
      <c r="N1340" s="127" t="s">
        <v>41</v>
      </c>
      <c r="P1340" s="167">
        <f>O1340*H1340</f>
        <v>0</v>
      </c>
      <c r="Q1340" s="167">
        <v>1.374E-2</v>
      </c>
      <c r="R1340" s="167">
        <f>Q1340*H1340</f>
        <v>0.3054402</v>
      </c>
      <c r="S1340" s="167">
        <v>0</v>
      </c>
      <c r="T1340" s="168">
        <f>S1340*H1340</f>
        <v>0</v>
      </c>
      <c r="AR1340" s="169" t="s">
        <v>452</v>
      </c>
      <c r="AT1340" s="169" t="s">
        <v>336</v>
      </c>
      <c r="AU1340" s="169" t="s">
        <v>87</v>
      </c>
      <c r="AY1340" s="17" t="s">
        <v>334</v>
      </c>
      <c r="BE1340" s="170">
        <f>IF(N1340="základná",J1340,0)</f>
        <v>0</v>
      </c>
      <c r="BF1340" s="170">
        <f>IF(N1340="znížená",J1340,0)</f>
        <v>0</v>
      </c>
      <c r="BG1340" s="170">
        <f>IF(N1340="zákl. prenesená",J1340,0)</f>
        <v>0</v>
      </c>
      <c r="BH1340" s="170">
        <f>IF(N1340="zníž. prenesená",J1340,0)</f>
        <v>0</v>
      </c>
      <c r="BI1340" s="170">
        <f>IF(N1340="nulová",J1340,0)</f>
        <v>0</v>
      </c>
      <c r="BJ1340" s="17" t="s">
        <v>87</v>
      </c>
      <c r="BK1340" s="170">
        <f>ROUND(I1340*H1340,2)</f>
        <v>0</v>
      </c>
      <c r="BL1340" s="17" t="s">
        <v>452</v>
      </c>
      <c r="BM1340" s="169" t="s">
        <v>1610</v>
      </c>
    </row>
    <row r="1341" spans="2:65" s="12" customFormat="1" ht="20.399999999999999">
      <c r="B1341" s="171"/>
      <c r="D1341" s="172" t="s">
        <v>342</v>
      </c>
      <c r="E1341" s="173" t="s">
        <v>1</v>
      </c>
      <c r="F1341" s="174" t="s">
        <v>1541</v>
      </c>
      <c r="H1341" s="173" t="s">
        <v>1</v>
      </c>
      <c r="I1341" s="175"/>
      <c r="L1341" s="171"/>
      <c r="M1341" s="176"/>
      <c r="T1341" s="177"/>
      <c r="AT1341" s="173" t="s">
        <v>342</v>
      </c>
      <c r="AU1341" s="173" t="s">
        <v>87</v>
      </c>
      <c r="AV1341" s="12" t="s">
        <v>82</v>
      </c>
      <c r="AW1341" s="12" t="s">
        <v>31</v>
      </c>
      <c r="AX1341" s="12" t="s">
        <v>75</v>
      </c>
      <c r="AY1341" s="173" t="s">
        <v>334</v>
      </c>
    </row>
    <row r="1342" spans="2:65" s="12" customFormat="1">
      <c r="B1342" s="171"/>
      <c r="D1342" s="172" t="s">
        <v>342</v>
      </c>
      <c r="E1342" s="173" t="s">
        <v>1</v>
      </c>
      <c r="F1342" s="174" t="s">
        <v>1135</v>
      </c>
      <c r="H1342" s="173" t="s">
        <v>1</v>
      </c>
      <c r="I1342" s="175"/>
      <c r="L1342" s="171"/>
      <c r="M1342" s="176"/>
      <c r="T1342" s="177"/>
      <c r="AT1342" s="173" t="s">
        <v>342</v>
      </c>
      <c r="AU1342" s="173" t="s">
        <v>87</v>
      </c>
      <c r="AV1342" s="12" t="s">
        <v>82</v>
      </c>
      <c r="AW1342" s="12" t="s">
        <v>31</v>
      </c>
      <c r="AX1342" s="12" t="s">
        <v>75</v>
      </c>
      <c r="AY1342" s="173" t="s">
        <v>334</v>
      </c>
    </row>
    <row r="1343" spans="2:65" s="13" customFormat="1">
      <c r="B1343" s="178"/>
      <c r="D1343" s="172" t="s">
        <v>342</v>
      </c>
      <c r="E1343" s="179" t="s">
        <v>1</v>
      </c>
      <c r="F1343" s="180" t="s">
        <v>1611</v>
      </c>
      <c r="H1343" s="181">
        <v>13.465999999999999</v>
      </c>
      <c r="I1343" s="182"/>
      <c r="L1343" s="178"/>
      <c r="M1343" s="183"/>
      <c r="T1343" s="184"/>
      <c r="AT1343" s="179" t="s">
        <v>342</v>
      </c>
      <c r="AU1343" s="179" t="s">
        <v>87</v>
      </c>
      <c r="AV1343" s="13" t="s">
        <v>87</v>
      </c>
      <c r="AW1343" s="13" t="s">
        <v>31</v>
      </c>
      <c r="AX1343" s="13" t="s">
        <v>75</v>
      </c>
      <c r="AY1343" s="179" t="s">
        <v>334</v>
      </c>
    </row>
    <row r="1344" spans="2:65" s="13" customFormat="1">
      <c r="B1344" s="178"/>
      <c r="D1344" s="172" t="s">
        <v>342</v>
      </c>
      <c r="E1344" s="179" t="s">
        <v>1</v>
      </c>
      <c r="F1344" s="180" t="s">
        <v>1131</v>
      </c>
      <c r="H1344" s="181">
        <v>-1.9350000000000001</v>
      </c>
      <c r="I1344" s="182"/>
      <c r="L1344" s="178"/>
      <c r="M1344" s="183"/>
      <c r="T1344" s="184"/>
      <c r="AT1344" s="179" t="s">
        <v>342</v>
      </c>
      <c r="AU1344" s="179" t="s">
        <v>87</v>
      </c>
      <c r="AV1344" s="13" t="s">
        <v>87</v>
      </c>
      <c r="AW1344" s="13" t="s">
        <v>31</v>
      </c>
      <c r="AX1344" s="13" t="s">
        <v>75</v>
      </c>
      <c r="AY1344" s="179" t="s">
        <v>334</v>
      </c>
    </row>
    <row r="1345" spans="2:65" s="12" customFormat="1" ht="20.399999999999999">
      <c r="B1345" s="171"/>
      <c r="D1345" s="172" t="s">
        <v>342</v>
      </c>
      <c r="E1345" s="173" t="s">
        <v>1</v>
      </c>
      <c r="F1345" s="174" t="s">
        <v>1552</v>
      </c>
      <c r="H1345" s="173" t="s">
        <v>1</v>
      </c>
      <c r="I1345" s="175"/>
      <c r="L1345" s="171"/>
      <c r="M1345" s="176"/>
      <c r="T1345" s="177"/>
      <c r="AT1345" s="173" t="s">
        <v>342</v>
      </c>
      <c r="AU1345" s="173" t="s">
        <v>87</v>
      </c>
      <c r="AV1345" s="12" t="s">
        <v>82</v>
      </c>
      <c r="AW1345" s="12" t="s">
        <v>31</v>
      </c>
      <c r="AX1345" s="12" t="s">
        <v>75</v>
      </c>
      <c r="AY1345" s="173" t="s">
        <v>334</v>
      </c>
    </row>
    <row r="1346" spans="2:65" s="12" customFormat="1">
      <c r="B1346" s="171"/>
      <c r="D1346" s="172" t="s">
        <v>342</v>
      </c>
      <c r="E1346" s="173" t="s">
        <v>1</v>
      </c>
      <c r="F1346" s="174" t="s">
        <v>1149</v>
      </c>
      <c r="H1346" s="173" t="s">
        <v>1</v>
      </c>
      <c r="I1346" s="175"/>
      <c r="L1346" s="171"/>
      <c r="M1346" s="176"/>
      <c r="T1346" s="177"/>
      <c r="AT1346" s="173" t="s">
        <v>342</v>
      </c>
      <c r="AU1346" s="173" t="s">
        <v>87</v>
      </c>
      <c r="AV1346" s="12" t="s">
        <v>82</v>
      </c>
      <c r="AW1346" s="12" t="s">
        <v>31</v>
      </c>
      <c r="AX1346" s="12" t="s">
        <v>75</v>
      </c>
      <c r="AY1346" s="173" t="s">
        <v>334</v>
      </c>
    </row>
    <row r="1347" spans="2:65" s="13" customFormat="1">
      <c r="B1347" s="178"/>
      <c r="D1347" s="172" t="s">
        <v>342</v>
      </c>
      <c r="E1347" s="179" t="s">
        <v>1</v>
      </c>
      <c r="F1347" s="180" t="s">
        <v>1612</v>
      </c>
      <c r="H1347" s="181">
        <v>10.699</v>
      </c>
      <c r="I1347" s="182"/>
      <c r="L1347" s="178"/>
      <c r="M1347" s="183"/>
      <c r="T1347" s="184"/>
      <c r="AT1347" s="179" t="s">
        <v>342</v>
      </c>
      <c r="AU1347" s="179" t="s">
        <v>87</v>
      </c>
      <c r="AV1347" s="13" t="s">
        <v>87</v>
      </c>
      <c r="AW1347" s="13" t="s">
        <v>31</v>
      </c>
      <c r="AX1347" s="13" t="s">
        <v>75</v>
      </c>
      <c r="AY1347" s="179" t="s">
        <v>334</v>
      </c>
    </row>
    <row r="1348" spans="2:65" s="14" customFormat="1">
      <c r="B1348" s="185"/>
      <c r="D1348" s="172" t="s">
        <v>342</v>
      </c>
      <c r="E1348" s="186" t="s">
        <v>1</v>
      </c>
      <c r="F1348" s="187" t="s">
        <v>346</v>
      </c>
      <c r="H1348" s="188">
        <v>22.229999999999997</v>
      </c>
      <c r="I1348" s="189"/>
      <c r="L1348" s="185"/>
      <c r="M1348" s="190"/>
      <c r="T1348" s="191"/>
      <c r="AT1348" s="186" t="s">
        <v>342</v>
      </c>
      <c r="AU1348" s="186" t="s">
        <v>87</v>
      </c>
      <c r="AV1348" s="14" t="s">
        <v>340</v>
      </c>
      <c r="AW1348" s="14" t="s">
        <v>31</v>
      </c>
      <c r="AX1348" s="14" t="s">
        <v>82</v>
      </c>
      <c r="AY1348" s="186" t="s">
        <v>334</v>
      </c>
    </row>
    <row r="1349" spans="2:65" s="12" customFormat="1" ht="20.399999999999999">
      <c r="B1349" s="171"/>
      <c r="D1349" s="172" t="s">
        <v>342</v>
      </c>
      <c r="E1349" s="173" t="s">
        <v>1</v>
      </c>
      <c r="F1349" s="174" t="s">
        <v>1449</v>
      </c>
      <c r="H1349" s="173" t="s">
        <v>1</v>
      </c>
      <c r="I1349" s="175"/>
      <c r="L1349" s="171"/>
      <c r="M1349" s="176"/>
      <c r="T1349" s="177"/>
      <c r="AT1349" s="173" t="s">
        <v>342</v>
      </c>
      <c r="AU1349" s="173" t="s">
        <v>87</v>
      </c>
      <c r="AV1349" s="12" t="s">
        <v>82</v>
      </c>
      <c r="AW1349" s="12" t="s">
        <v>31</v>
      </c>
      <c r="AX1349" s="12" t="s">
        <v>75</v>
      </c>
      <c r="AY1349" s="173" t="s">
        <v>334</v>
      </c>
    </row>
    <row r="1350" spans="2:65" s="1" customFormat="1" ht="66.75" customHeight="1">
      <c r="B1350" s="128"/>
      <c r="C1350" s="158" t="s">
        <v>1613</v>
      </c>
      <c r="D1350" s="158" t="s">
        <v>336</v>
      </c>
      <c r="E1350" s="159" t="s">
        <v>1614</v>
      </c>
      <c r="F1350" s="160" t="s">
        <v>1615</v>
      </c>
      <c r="G1350" s="161" t="s">
        <v>339</v>
      </c>
      <c r="H1350" s="162">
        <v>67.182000000000002</v>
      </c>
      <c r="I1350" s="163"/>
      <c r="J1350" s="164">
        <f>ROUND(I1350*H1350,2)</f>
        <v>0</v>
      </c>
      <c r="K1350" s="165"/>
      <c r="L1350" s="32"/>
      <c r="M1350" s="166" t="s">
        <v>1</v>
      </c>
      <c r="N1350" s="127" t="s">
        <v>41</v>
      </c>
      <c r="P1350" s="167">
        <f>O1350*H1350</f>
        <v>0</v>
      </c>
      <c r="Q1350" s="167">
        <v>4.1200000000000004E-3</v>
      </c>
      <c r="R1350" s="167">
        <f>Q1350*H1350</f>
        <v>0.27678984000000001</v>
      </c>
      <c r="S1350" s="167">
        <v>0</v>
      </c>
      <c r="T1350" s="168">
        <f>S1350*H1350</f>
        <v>0</v>
      </c>
      <c r="AR1350" s="169" t="s">
        <v>452</v>
      </c>
      <c r="AT1350" s="169" t="s">
        <v>336</v>
      </c>
      <c r="AU1350" s="169" t="s">
        <v>87</v>
      </c>
      <c r="AY1350" s="17" t="s">
        <v>334</v>
      </c>
      <c r="BE1350" s="170">
        <f>IF(N1350="základná",J1350,0)</f>
        <v>0</v>
      </c>
      <c r="BF1350" s="170">
        <f>IF(N1350="znížená",J1350,0)</f>
        <v>0</v>
      </c>
      <c r="BG1350" s="170">
        <f>IF(N1350="zákl. prenesená",J1350,0)</f>
        <v>0</v>
      </c>
      <c r="BH1350" s="170">
        <f>IF(N1350="zníž. prenesená",J1350,0)</f>
        <v>0</v>
      </c>
      <c r="BI1350" s="170">
        <f>IF(N1350="nulová",J1350,0)</f>
        <v>0</v>
      </c>
      <c r="BJ1350" s="17" t="s">
        <v>87</v>
      </c>
      <c r="BK1350" s="170">
        <f>ROUND(I1350*H1350,2)</f>
        <v>0</v>
      </c>
      <c r="BL1350" s="17" t="s">
        <v>452</v>
      </c>
      <c r="BM1350" s="169" t="s">
        <v>1616</v>
      </c>
    </row>
    <row r="1351" spans="2:65" s="12" customFormat="1">
      <c r="B1351" s="171"/>
      <c r="D1351" s="172" t="s">
        <v>342</v>
      </c>
      <c r="E1351" s="173" t="s">
        <v>1</v>
      </c>
      <c r="F1351" s="174" t="s">
        <v>1617</v>
      </c>
      <c r="H1351" s="173" t="s">
        <v>1</v>
      </c>
      <c r="I1351" s="175"/>
      <c r="L1351" s="171"/>
      <c r="M1351" s="176"/>
      <c r="T1351" s="177"/>
      <c r="AT1351" s="173" t="s">
        <v>342</v>
      </c>
      <c r="AU1351" s="173" t="s">
        <v>87</v>
      </c>
      <c r="AV1351" s="12" t="s">
        <v>82</v>
      </c>
      <c r="AW1351" s="12" t="s">
        <v>31</v>
      </c>
      <c r="AX1351" s="12" t="s">
        <v>75</v>
      </c>
      <c r="AY1351" s="173" t="s">
        <v>334</v>
      </c>
    </row>
    <row r="1352" spans="2:65" s="12" customFormat="1">
      <c r="B1352" s="171"/>
      <c r="D1352" s="172" t="s">
        <v>342</v>
      </c>
      <c r="E1352" s="173" t="s">
        <v>1</v>
      </c>
      <c r="F1352" s="174" t="s">
        <v>1128</v>
      </c>
      <c r="H1352" s="173" t="s">
        <v>1</v>
      </c>
      <c r="I1352" s="175"/>
      <c r="L1352" s="171"/>
      <c r="M1352" s="176"/>
      <c r="T1352" s="177"/>
      <c r="AT1352" s="173" t="s">
        <v>342</v>
      </c>
      <c r="AU1352" s="173" t="s">
        <v>87</v>
      </c>
      <c r="AV1352" s="12" t="s">
        <v>82</v>
      </c>
      <c r="AW1352" s="12" t="s">
        <v>31</v>
      </c>
      <c r="AX1352" s="12" t="s">
        <v>75</v>
      </c>
      <c r="AY1352" s="173" t="s">
        <v>334</v>
      </c>
    </row>
    <row r="1353" spans="2:65" s="13" customFormat="1">
      <c r="B1353" s="178"/>
      <c r="D1353" s="172" t="s">
        <v>342</v>
      </c>
      <c r="E1353" s="179" t="s">
        <v>1</v>
      </c>
      <c r="F1353" s="180" t="s">
        <v>1618</v>
      </c>
      <c r="H1353" s="181">
        <v>30.838999999999999</v>
      </c>
      <c r="I1353" s="182"/>
      <c r="L1353" s="178"/>
      <c r="M1353" s="183"/>
      <c r="T1353" s="184"/>
      <c r="AT1353" s="179" t="s">
        <v>342</v>
      </c>
      <c r="AU1353" s="179" t="s">
        <v>87</v>
      </c>
      <c r="AV1353" s="13" t="s">
        <v>87</v>
      </c>
      <c r="AW1353" s="13" t="s">
        <v>31</v>
      </c>
      <c r="AX1353" s="13" t="s">
        <v>75</v>
      </c>
      <c r="AY1353" s="179" t="s">
        <v>334</v>
      </c>
    </row>
    <row r="1354" spans="2:65" s="12" customFormat="1">
      <c r="B1354" s="171"/>
      <c r="D1354" s="172" t="s">
        <v>342</v>
      </c>
      <c r="E1354" s="173" t="s">
        <v>1</v>
      </c>
      <c r="F1354" s="174" t="s">
        <v>1619</v>
      </c>
      <c r="H1354" s="173" t="s">
        <v>1</v>
      </c>
      <c r="I1354" s="175"/>
      <c r="L1354" s="171"/>
      <c r="M1354" s="176"/>
      <c r="T1354" s="177"/>
      <c r="AT1354" s="173" t="s">
        <v>342</v>
      </c>
      <c r="AU1354" s="173" t="s">
        <v>87</v>
      </c>
      <c r="AV1354" s="12" t="s">
        <v>82</v>
      </c>
      <c r="AW1354" s="12" t="s">
        <v>31</v>
      </c>
      <c r="AX1354" s="12" t="s">
        <v>75</v>
      </c>
      <c r="AY1354" s="173" t="s">
        <v>334</v>
      </c>
    </row>
    <row r="1355" spans="2:65" s="13" customFormat="1">
      <c r="B1355" s="178"/>
      <c r="D1355" s="172" t="s">
        <v>342</v>
      </c>
      <c r="E1355" s="179" t="s">
        <v>1</v>
      </c>
      <c r="F1355" s="180" t="s">
        <v>1620</v>
      </c>
      <c r="H1355" s="181">
        <v>36.343000000000004</v>
      </c>
      <c r="I1355" s="182"/>
      <c r="L1355" s="178"/>
      <c r="M1355" s="183"/>
      <c r="T1355" s="184"/>
      <c r="AT1355" s="179" t="s">
        <v>342</v>
      </c>
      <c r="AU1355" s="179" t="s">
        <v>87</v>
      </c>
      <c r="AV1355" s="13" t="s">
        <v>87</v>
      </c>
      <c r="AW1355" s="13" t="s">
        <v>31</v>
      </c>
      <c r="AX1355" s="13" t="s">
        <v>75</v>
      </c>
      <c r="AY1355" s="179" t="s">
        <v>334</v>
      </c>
    </row>
    <row r="1356" spans="2:65" s="14" customFormat="1">
      <c r="B1356" s="185"/>
      <c r="D1356" s="172" t="s">
        <v>342</v>
      </c>
      <c r="E1356" s="186" t="s">
        <v>1</v>
      </c>
      <c r="F1356" s="187" t="s">
        <v>346</v>
      </c>
      <c r="H1356" s="188">
        <v>67.182000000000002</v>
      </c>
      <c r="I1356" s="189"/>
      <c r="L1356" s="185"/>
      <c r="M1356" s="190"/>
      <c r="T1356" s="191"/>
      <c r="AT1356" s="186" t="s">
        <v>342</v>
      </c>
      <c r="AU1356" s="186" t="s">
        <v>87</v>
      </c>
      <c r="AV1356" s="14" t="s">
        <v>340</v>
      </c>
      <c r="AW1356" s="14" t="s">
        <v>31</v>
      </c>
      <c r="AX1356" s="14" t="s">
        <v>82</v>
      </c>
      <c r="AY1356" s="186" t="s">
        <v>334</v>
      </c>
    </row>
    <row r="1357" spans="2:65" s="12" customFormat="1" ht="20.399999999999999">
      <c r="B1357" s="171"/>
      <c r="D1357" s="172" t="s">
        <v>342</v>
      </c>
      <c r="E1357" s="173" t="s">
        <v>1</v>
      </c>
      <c r="F1357" s="174" t="s">
        <v>1449</v>
      </c>
      <c r="H1357" s="173" t="s">
        <v>1</v>
      </c>
      <c r="I1357" s="175"/>
      <c r="L1357" s="171"/>
      <c r="M1357" s="176"/>
      <c r="T1357" s="177"/>
      <c r="AT1357" s="173" t="s">
        <v>342</v>
      </c>
      <c r="AU1357" s="173" t="s">
        <v>87</v>
      </c>
      <c r="AV1357" s="12" t="s">
        <v>82</v>
      </c>
      <c r="AW1357" s="12" t="s">
        <v>31</v>
      </c>
      <c r="AX1357" s="12" t="s">
        <v>75</v>
      </c>
      <c r="AY1357" s="173" t="s">
        <v>334</v>
      </c>
    </row>
    <row r="1358" spans="2:65" s="1" customFormat="1" ht="24.15" customHeight="1">
      <c r="B1358" s="128"/>
      <c r="C1358" s="158" t="s">
        <v>1621</v>
      </c>
      <c r="D1358" s="158" t="s">
        <v>336</v>
      </c>
      <c r="E1358" s="159" t="s">
        <v>1622</v>
      </c>
      <c r="F1358" s="160" t="s">
        <v>1623</v>
      </c>
      <c r="G1358" s="161" t="s">
        <v>339</v>
      </c>
      <c r="H1358" s="162">
        <v>6.0609999999999999</v>
      </c>
      <c r="I1358" s="163"/>
      <c r="J1358" s="164">
        <f>ROUND(I1358*H1358,2)</f>
        <v>0</v>
      </c>
      <c r="K1358" s="165"/>
      <c r="L1358" s="32"/>
      <c r="M1358" s="166" t="s">
        <v>1</v>
      </c>
      <c r="N1358" s="127" t="s">
        <v>41</v>
      </c>
      <c r="P1358" s="167">
        <f>O1358*H1358</f>
        <v>0</v>
      </c>
      <c r="Q1358" s="167">
        <v>5.1000000000000004E-4</v>
      </c>
      <c r="R1358" s="167">
        <f>Q1358*H1358</f>
        <v>3.0911100000000002E-3</v>
      </c>
      <c r="S1358" s="167">
        <v>0</v>
      </c>
      <c r="T1358" s="168">
        <f>S1358*H1358</f>
        <v>0</v>
      </c>
      <c r="AR1358" s="169" t="s">
        <v>452</v>
      </c>
      <c r="AT1358" s="169" t="s">
        <v>336</v>
      </c>
      <c r="AU1358" s="169" t="s">
        <v>87</v>
      </c>
      <c r="AY1358" s="17" t="s">
        <v>334</v>
      </c>
      <c r="BE1358" s="170">
        <f>IF(N1358="základná",J1358,0)</f>
        <v>0</v>
      </c>
      <c r="BF1358" s="170">
        <f>IF(N1358="znížená",J1358,0)</f>
        <v>0</v>
      </c>
      <c r="BG1358" s="170">
        <f>IF(N1358="zákl. prenesená",J1358,0)</f>
        <v>0</v>
      </c>
      <c r="BH1358" s="170">
        <f>IF(N1358="zníž. prenesená",J1358,0)</f>
        <v>0</v>
      </c>
      <c r="BI1358" s="170">
        <f>IF(N1358="nulová",J1358,0)</f>
        <v>0</v>
      </c>
      <c r="BJ1358" s="17" t="s">
        <v>87</v>
      </c>
      <c r="BK1358" s="170">
        <f>ROUND(I1358*H1358,2)</f>
        <v>0</v>
      </c>
      <c r="BL1358" s="17" t="s">
        <v>452</v>
      </c>
      <c r="BM1358" s="169" t="s">
        <v>1624</v>
      </c>
    </row>
    <row r="1359" spans="2:65" s="12" customFormat="1">
      <c r="B1359" s="171"/>
      <c r="D1359" s="172" t="s">
        <v>342</v>
      </c>
      <c r="E1359" s="173" t="s">
        <v>1</v>
      </c>
      <c r="F1359" s="174" t="s">
        <v>1625</v>
      </c>
      <c r="H1359" s="173" t="s">
        <v>1</v>
      </c>
      <c r="I1359" s="175"/>
      <c r="L1359" s="171"/>
      <c r="M1359" s="176"/>
      <c r="T1359" s="177"/>
      <c r="AT1359" s="173" t="s">
        <v>342</v>
      </c>
      <c r="AU1359" s="173" t="s">
        <v>87</v>
      </c>
      <c r="AV1359" s="12" t="s">
        <v>82</v>
      </c>
      <c r="AW1359" s="12" t="s">
        <v>31</v>
      </c>
      <c r="AX1359" s="12" t="s">
        <v>75</v>
      </c>
      <c r="AY1359" s="173" t="s">
        <v>334</v>
      </c>
    </row>
    <row r="1360" spans="2:65" s="12" customFormat="1">
      <c r="B1360" s="171"/>
      <c r="D1360" s="172" t="s">
        <v>342</v>
      </c>
      <c r="E1360" s="173" t="s">
        <v>1</v>
      </c>
      <c r="F1360" s="174" t="s">
        <v>1626</v>
      </c>
      <c r="H1360" s="173" t="s">
        <v>1</v>
      </c>
      <c r="I1360" s="175"/>
      <c r="L1360" s="171"/>
      <c r="M1360" s="176"/>
      <c r="T1360" s="177"/>
      <c r="AT1360" s="173" t="s">
        <v>342</v>
      </c>
      <c r="AU1360" s="173" t="s">
        <v>87</v>
      </c>
      <c r="AV1360" s="12" t="s">
        <v>82</v>
      </c>
      <c r="AW1360" s="12" t="s">
        <v>31</v>
      </c>
      <c r="AX1360" s="12" t="s">
        <v>75</v>
      </c>
      <c r="AY1360" s="173" t="s">
        <v>334</v>
      </c>
    </row>
    <row r="1361" spans="2:65" s="13" customFormat="1">
      <c r="B1361" s="178"/>
      <c r="D1361" s="172" t="s">
        <v>342</v>
      </c>
      <c r="E1361" s="179" t="s">
        <v>1</v>
      </c>
      <c r="F1361" s="180" t="s">
        <v>1627</v>
      </c>
      <c r="H1361" s="181">
        <v>6.0609999999999999</v>
      </c>
      <c r="I1361" s="182"/>
      <c r="L1361" s="178"/>
      <c r="M1361" s="183"/>
      <c r="T1361" s="184"/>
      <c r="AT1361" s="179" t="s">
        <v>342</v>
      </c>
      <c r="AU1361" s="179" t="s">
        <v>87</v>
      </c>
      <c r="AV1361" s="13" t="s">
        <v>87</v>
      </c>
      <c r="AW1361" s="13" t="s">
        <v>31</v>
      </c>
      <c r="AX1361" s="13" t="s">
        <v>75</v>
      </c>
      <c r="AY1361" s="179" t="s">
        <v>334</v>
      </c>
    </row>
    <row r="1362" spans="2:65" s="14" customFormat="1">
      <c r="B1362" s="185"/>
      <c r="D1362" s="172" t="s">
        <v>342</v>
      </c>
      <c r="E1362" s="186" t="s">
        <v>192</v>
      </c>
      <c r="F1362" s="187" t="s">
        <v>346</v>
      </c>
      <c r="H1362" s="188">
        <v>6.0609999999999999</v>
      </c>
      <c r="I1362" s="189"/>
      <c r="L1362" s="185"/>
      <c r="M1362" s="190"/>
      <c r="T1362" s="191"/>
      <c r="AT1362" s="186" t="s">
        <v>342</v>
      </c>
      <c r="AU1362" s="186" t="s">
        <v>87</v>
      </c>
      <c r="AV1362" s="14" t="s">
        <v>340</v>
      </c>
      <c r="AW1362" s="14" t="s">
        <v>31</v>
      </c>
      <c r="AX1362" s="14" t="s">
        <v>82</v>
      </c>
      <c r="AY1362" s="186" t="s">
        <v>334</v>
      </c>
    </row>
    <row r="1363" spans="2:65" s="12" customFormat="1" ht="20.399999999999999">
      <c r="B1363" s="171"/>
      <c r="D1363" s="172" t="s">
        <v>342</v>
      </c>
      <c r="E1363" s="173" t="s">
        <v>1</v>
      </c>
      <c r="F1363" s="174" t="s">
        <v>1449</v>
      </c>
      <c r="H1363" s="173" t="s">
        <v>1</v>
      </c>
      <c r="I1363" s="175"/>
      <c r="L1363" s="171"/>
      <c r="M1363" s="176"/>
      <c r="T1363" s="177"/>
      <c r="AT1363" s="173" t="s">
        <v>342</v>
      </c>
      <c r="AU1363" s="173" t="s">
        <v>87</v>
      </c>
      <c r="AV1363" s="12" t="s">
        <v>82</v>
      </c>
      <c r="AW1363" s="12" t="s">
        <v>31</v>
      </c>
      <c r="AX1363" s="12" t="s">
        <v>75</v>
      </c>
      <c r="AY1363" s="173" t="s">
        <v>334</v>
      </c>
    </row>
    <row r="1364" spans="2:65" s="1" customFormat="1" ht="24.15" customHeight="1">
      <c r="B1364" s="128"/>
      <c r="C1364" s="199" t="s">
        <v>1628</v>
      </c>
      <c r="D1364" s="199" t="s">
        <v>425</v>
      </c>
      <c r="E1364" s="200" t="s">
        <v>1629</v>
      </c>
      <c r="F1364" s="201" t="s">
        <v>1630</v>
      </c>
      <c r="G1364" s="202" t="s">
        <v>339</v>
      </c>
      <c r="H1364" s="203">
        <v>6.3639999999999999</v>
      </c>
      <c r="I1364" s="204"/>
      <c r="J1364" s="205">
        <f>ROUND(I1364*H1364,2)</f>
        <v>0</v>
      </c>
      <c r="K1364" s="206"/>
      <c r="L1364" s="207"/>
      <c r="M1364" s="208" t="s">
        <v>1</v>
      </c>
      <c r="N1364" s="209" t="s">
        <v>41</v>
      </c>
      <c r="P1364" s="167">
        <f>O1364*H1364</f>
        <v>0</v>
      </c>
      <c r="Q1364" s="167">
        <v>1.2E-2</v>
      </c>
      <c r="R1364" s="167">
        <f>Q1364*H1364</f>
        <v>7.6368000000000005E-2</v>
      </c>
      <c r="S1364" s="167">
        <v>0</v>
      </c>
      <c r="T1364" s="168">
        <f>S1364*H1364</f>
        <v>0</v>
      </c>
      <c r="AR1364" s="169" t="s">
        <v>524</v>
      </c>
      <c r="AT1364" s="169" t="s">
        <v>425</v>
      </c>
      <c r="AU1364" s="169" t="s">
        <v>87</v>
      </c>
      <c r="AY1364" s="17" t="s">
        <v>334</v>
      </c>
      <c r="BE1364" s="170">
        <f>IF(N1364="základná",J1364,0)</f>
        <v>0</v>
      </c>
      <c r="BF1364" s="170">
        <f>IF(N1364="znížená",J1364,0)</f>
        <v>0</v>
      </c>
      <c r="BG1364" s="170">
        <f>IF(N1364="zákl. prenesená",J1364,0)</f>
        <v>0</v>
      </c>
      <c r="BH1364" s="170">
        <f>IF(N1364="zníž. prenesená",J1364,0)</f>
        <v>0</v>
      </c>
      <c r="BI1364" s="170">
        <f>IF(N1364="nulová",J1364,0)</f>
        <v>0</v>
      </c>
      <c r="BJ1364" s="17" t="s">
        <v>87</v>
      </c>
      <c r="BK1364" s="170">
        <f>ROUND(I1364*H1364,2)</f>
        <v>0</v>
      </c>
      <c r="BL1364" s="17" t="s">
        <v>452</v>
      </c>
      <c r="BM1364" s="169" t="s">
        <v>1631</v>
      </c>
    </row>
    <row r="1365" spans="2:65" s="12" customFormat="1">
      <c r="B1365" s="171"/>
      <c r="D1365" s="172" t="s">
        <v>342</v>
      </c>
      <c r="E1365" s="173" t="s">
        <v>1</v>
      </c>
      <c r="F1365" s="174" t="s">
        <v>1625</v>
      </c>
      <c r="H1365" s="173" t="s">
        <v>1</v>
      </c>
      <c r="I1365" s="175"/>
      <c r="L1365" s="171"/>
      <c r="M1365" s="176"/>
      <c r="T1365" s="177"/>
      <c r="AT1365" s="173" t="s">
        <v>342</v>
      </c>
      <c r="AU1365" s="173" t="s">
        <v>87</v>
      </c>
      <c r="AV1365" s="12" t="s">
        <v>82</v>
      </c>
      <c r="AW1365" s="12" t="s">
        <v>31</v>
      </c>
      <c r="AX1365" s="12" t="s">
        <v>75</v>
      </c>
      <c r="AY1365" s="173" t="s">
        <v>334</v>
      </c>
    </row>
    <row r="1366" spans="2:65" s="12" customFormat="1">
      <c r="B1366" s="171"/>
      <c r="D1366" s="172" t="s">
        <v>342</v>
      </c>
      <c r="E1366" s="173" t="s">
        <v>1</v>
      </c>
      <c r="F1366" s="174" t="s">
        <v>1626</v>
      </c>
      <c r="H1366" s="173" t="s">
        <v>1</v>
      </c>
      <c r="I1366" s="175"/>
      <c r="L1366" s="171"/>
      <c r="M1366" s="176"/>
      <c r="T1366" s="177"/>
      <c r="AT1366" s="173" t="s">
        <v>342</v>
      </c>
      <c r="AU1366" s="173" t="s">
        <v>87</v>
      </c>
      <c r="AV1366" s="12" t="s">
        <v>82</v>
      </c>
      <c r="AW1366" s="12" t="s">
        <v>31</v>
      </c>
      <c r="AX1366" s="12" t="s">
        <v>75</v>
      </c>
      <c r="AY1366" s="173" t="s">
        <v>334</v>
      </c>
    </row>
    <row r="1367" spans="2:65" s="13" customFormat="1">
      <c r="B1367" s="178"/>
      <c r="D1367" s="172" t="s">
        <v>342</v>
      </c>
      <c r="E1367" s="179" t="s">
        <v>1</v>
      </c>
      <c r="F1367" s="180" t="s">
        <v>1632</v>
      </c>
      <c r="H1367" s="181">
        <v>6.3639999999999999</v>
      </c>
      <c r="I1367" s="182"/>
      <c r="L1367" s="178"/>
      <c r="M1367" s="183"/>
      <c r="T1367" s="184"/>
      <c r="AT1367" s="179" t="s">
        <v>342</v>
      </c>
      <c r="AU1367" s="179" t="s">
        <v>87</v>
      </c>
      <c r="AV1367" s="13" t="s">
        <v>87</v>
      </c>
      <c r="AW1367" s="13" t="s">
        <v>31</v>
      </c>
      <c r="AX1367" s="13" t="s">
        <v>75</v>
      </c>
      <c r="AY1367" s="179" t="s">
        <v>334</v>
      </c>
    </row>
    <row r="1368" spans="2:65" s="14" customFormat="1">
      <c r="B1368" s="185"/>
      <c r="D1368" s="172" t="s">
        <v>342</v>
      </c>
      <c r="E1368" s="186" t="s">
        <v>1</v>
      </c>
      <c r="F1368" s="187" t="s">
        <v>346</v>
      </c>
      <c r="H1368" s="188">
        <v>6.3639999999999999</v>
      </c>
      <c r="I1368" s="189"/>
      <c r="L1368" s="185"/>
      <c r="M1368" s="190"/>
      <c r="T1368" s="191"/>
      <c r="AT1368" s="186" t="s">
        <v>342</v>
      </c>
      <c r="AU1368" s="186" t="s">
        <v>87</v>
      </c>
      <c r="AV1368" s="14" t="s">
        <v>340</v>
      </c>
      <c r="AW1368" s="14" t="s">
        <v>31</v>
      </c>
      <c r="AX1368" s="14" t="s">
        <v>82</v>
      </c>
      <c r="AY1368" s="186" t="s">
        <v>334</v>
      </c>
    </row>
    <row r="1369" spans="2:65" s="12" customFormat="1" ht="20.399999999999999">
      <c r="B1369" s="171"/>
      <c r="D1369" s="172" t="s">
        <v>342</v>
      </c>
      <c r="E1369" s="173" t="s">
        <v>1</v>
      </c>
      <c r="F1369" s="174" t="s">
        <v>1449</v>
      </c>
      <c r="H1369" s="173" t="s">
        <v>1</v>
      </c>
      <c r="I1369" s="175"/>
      <c r="L1369" s="171"/>
      <c r="M1369" s="176"/>
      <c r="T1369" s="177"/>
      <c r="AT1369" s="173" t="s">
        <v>342</v>
      </c>
      <c r="AU1369" s="173" t="s">
        <v>87</v>
      </c>
      <c r="AV1369" s="12" t="s">
        <v>82</v>
      </c>
      <c r="AW1369" s="12" t="s">
        <v>31</v>
      </c>
      <c r="AX1369" s="12" t="s">
        <v>75</v>
      </c>
      <c r="AY1369" s="173" t="s">
        <v>334</v>
      </c>
    </row>
    <row r="1370" spans="2:65" s="1" customFormat="1" ht="24.15" customHeight="1">
      <c r="B1370" s="128"/>
      <c r="C1370" s="158" t="s">
        <v>1633</v>
      </c>
      <c r="D1370" s="158" t="s">
        <v>336</v>
      </c>
      <c r="E1370" s="159" t="s">
        <v>1634</v>
      </c>
      <c r="F1370" s="160" t="s">
        <v>1635</v>
      </c>
      <c r="G1370" s="161" t="s">
        <v>339</v>
      </c>
      <c r="H1370" s="162">
        <v>1</v>
      </c>
      <c r="I1370" s="163"/>
      <c r="J1370" s="164">
        <f>ROUND(I1370*H1370,2)</f>
        <v>0</v>
      </c>
      <c r="K1370" s="165"/>
      <c r="L1370" s="32"/>
      <c r="M1370" s="166" t="s">
        <v>1</v>
      </c>
      <c r="N1370" s="127" t="s">
        <v>41</v>
      </c>
      <c r="P1370" s="167">
        <f>O1370*H1370</f>
        <v>0</v>
      </c>
      <c r="Q1370" s="167">
        <v>1.1860000000000001E-2</v>
      </c>
      <c r="R1370" s="167">
        <f>Q1370*H1370</f>
        <v>1.1860000000000001E-2</v>
      </c>
      <c r="S1370" s="167">
        <v>0</v>
      </c>
      <c r="T1370" s="168">
        <f>S1370*H1370</f>
        <v>0</v>
      </c>
      <c r="AR1370" s="169" t="s">
        <v>452</v>
      </c>
      <c r="AT1370" s="169" t="s">
        <v>336</v>
      </c>
      <c r="AU1370" s="169" t="s">
        <v>87</v>
      </c>
      <c r="AY1370" s="17" t="s">
        <v>334</v>
      </c>
      <c r="BE1370" s="170">
        <f>IF(N1370="základná",J1370,0)</f>
        <v>0</v>
      </c>
      <c r="BF1370" s="170">
        <f>IF(N1370="znížená",J1370,0)</f>
        <v>0</v>
      </c>
      <c r="BG1370" s="170">
        <f>IF(N1370="zákl. prenesená",J1370,0)</f>
        <v>0</v>
      </c>
      <c r="BH1370" s="170">
        <f>IF(N1370="zníž. prenesená",J1370,0)</f>
        <v>0</v>
      </c>
      <c r="BI1370" s="170">
        <f>IF(N1370="nulová",J1370,0)</f>
        <v>0</v>
      </c>
      <c r="BJ1370" s="17" t="s">
        <v>87</v>
      </c>
      <c r="BK1370" s="170">
        <f>ROUND(I1370*H1370,2)</f>
        <v>0</v>
      </c>
      <c r="BL1370" s="17" t="s">
        <v>452</v>
      </c>
      <c r="BM1370" s="169" t="s">
        <v>1636</v>
      </c>
    </row>
    <row r="1371" spans="2:65" s="12" customFormat="1">
      <c r="B1371" s="171"/>
      <c r="D1371" s="172" t="s">
        <v>342</v>
      </c>
      <c r="E1371" s="173" t="s">
        <v>1</v>
      </c>
      <c r="F1371" s="174" t="s">
        <v>1637</v>
      </c>
      <c r="H1371" s="173" t="s">
        <v>1</v>
      </c>
      <c r="I1371" s="175"/>
      <c r="L1371" s="171"/>
      <c r="M1371" s="176"/>
      <c r="T1371" s="177"/>
      <c r="AT1371" s="173" t="s">
        <v>342</v>
      </c>
      <c r="AU1371" s="173" t="s">
        <v>87</v>
      </c>
      <c r="AV1371" s="12" t="s">
        <v>82</v>
      </c>
      <c r="AW1371" s="12" t="s">
        <v>31</v>
      </c>
      <c r="AX1371" s="12" t="s">
        <v>75</v>
      </c>
      <c r="AY1371" s="173" t="s">
        <v>334</v>
      </c>
    </row>
    <row r="1372" spans="2:65" s="12" customFormat="1">
      <c r="B1372" s="171"/>
      <c r="D1372" s="172" t="s">
        <v>342</v>
      </c>
      <c r="E1372" s="173" t="s">
        <v>1</v>
      </c>
      <c r="F1372" s="174" t="s">
        <v>1626</v>
      </c>
      <c r="H1372" s="173" t="s">
        <v>1</v>
      </c>
      <c r="I1372" s="175"/>
      <c r="L1372" s="171"/>
      <c r="M1372" s="176"/>
      <c r="T1372" s="177"/>
      <c r="AT1372" s="173" t="s">
        <v>342</v>
      </c>
      <c r="AU1372" s="173" t="s">
        <v>87</v>
      </c>
      <c r="AV1372" s="12" t="s">
        <v>82</v>
      </c>
      <c r="AW1372" s="12" t="s">
        <v>31</v>
      </c>
      <c r="AX1372" s="12" t="s">
        <v>75</v>
      </c>
      <c r="AY1372" s="173" t="s">
        <v>334</v>
      </c>
    </row>
    <row r="1373" spans="2:65" s="13" customFormat="1">
      <c r="B1373" s="178"/>
      <c r="D1373" s="172" t="s">
        <v>342</v>
      </c>
      <c r="E1373" s="179" t="s">
        <v>1</v>
      </c>
      <c r="F1373" s="180" t="s">
        <v>1638</v>
      </c>
      <c r="H1373" s="181">
        <v>1</v>
      </c>
      <c r="I1373" s="182"/>
      <c r="L1373" s="178"/>
      <c r="M1373" s="183"/>
      <c r="T1373" s="184"/>
      <c r="AT1373" s="179" t="s">
        <v>342</v>
      </c>
      <c r="AU1373" s="179" t="s">
        <v>87</v>
      </c>
      <c r="AV1373" s="13" t="s">
        <v>87</v>
      </c>
      <c r="AW1373" s="13" t="s">
        <v>31</v>
      </c>
      <c r="AX1373" s="13" t="s">
        <v>75</v>
      </c>
      <c r="AY1373" s="179" t="s">
        <v>334</v>
      </c>
    </row>
    <row r="1374" spans="2:65" s="14" customFormat="1">
      <c r="B1374" s="185"/>
      <c r="D1374" s="172" t="s">
        <v>342</v>
      </c>
      <c r="E1374" s="186" t="s">
        <v>190</v>
      </c>
      <c r="F1374" s="187" t="s">
        <v>346</v>
      </c>
      <c r="H1374" s="188">
        <v>1</v>
      </c>
      <c r="I1374" s="189"/>
      <c r="L1374" s="185"/>
      <c r="M1374" s="190"/>
      <c r="T1374" s="191"/>
      <c r="AT1374" s="186" t="s">
        <v>342</v>
      </c>
      <c r="AU1374" s="186" t="s">
        <v>87</v>
      </c>
      <c r="AV1374" s="14" t="s">
        <v>340</v>
      </c>
      <c r="AW1374" s="14" t="s">
        <v>31</v>
      </c>
      <c r="AX1374" s="14" t="s">
        <v>82</v>
      </c>
      <c r="AY1374" s="186" t="s">
        <v>334</v>
      </c>
    </row>
    <row r="1375" spans="2:65" s="12" customFormat="1" ht="20.399999999999999">
      <c r="B1375" s="171"/>
      <c r="D1375" s="172" t="s">
        <v>342</v>
      </c>
      <c r="E1375" s="173" t="s">
        <v>1</v>
      </c>
      <c r="F1375" s="174" t="s">
        <v>1449</v>
      </c>
      <c r="H1375" s="173" t="s">
        <v>1</v>
      </c>
      <c r="I1375" s="175"/>
      <c r="L1375" s="171"/>
      <c r="M1375" s="176"/>
      <c r="T1375" s="177"/>
      <c r="AT1375" s="173" t="s">
        <v>342</v>
      </c>
      <c r="AU1375" s="173" t="s">
        <v>87</v>
      </c>
      <c r="AV1375" s="12" t="s">
        <v>82</v>
      </c>
      <c r="AW1375" s="12" t="s">
        <v>31</v>
      </c>
      <c r="AX1375" s="12" t="s">
        <v>75</v>
      </c>
      <c r="AY1375" s="173" t="s">
        <v>334</v>
      </c>
    </row>
    <row r="1376" spans="2:65" s="1" customFormat="1" ht="24.15" customHeight="1">
      <c r="B1376" s="128"/>
      <c r="C1376" s="158" t="s">
        <v>1639</v>
      </c>
      <c r="D1376" s="158" t="s">
        <v>336</v>
      </c>
      <c r="E1376" s="159" t="s">
        <v>1640</v>
      </c>
      <c r="F1376" s="160" t="s">
        <v>1641</v>
      </c>
      <c r="G1376" s="161" t="s">
        <v>339</v>
      </c>
      <c r="H1376" s="162">
        <v>25.94</v>
      </c>
      <c r="I1376" s="163"/>
      <c r="J1376" s="164">
        <f>ROUND(I1376*H1376,2)</f>
        <v>0</v>
      </c>
      <c r="K1376" s="165"/>
      <c r="L1376" s="32"/>
      <c r="M1376" s="166" t="s">
        <v>1</v>
      </c>
      <c r="N1376" s="127" t="s">
        <v>41</v>
      </c>
      <c r="P1376" s="167">
        <f>O1376*H1376</f>
        <v>0</v>
      </c>
      <c r="Q1376" s="167">
        <v>1.217E-2</v>
      </c>
      <c r="R1376" s="167">
        <f>Q1376*H1376</f>
        <v>0.31568980000000002</v>
      </c>
      <c r="S1376" s="167">
        <v>0</v>
      </c>
      <c r="T1376" s="168">
        <f>S1376*H1376</f>
        <v>0</v>
      </c>
      <c r="AR1376" s="169" t="s">
        <v>452</v>
      </c>
      <c r="AT1376" s="169" t="s">
        <v>336</v>
      </c>
      <c r="AU1376" s="169" t="s">
        <v>87</v>
      </c>
      <c r="AY1376" s="17" t="s">
        <v>334</v>
      </c>
      <c r="BE1376" s="170">
        <f>IF(N1376="základná",J1376,0)</f>
        <v>0</v>
      </c>
      <c r="BF1376" s="170">
        <f>IF(N1376="znížená",J1376,0)</f>
        <v>0</v>
      </c>
      <c r="BG1376" s="170">
        <f>IF(N1376="zákl. prenesená",J1376,0)</f>
        <v>0</v>
      </c>
      <c r="BH1376" s="170">
        <f>IF(N1376="zníž. prenesená",J1376,0)</f>
        <v>0</v>
      </c>
      <c r="BI1376" s="170">
        <f>IF(N1376="nulová",J1376,0)</f>
        <v>0</v>
      </c>
      <c r="BJ1376" s="17" t="s">
        <v>87</v>
      </c>
      <c r="BK1376" s="170">
        <f>ROUND(I1376*H1376,2)</f>
        <v>0</v>
      </c>
      <c r="BL1376" s="17" t="s">
        <v>452</v>
      </c>
      <c r="BM1376" s="169" t="s">
        <v>1642</v>
      </c>
    </row>
    <row r="1377" spans="2:65" s="12" customFormat="1">
      <c r="B1377" s="171"/>
      <c r="D1377" s="172" t="s">
        <v>342</v>
      </c>
      <c r="E1377" s="173" t="s">
        <v>1</v>
      </c>
      <c r="F1377" s="174" t="s">
        <v>1643</v>
      </c>
      <c r="H1377" s="173" t="s">
        <v>1</v>
      </c>
      <c r="I1377" s="175"/>
      <c r="L1377" s="171"/>
      <c r="M1377" s="176"/>
      <c r="T1377" s="177"/>
      <c r="AT1377" s="173" t="s">
        <v>342</v>
      </c>
      <c r="AU1377" s="173" t="s">
        <v>87</v>
      </c>
      <c r="AV1377" s="12" t="s">
        <v>82</v>
      </c>
      <c r="AW1377" s="12" t="s">
        <v>31</v>
      </c>
      <c r="AX1377" s="12" t="s">
        <v>75</v>
      </c>
      <c r="AY1377" s="173" t="s">
        <v>334</v>
      </c>
    </row>
    <row r="1378" spans="2:65" s="12" customFormat="1">
      <c r="B1378" s="171"/>
      <c r="D1378" s="172" t="s">
        <v>342</v>
      </c>
      <c r="E1378" s="173" t="s">
        <v>1</v>
      </c>
      <c r="F1378" s="174" t="s">
        <v>1644</v>
      </c>
      <c r="H1378" s="173" t="s">
        <v>1</v>
      </c>
      <c r="I1378" s="175"/>
      <c r="L1378" s="171"/>
      <c r="M1378" s="176"/>
      <c r="T1378" s="177"/>
      <c r="AT1378" s="173" t="s">
        <v>342</v>
      </c>
      <c r="AU1378" s="173" t="s">
        <v>87</v>
      </c>
      <c r="AV1378" s="12" t="s">
        <v>82</v>
      </c>
      <c r="AW1378" s="12" t="s">
        <v>31</v>
      </c>
      <c r="AX1378" s="12" t="s">
        <v>75</v>
      </c>
      <c r="AY1378" s="173" t="s">
        <v>334</v>
      </c>
    </row>
    <row r="1379" spans="2:65" s="13" customFormat="1">
      <c r="B1379" s="178"/>
      <c r="D1379" s="172" t="s">
        <v>342</v>
      </c>
      <c r="E1379" s="179" t="s">
        <v>1</v>
      </c>
      <c r="F1379" s="180" t="s">
        <v>1645</v>
      </c>
      <c r="H1379" s="181">
        <v>3.72</v>
      </c>
      <c r="I1379" s="182"/>
      <c r="L1379" s="178"/>
      <c r="M1379" s="183"/>
      <c r="T1379" s="184"/>
      <c r="AT1379" s="179" t="s">
        <v>342</v>
      </c>
      <c r="AU1379" s="179" t="s">
        <v>87</v>
      </c>
      <c r="AV1379" s="13" t="s">
        <v>87</v>
      </c>
      <c r="AW1379" s="13" t="s">
        <v>31</v>
      </c>
      <c r="AX1379" s="13" t="s">
        <v>75</v>
      </c>
      <c r="AY1379" s="179" t="s">
        <v>334</v>
      </c>
    </row>
    <row r="1380" spans="2:65" s="12" customFormat="1">
      <c r="B1380" s="171"/>
      <c r="D1380" s="172" t="s">
        <v>342</v>
      </c>
      <c r="E1380" s="173" t="s">
        <v>1</v>
      </c>
      <c r="F1380" s="174" t="s">
        <v>1646</v>
      </c>
      <c r="H1380" s="173" t="s">
        <v>1</v>
      </c>
      <c r="I1380" s="175"/>
      <c r="L1380" s="171"/>
      <c r="M1380" s="176"/>
      <c r="T1380" s="177"/>
      <c r="AT1380" s="173" t="s">
        <v>342</v>
      </c>
      <c r="AU1380" s="173" t="s">
        <v>87</v>
      </c>
      <c r="AV1380" s="12" t="s">
        <v>82</v>
      </c>
      <c r="AW1380" s="12" t="s">
        <v>31</v>
      </c>
      <c r="AX1380" s="12" t="s">
        <v>75</v>
      </c>
      <c r="AY1380" s="173" t="s">
        <v>334</v>
      </c>
    </row>
    <row r="1381" spans="2:65" s="13" customFormat="1">
      <c r="B1381" s="178"/>
      <c r="D1381" s="172" t="s">
        <v>342</v>
      </c>
      <c r="E1381" s="179" t="s">
        <v>1</v>
      </c>
      <c r="F1381" s="180" t="s">
        <v>1647</v>
      </c>
      <c r="H1381" s="181">
        <v>4.1900000000000004</v>
      </c>
      <c r="I1381" s="182"/>
      <c r="L1381" s="178"/>
      <c r="M1381" s="183"/>
      <c r="T1381" s="184"/>
      <c r="AT1381" s="179" t="s">
        <v>342</v>
      </c>
      <c r="AU1381" s="179" t="s">
        <v>87</v>
      </c>
      <c r="AV1381" s="13" t="s">
        <v>87</v>
      </c>
      <c r="AW1381" s="13" t="s">
        <v>31</v>
      </c>
      <c r="AX1381" s="13" t="s">
        <v>75</v>
      </c>
      <c r="AY1381" s="179" t="s">
        <v>334</v>
      </c>
    </row>
    <row r="1382" spans="2:65" s="12" customFormat="1">
      <c r="B1382" s="171"/>
      <c r="D1382" s="172" t="s">
        <v>342</v>
      </c>
      <c r="E1382" s="173" t="s">
        <v>1</v>
      </c>
      <c r="F1382" s="174" t="s">
        <v>1488</v>
      </c>
      <c r="H1382" s="173" t="s">
        <v>1</v>
      </c>
      <c r="I1382" s="175"/>
      <c r="L1382" s="171"/>
      <c r="M1382" s="176"/>
      <c r="T1382" s="177"/>
      <c r="AT1382" s="173" t="s">
        <v>342</v>
      </c>
      <c r="AU1382" s="173" t="s">
        <v>87</v>
      </c>
      <c r="AV1382" s="12" t="s">
        <v>82</v>
      </c>
      <c r="AW1382" s="12" t="s">
        <v>31</v>
      </c>
      <c r="AX1382" s="12" t="s">
        <v>75</v>
      </c>
      <c r="AY1382" s="173" t="s">
        <v>334</v>
      </c>
    </row>
    <row r="1383" spans="2:65" s="13" customFormat="1">
      <c r="B1383" s="178"/>
      <c r="D1383" s="172" t="s">
        <v>342</v>
      </c>
      <c r="E1383" s="179" t="s">
        <v>1</v>
      </c>
      <c r="F1383" s="180" t="s">
        <v>1648</v>
      </c>
      <c r="H1383" s="181">
        <v>3.54</v>
      </c>
      <c r="I1383" s="182"/>
      <c r="L1383" s="178"/>
      <c r="M1383" s="183"/>
      <c r="T1383" s="184"/>
      <c r="AT1383" s="179" t="s">
        <v>342</v>
      </c>
      <c r="AU1383" s="179" t="s">
        <v>87</v>
      </c>
      <c r="AV1383" s="13" t="s">
        <v>87</v>
      </c>
      <c r="AW1383" s="13" t="s">
        <v>31</v>
      </c>
      <c r="AX1383" s="13" t="s">
        <v>75</v>
      </c>
      <c r="AY1383" s="179" t="s">
        <v>334</v>
      </c>
    </row>
    <row r="1384" spans="2:65" s="12" customFormat="1">
      <c r="B1384" s="171"/>
      <c r="D1384" s="172" t="s">
        <v>342</v>
      </c>
      <c r="E1384" s="173" t="s">
        <v>1</v>
      </c>
      <c r="F1384" s="174" t="s">
        <v>1480</v>
      </c>
      <c r="H1384" s="173" t="s">
        <v>1</v>
      </c>
      <c r="I1384" s="175"/>
      <c r="L1384" s="171"/>
      <c r="M1384" s="176"/>
      <c r="T1384" s="177"/>
      <c r="AT1384" s="173" t="s">
        <v>342</v>
      </c>
      <c r="AU1384" s="173" t="s">
        <v>87</v>
      </c>
      <c r="AV1384" s="12" t="s">
        <v>82</v>
      </c>
      <c r="AW1384" s="12" t="s">
        <v>31</v>
      </c>
      <c r="AX1384" s="12" t="s">
        <v>75</v>
      </c>
      <c r="AY1384" s="173" t="s">
        <v>334</v>
      </c>
    </row>
    <row r="1385" spans="2:65" s="13" customFormat="1">
      <c r="B1385" s="178"/>
      <c r="D1385" s="172" t="s">
        <v>342</v>
      </c>
      <c r="E1385" s="179" t="s">
        <v>1</v>
      </c>
      <c r="F1385" s="180" t="s">
        <v>1649</v>
      </c>
      <c r="H1385" s="181">
        <v>3.04</v>
      </c>
      <c r="I1385" s="182"/>
      <c r="L1385" s="178"/>
      <c r="M1385" s="183"/>
      <c r="T1385" s="184"/>
      <c r="AT1385" s="179" t="s">
        <v>342</v>
      </c>
      <c r="AU1385" s="179" t="s">
        <v>87</v>
      </c>
      <c r="AV1385" s="13" t="s">
        <v>87</v>
      </c>
      <c r="AW1385" s="13" t="s">
        <v>31</v>
      </c>
      <c r="AX1385" s="13" t="s">
        <v>75</v>
      </c>
      <c r="AY1385" s="179" t="s">
        <v>334</v>
      </c>
    </row>
    <row r="1386" spans="2:65" s="12" customFormat="1">
      <c r="B1386" s="171"/>
      <c r="D1386" s="172" t="s">
        <v>342</v>
      </c>
      <c r="E1386" s="173" t="s">
        <v>1</v>
      </c>
      <c r="F1386" s="174" t="s">
        <v>1447</v>
      </c>
      <c r="H1386" s="173" t="s">
        <v>1</v>
      </c>
      <c r="I1386" s="175"/>
      <c r="L1386" s="171"/>
      <c r="M1386" s="176"/>
      <c r="T1386" s="177"/>
      <c r="AT1386" s="173" t="s">
        <v>342</v>
      </c>
      <c r="AU1386" s="173" t="s">
        <v>87</v>
      </c>
      <c r="AV1386" s="12" t="s">
        <v>82</v>
      </c>
      <c r="AW1386" s="12" t="s">
        <v>31</v>
      </c>
      <c r="AX1386" s="12" t="s">
        <v>75</v>
      </c>
      <c r="AY1386" s="173" t="s">
        <v>334</v>
      </c>
    </row>
    <row r="1387" spans="2:65" s="13" customFormat="1">
      <c r="B1387" s="178"/>
      <c r="D1387" s="172" t="s">
        <v>342</v>
      </c>
      <c r="E1387" s="179" t="s">
        <v>1</v>
      </c>
      <c r="F1387" s="180" t="s">
        <v>1650</v>
      </c>
      <c r="H1387" s="181">
        <v>11.45</v>
      </c>
      <c r="I1387" s="182"/>
      <c r="L1387" s="178"/>
      <c r="M1387" s="183"/>
      <c r="T1387" s="184"/>
      <c r="AT1387" s="179" t="s">
        <v>342</v>
      </c>
      <c r="AU1387" s="179" t="s">
        <v>87</v>
      </c>
      <c r="AV1387" s="13" t="s">
        <v>87</v>
      </c>
      <c r="AW1387" s="13" t="s">
        <v>31</v>
      </c>
      <c r="AX1387" s="13" t="s">
        <v>75</v>
      </c>
      <c r="AY1387" s="179" t="s">
        <v>334</v>
      </c>
    </row>
    <row r="1388" spans="2:65" s="14" customFormat="1">
      <c r="B1388" s="185"/>
      <c r="D1388" s="172" t="s">
        <v>342</v>
      </c>
      <c r="E1388" s="186" t="s">
        <v>188</v>
      </c>
      <c r="F1388" s="187" t="s">
        <v>346</v>
      </c>
      <c r="H1388" s="188">
        <v>25.94</v>
      </c>
      <c r="I1388" s="189"/>
      <c r="L1388" s="185"/>
      <c r="M1388" s="190"/>
      <c r="T1388" s="191"/>
      <c r="AT1388" s="186" t="s">
        <v>342</v>
      </c>
      <c r="AU1388" s="186" t="s">
        <v>87</v>
      </c>
      <c r="AV1388" s="14" t="s">
        <v>340</v>
      </c>
      <c r="AW1388" s="14" t="s">
        <v>31</v>
      </c>
      <c r="AX1388" s="14" t="s">
        <v>82</v>
      </c>
      <c r="AY1388" s="186" t="s">
        <v>334</v>
      </c>
    </row>
    <row r="1389" spans="2:65" s="12" customFormat="1" ht="20.399999999999999">
      <c r="B1389" s="171"/>
      <c r="D1389" s="172" t="s">
        <v>342</v>
      </c>
      <c r="E1389" s="173" t="s">
        <v>1</v>
      </c>
      <c r="F1389" s="174" t="s">
        <v>1449</v>
      </c>
      <c r="H1389" s="173" t="s">
        <v>1</v>
      </c>
      <c r="I1389" s="175"/>
      <c r="L1389" s="171"/>
      <c r="M1389" s="176"/>
      <c r="T1389" s="177"/>
      <c r="AT1389" s="173" t="s">
        <v>342</v>
      </c>
      <c r="AU1389" s="173" t="s">
        <v>87</v>
      </c>
      <c r="AV1389" s="12" t="s">
        <v>82</v>
      </c>
      <c r="AW1389" s="12" t="s">
        <v>31</v>
      </c>
      <c r="AX1389" s="12" t="s">
        <v>75</v>
      </c>
      <c r="AY1389" s="173" t="s">
        <v>334</v>
      </c>
    </row>
    <row r="1390" spans="2:65" s="1" customFormat="1" ht="62.7" customHeight="1">
      <c r="B1390" s="128"/>
      <c r="C1390" s="158" t="s">
        <v>1651</v>
      </c>
      <c r="D1390" s="158" t="s">
        <v>336</v>
      </c>
      <c r="E1390" s="159" t="s">
        <v>1652</v>
      </c>
      <c r="F1390" s="160" t="s">
        <v>1653</v>
      </c>
      <c r="G1390" s="161" t="s">
        <v>339</v>
      </c>
      <c r="H1390" s="162">
        <v>29.79</v>
      </c>
      <c r="I1390" s="163"/>
      <c r="J1390" s="164">
        <f>ROUND(I1390*H1390,2)</f>
        <v>0</v>
      </c>
      <c r="K1390" s="165"/>
      <c r="L1390" s="32"/>
      <c r="M1390" s="166" t="s">
        <v>1</v>
      </c>
      <c r="N1390" s="127" t="s">
        <v>41</v>
      </c>
      <c r="P1390" s="167">
        <f>O1390*H1390</f>
        <v>0</v>
      </c>
      <c r="Q1390" s="167">
        <v>1.179E-2</v>
      </c>
      <c r="R1390" s="167">
        <f>Q1390*H1390</f>
        <v>0.35122409999999998</v>
      </c>
      <c r="S1390" s="167">
        <v>0</v>
      </c>
      <c r="T1390" s="168">
        <f>S1390*H1390</f>
        <v>0</v>
      </c>
      <c r="AR1390" s="169" t="s">
        <v>452</v>
      </c>
      <c r="AT1390" s="169" t="s">
        <v>336</v>
      </c>
      <c r="AU1390" s="169" t="s">
        <v>87</v>
      </c>
      <c r="AY1390" s="17" t="s">
        <v>334</v>
      </c>
      <c r="BE1390" s="170">
        <f>IF(N1390="základná",J1390,0)</f>
        <v>0</v>
      </c>
      <c r="BF1390" s="170">
        <f>IF(N1390="znížená",J1390,0)</f>
        <v>0</v>
      </c>
      <c r="BG1390" s="170">
        <f>IF(N1390="zákl. prenesená",J1390,0)</f>
        <v>0</v>
      </c>
      <c r="BH1390" s="170">
        <f>IF(N1390="zníž. prenesená",J1390,0)</f>
        <v>0</v>
      </c>
      <c r="BI1390" s="170">
        <f>IF(N1390="nulová",J1390,0)</f>
        <v>0</v>
      </c>
      <c r="BJ1390" s="17" t="s">
        <v>87</v>
      </c>
      <c r="BK1390" s="170">
        <f>ROUND(I1390*H1390,2)</f>
        <v>0</v>
      </c>
      <c r="BL1390" s="17" t="s">
        <v>452</v>
      </c>
      <c r="BM1390" s="169" t="s">
        <v>1654</v>
      </c>
    </row>
    <row r="1391" spans="2:65" s="12" customFormat="1">
      <c r="B1391" s="171"/>
      <c r="D1391" s="172" t="s">
        <v>342</v>
      </c>
      <c r="E1391" s="173" t="s">
        <v>1</v>
      </c>
      <c r="F1391" s="174" t="s">
        <v>1655</v>
      </c>
      <c r="H1391" s="173" t="s">
        <v>1</v>
      </c>
      <c r="I1391" s="175"/>
      <c r="L1391" s="171"/>
      <c r="M1391" s="176"/>
      <c r="T1391" s="177"/>
      <c r="AT1391" s="173" t="s">
        <v>342</v>
      </c>
      <c r="AU1391" s="173" t="s">
        <v>87</v>
      </c>
      <c r="AV1391" s="12" t="s">
        <v>82</v>
      </c>
      <c r="AW1391" s="12" t="s">
        <v>31</v>
      </c>
      <c r="AX1391" s="12" t="s">
        <v>75</v>
      </c>
      <c r="AY1391" s="173" t="s">
        <v>334</v>
      </c>
    </row>
    <row r="1392" spans="2:65" s="12" customFormat="1">
      <c r="B1392" s="171"/>
      <c r="D1392" s="172" t="s">
        <v>342</v>
      </c>
      <c r="E1392" s="173" t="s">
        <v>1</v>
      </c>
      <c r="F1392" s="174" t="s">
        <v>1135</v>
      </c>
      <c r="H1392" s="173" t="s">
        <v>1</v>
      </c>
      <c r="I1392" s="175"/>
      <c r="L1392" s="171"/>
      <c r="M1392" s="176"/>
      <c r="T1392" s="177"/>
      <c r="AT1392" s="173" t="s">
        <v>342</v>
      </c>
      <c r="AU1392" s="173" t="s">
        <v>87</v>
      </c>
      <c r="AV1392" s="12" t="s">
        <v>82</v>
      </c>
      <c r="AW1392" s="12" t="s">
        <v>31</v>
      </c>
      <c r="AX1392" s="12" t="s">
        <v>75</v>
      </c>
      <c r="AY1392" s="173" t="s">
        <v>334</v>
      </c>
    </row>
    <row r="1393" spans="2:65" s="13" customFormat="1">
      <c r="B1393" s="178"/>
      <c r="D1393" s="172" t="s">
        <v>342</v>
      </c>
      <c r="E1393" s="179" t="s">
        <v>1</v>
      </c>
      <c r="F1393" s="180" t="s">
        <v>1656</v>
      </c>
      <c r="H1393" s="181">
        <v>14.02</v>
      </c>
      <c r="I1393" s="182"/>
      <c r="L1393" s="178"/>
      <c r="M1393" s="183"/>
      <c r="T1393" s="184"/>
      <c r="AT1393" s="179" t="s">
        <v>342</v>
      </c>
      <c r="AU1393" s="179" t="s">
        <v>87</v>
      </c>
      <c r="AV1393" s="13" t="s">
        <v>87</v>
      </c>
      <c r="AW1393" s="13" t="s">
        <v>31</v>
      </c>
      <c r="AX1393" s="13" t="s">
        <v>75</v>
      </c>
      <c r="AY1393" s="179" t="s">
        <v>334</v>
      </c>
    </row>
    <row r="1394" spans="2:65" s="12" customFormat="1">
      <c r="B1394" s="171"/>
      <c r="D1394" s="172" t="s">
        <v>342</v>
      </c>
      <c r="E1394" s="173" t="s">
        <v>1</v>
      </c>
      <c r="F1394" s="174" t="s">
        <v>1128</v>
      </c>
      <c r="H1394" s="173" t="s">
        <v>1</v>
      </c>
      <c r="I1394" s="175"/>
      <c r="L1394" s="171"/>
      <c r="M1394" s="176"/>
      <c r="T1394" s="177"/>
      <c r="AT1394" s="173" t="s">
        <v>342</v>
      </c>
      <c r="AU1394" s="173" t="s">
        <v>87</v>
      </c>
      <c r="AV1394" s="12" t="s">
        <v>82</v>
      </c>
      <c r="AW1394" s="12" t="s">
        <v>31</v>
      </c>
      <c r="AX1394" s="12" t="s">
        <v>75</v>
      </c>
      <c r="AY1394" s="173" t="s">
        <v>334</v>
      </c>
    </row>
    <row r="1395" spans="2:65" s="13" customFormat="1">
      <c r="B1395" s="178"/>
      <c r="D1395" s="172" t="s">
        <v>342</v>
      </c>
      <c r="E1395" s="179" t="s">
        <v>1</v>
      </c>
      <c r="F1395" s="180" t="s">
        <v>1657</v>
      </c>
      <c r="H1395" s="181">
        <v>13.44</v>
      </c>
      <c r="I1395" s="182"/>
      <c r="L1395" s="178"/>
      <c r="M1395" s="183"/>
      <c r="T1395" s="184"/>
      <c r="AT1395" s="179" t="s">
        <v>342</v>
      </c>
      <c r="AU1395" s="179" t="s">
        <v>87</v>
      </c>
      <c r="AV1395" s="13" t="s">
        <v>87</v>
      </c>
      <c r="AW1395" s="13" t="s">
        <v>31</v>
      </c>
      <c r="AX1395" s="13" t="s">
        <v>75</v>
      </c>
      <c r="AY1395" s="179" t="s">
        <v>334</v>
      </c>
    </row>
    <row r="1396" spans="2:65" s="12" customFormat="1">
      <c r="B1396" s="171"/>
      <c r="D1396" s="172" t="s">
        <v>342</v>
      </c>
      <c r="E1396" s="173" t="s">
        <v>1</v>
      </c>
      <c r="F1396" s="174" t="s">
        <v>1570</v>
      </c>
      <c r="H1396" s="173" t="s">
        <v>1</v>
      </c>
      <c r="I1396" s="175"/>
      <c r="L1396" s="171"/>
      <c r="M1396" s="176"/>
      <c r="T1396" s="177"/>
      <c r="AT1396" s="173" t="s">
        <v>342</v>
      </c>
      <c r="AU1396" s="173" t="s">
        <v>87</v>
      </c>
      <c r="AV1396" s="12" t="s">
        <v>82</v>
      </c>
      <c r="AW1396" s="12" t="s">
        <v>31</v>
      </c>
      <c r="AX1396" s="12" t="s">
        <v>75</v>
      </c>
      <c r="AY1396" s="173" t="s">
        <v>334</v>
      </c>
    </row>
    <row r="1397" spans="2:65" s="13" customFormat="1">
      <c r="B1397" s="178"/>
      <c r="D1397" s="172" t="s">
        <v>342</v>
      </c>
      <c r="E1397" s="179" t="s">
        <v>1</v>
      </c>
      <c r="F1397" s="180" t="s">
        <v>1658</v>
      </c>
      <c r="H1397" s="181">
        <v>2.33</v>
      </c>
      <c r="I1397" s="182"/>
      <c r="L1397" s="178"/>
      <c r="M1397" s="183"/>
      <c r="T1397" s="184"/>
      <c r="AT1397" s="179" t="s">
        <v>342</v>
      </c>
      <c r="AU1397" s="179" t="s">
        <v>87</v>
      </c>
      <c r="AV1397" s="13" t="s">
        <v>87</v>
      </c>
      <c r="AW1397" s="13" t="s">
        <v>31</v>
      </c>
      <c r="AX1397" s="13" t="s">
        <v>75</v>
      </c>
      <c r="AY1397" s="179" t="s">
        <v>334</v>
      </c>
    </row>
    <row r="1398" spans="2:65" s="14" customFormat="1">
      <c r="B1398" s="185"/>
      <c r="D1398" s="172" t="s">
        <v>342</v>
      </c>
      <c r="E1398" s="186" t="s">
        <v>184</v>
      </c>
      <c r="F1398" s="187" t="s">
        <v>346</v>
      </c>
      <c r="H1398" s="188">
        <v>29.79</v>
      </c>
      <c r="I1398" s="189"/>
      <c r="L1398" s="185"/>
      <c r="M1398" s="190"/>
      <c r="T1398" s="191"/>
      <c r="AT1398" s="186" t="s">
        <v>342</v>
      </c>
      <c r="AU1398" s="186" t="s">
        <v>87</v>
      </c>
      <c r="AV1398" s="14" t="s">
        <v>340</v>
      </c>
      <c r="AW1398" s="14" t="s">
        <v>31</v>
      </c>
      <c r="AX1398" s="14" t="s">
        <v>82</v>
      </c>
      <c r="AY1398" s="186" t="s">
        <v>334</v>
      </c>
    </row>
    <row r="1399" spans="2:65" s="12" customFormat="1" ht="20.399999999999999">
      <c r="B1399" s="171"/>
      <c r="D1399" s="172" t="s">
        <v>342</v>
      </c>
      <c r="E1399" s="173" t="s">
        <v>1</v>
      </c>
      <c r="F1399" s="174" t="s">
        <v>1449</v>
      </c>
      <c r="H1399" s="173" t="s">
        <v>1</v>
      </c>
      <c r="I1399" s="175"/>
      <c r="L1399" s="171"/>
      <c r="M1399" s="176"/>
      <c r="T1399" s="177"/>
      <c r="AT1399" s="173" t="s">
        <v>342</v>
      </c>
      <c r="AU1399" s="173" t="s">
        <v>87</v>
      </c>
      <c r="AV1399" s="12" t="s">
        <v>82</v>
      </c>
      <c r="AW1399" s="12" t="s">
        <v>31</v>
      </c>
      <c r="AX1399" s="12" t="s">
        <v>75</v>
      </c>
      <c r="AY1399" s="173" t="s">
        <v>334</v>
      </c>
    </row>
    <row r="1400" spans="2:65" s="1" customFormat="1" ht="62.7" customHeight="1">
      <c r="B1400" s="128"/>
      <c r="C1400" s="158" t="s">
        <v>1659</v>
      </c>
      <c r="D1400" s="158" t="s">
        <v>336</v>
      </c>
      <c r="E1400" s="159" t="s">
        <v>1660</v>
      </c>
      <c r="F1400" s="160" t="s">
        <v>1661</v>
      </c>
      <c r="G1400" s="161" t="s">
        <v>339</v>
      </c>
      <c r="H1400" s="162">
        <v>6.41</v>
      </c>
      <c r="I1400" s="163"/>
      <c r="J1400" s="164">
        <f>ROUND(I1400*H1400,2)</f>
        <v>0</v>
      </c>
      <c r="K1400" s="165"/>
      <c r="L1400" s="32"/>
      <c r="M1400" s="166" t="s">
        <v>1</v>
      </c>
      <c r="N1400" s="127" t="s">
        <v>41</v>
      </c>
      <c r="P1400" s="167">
        <f>O1400*H1400</f>
        <v>0</v>
      </c>
      <c r="Q1400" s="167">
        <v>1.179E-2</v>
      </c>
      <c r="R1400" s="167">
        <f>Q1400*H1400</f>
        <v>7.5573899999999999E-2</v>
      </c>
      <c r="S1400" s="167">
        <v>0</v>
      </c>
      <c r="T1400" s="168">
        <f>S1400*H1400</f>
        <v>0</v>
      </c>
      <c r="AR1400" s="169" t="s">
        <v>452</v>
      </c>
      <c r="AT1400" s="169" t="s">
        <v>336</v>
      </c>
      <c r="AU1400" s="169" t="s">
        <v>87</v>
      </c>
      <c r="AY1400" s="17" t="s">
        <v>334</v>
      </c>
      <c r="BE1400" s="170">
        <f>IF(N1400="základná",J1400,0)</f>
        <v>0</v>
      </c>
      <c r="BF1400" s="170">
        <f>IF(N1400="znížená",J1400,0)</f>
        <v>0</v>
      </c>
      <c r="BG1400" s="170">
        <f>IF(N1400="zákl. prenesená",J1400,0)</f>
        <v>0</v>
      </c>
      <c r="BH1400" s="170">
        <f>IF(N1400="zníž. prenesená",J1400,0)</f>
        <v>0</v>
      </c>
      <c r="BI1400" s="170">
        <f>IF(N1400="nulová",J1400,0)</f>
        <v>0</v>
      </c>
      <c r="BJ1400" s="17" t="s">
        <v>87</v>
      </c>
      <c r="BK1400" s="170">
        <f>ROUND(I1400*H1400,2)</f>
        <v>0</v>
      </c>
      <c r="BL1400" s="17" t="s">
        <v>452</v>
      </c>
      <c r="BM1400" s="169" t="s">
        <v>1662</v>
      </c>
    </row>
    <row r="1401" spans="2:65" s="12" customFormat="1">
      <c r="B1401" s="171"/>
      <c r="D1401" s="172" t="s">
        <v>342</v>
      </c>
      <c r="E1401" s="173" t="s">
        <v>1</v>
      </c>
      <c r="F1401" s="174" t="s">
        <v>1663</v>
      </c>
      <c r="H1401" s="173" t="s">
        <v>1</v>
      </c>
      <c r="I1401" s="175"/>
      <c r="L1401" s="171"/>
      <c r="M1401" s="176"/>
      <c r="T1401" s="177"/>
      <c r="AT1401" s="173" t="s">
        <v>342</v>
      </c>
      <c r="AU1401" s="173" t="s">
        <v>87</v>
      </c>
      <c r="AV1401" s="12" t="s">
        <v>82</v>
      </c>
      <c r="AW1401" s="12" t="s">
        <v>31</v>
      </c>
      <c r="AX1401" s="12" t="s">
        <v>75</v>
      </c>
      <c r="AY1401" s="173" t="s">
        <v>334</v>
      </c>
    </row>
    <row r="1402" spans="2:65" s="12" customFormat="1">
      <c r="B1402" s="171"/>
      <c r="D1402" s="172" t="s">
        <v>342</v>
      </c>
      <c r="E1402" s="173" t="s">
        <v>1</v>
      </c>
      <c r="F1402" s="174" t="s">
        <v>1664</v>
      </c>
      <c r="H1402" s="173" t="s">
        <v>1</v>
      </c>
      <c r="I1402" s="175"/>
      <c r="L1402" s="171"/>
      <c r="M1402" s="176"/>
      <c r="T1402" s="177"/>
      <c r="AT1402" s="173" t="s">
        <v>342</v>
      </c>
      <c r="AU1402" s="173" t="s">
        <v>87</v>
      </c>
      <c r="AV1402" s="12" t="s">
        <v>82</v>
      </c>
      <c r="AW1402" s="12" t="s">
        <v>31</v>
      </c>
      <c r="AX1402" s="12" t="s">
        <v>75</v>
      </c>
      <c r="AY1402" s="173" t="s">
        <v>334</v>
      </c>
    </row>
    <row r="1403" spans="2:65" s="13" customFormat="1">
      <c r="B1403" s="178"/>
      <c r="D1403" s="172" t="s">
        <v>342</v>
      </c>
      <c r="E1403" s="179" t="s">
        <v>1</v>
      </c>
      <c r="F1403" s="180" t="s">
        <v>187</v>
      </c>
      <c r="H1403" s="181">
        <v>6.41</v>
      </c>
      <c r="I1403" s="182"/>
      <c r="L1403" s="178"/>
      <c r="M1403" s="183"/>
      <c r="T1403" s="184"/>
      <c r="AT1403" s="179" t="s">
        <v>342</v>
      </c>
      <c r="AU1403" s="179" t="s">
        <v>87</v>
      </c>
      <c r="AV1403" s="13" t="s">
        <v>87</v>
      </c>
      <c r="AW1403" s="13" t="s">
        <v>31</v>
      </c>
      <c r="AX1403" s="13" t="s">
        <v>75</v>
      </c>
      <c r="AY1403" s="179" t="s">
        <v>334</v>
      </c>
    </row>
    <row r="1404" spans="2:65" s="14" customFormat="1">
      <c r="B1404" s="185"/>
      <c r="D1404" s="172" t="s">
        <v>342</v>
      </c>
      <c r="E1404" s="186" t="s">
        <v>186</v>
      </c>
      <c r="F1404" s="187" t="s">
        <v>346</v>
      </c>
      <c r="H1404" s="188">
        <v>6.41</v>
      </c>
      <c r="I1404" s="189"/>
      <c r="L1404" s="185"/>
      <c r="M1404" s="190"/>
      <c r="T1404" s="191"/>
      <c r="AT1404" s="186" t="s">
        <v>342</v>
      </c>
      <c r="AU1404" s="186" t="s">
        <v>87</v>
      </c>
      <c r="AV1404" s="14" t="s">
        <v>340</v>
      </c>
      <c r="AW1404" s="14" t="s">
        <v>31</v>
      </c>
      <c r="AX1404" s="14" t="s">
        <v>82</v>
      </c>
      <c r="AY1404" s="186" t="s">
        <v>334</v>
      </c>
    </row>
    <row r="1405" spans="2:65" s="12" customFormat="1" ht="20.399999999999999">
      <c r="B1405" s="171"/>
      <c r="D1405" s="172" t="s">
        <v>342</v>
      </c>
      <c r="E1405" s="173" t="s">
        <v>1</v>
      </c>
      <c r="F1405" s="174" t="s">
        <v>1449</v>
      </c>
      <c r="H1405" s="173" t="s">
        <v>1</v>
      </c>
      <c r="I1405" s="175"/>
      <c r="L1405" s="171"/>
      <c r="M1405" s="176"/>
      <c r="T1405" s="177"/>
      <c r="AT1405" s="173" t="s">
        <v>342</v>
      </c>
      <c r="AU1405" s="173" t="s">
        <v>87</v>
      </c>
      <c r="AV1405" s="12" t="s">
        <v>82</v>
      </c>
      <c r="AW1405" s="12" t="s">
        <v>31</v>
      </c>
      <c r="AX1405" s="12" t="s">
        <v>75</v>
      </c>
      <c r="AY1405" s="173" t="s">
        <v>334</v>
      </c>
    </row>
    <row r="1406" spans="2:65" s="1" customFormat="1" ht="37.799999999999997" customHeight="1">
      <c r="B1406" s="128"/>
      <c r="C1406" s="158" t="s">
        <v>1665</v>
      </c>
      <c r="D1406" s="158" t="s">
        <v>336</v>
      </c>
      <c r="E1406" s="159" t="s">
        <v>1666</v>
      </c>
      <c r="F1406" s="160" t="s">
        <v>1667</v>
      </c>
      <c r="G1406" s="161" t="s">
        <v>339</v>
      </c>
      <c r="H1406" s="162">
        <v>11.4</v>
      </c>
      <c r="I1406" s="163"/>
      <c r="J1406" s="164">
        <f>ROUND(I1406*H1406,2)</f>
        <v>0</v>
      </c>
      <c r="K1406" s="165"/>
      <c r="L1406" s="32"/>
      <c r="M1406" s="166" t="s">
        <v>1</v>
      </c>
      <c r="N1406" s="127" t="s">
        <v>41</v>
      </c>
      <c r="P1406" s="167">
        <f>O1406*H1406</f>
        <v>0</v>
      </c>
      <c r="Q1406" s="167">
        <v>1.3849999999999999E-2</v>
      </c>
      <c r="R1406" s="167">
        <f>Q1406*H1406</f>
        <v>0.15789</v>
      </c>
      <c r="S1406" s="167">
        <v>0</v>
      </c>
      <c r="T1406" s="168">
        <f>S1406*H1406</f>
        <v>0</v>
      </c>
      <c r="AR1406" s="169" t="s">
        <v>452</v>
      </c>
      <c r="AT1406" s="169" t="s">
        <v>336</v>
      </c>
      <c r="AU1406" s="169" t="s">
        <v>87</v>
      </c>
      <c r="AY1406" s="17" t="s">
        <v>334</v>
      </c>
      <c r="BE1406" s="170">
        <f>IF(N1406="základná",J1406,0)</f>
        <v>0</v>
      </c>
      <c r="BF1406" s="170">
        <f>IF(N1406="znížená",J1406,0)</f>
        <v>0</v>
      </c>
      <c r="BG1406" s="170">
        <f>IF(N1406="zákl. prenesená",J1406,0)</f>
        <v>0</v>
      </c>
      <c r="BH1406" s="170">
        <f>IF(N1406="zníž. prenesená",J1406,0)</f>
        <v>0</v>
      </c>
      <c r="BI1406" s="170">
        <f>IF(N1406="nulová",J1406,0)</f>
        <v>0</v>
      </c>
      <c r="BJ1406" s="17" t="s">
        <v>87</v>
      </c>
      <c r="BK1406" s="170">
        <f>ROUND(I1406*H1406,2)</f>
        <v>0</v>
      </c>
      <c r="BL1406" s="17" t="s">
        <v>452</v>
      </c>
      <c r="BM1406" s="169" t="s">
        <v>1668</v>
      </c>
    </row>
    <row r="1407" spans="2:65" s="12" customFormat="1" ht="20.399999999999999">
      <c r="B1407" s="171"/>
      <c r="D1407" s="172" t="s">
        <v>342</v>
      </c>
      <c r="E1407" s="173" t="s">
        <v>1</v>
      </c>
      <c r="F1407" s="174" t="s">
        <v>1669</v>
      </c>
      <c r="H1407" s="173" t="s">
        <v>1</v>
      </c>
      <c r="I1407" s="175"/>
      <c r="L1407" s="171"/>
      <c r="M1407" s="176"/>
      <c r="T1407" s="177"/>
      <c r="AT1407" s="173" t="s">
        <v>342</v>
      </c>
      <c r="AU1407" s="173" t="s">
        <v>87</v>
      </c>
      <c r="AV1407" s="12" t="s">
        <v>82</v>
      </c>
      <c r="AW1407" s="12" t="s">
        <v>31</v>
      </c>
      <c r="AX1407" s="12" t="s">
        <v>75</v>
      </c>
      <c r="AY1407" s="173" t="s">
        <v>334</v>
      </c>
    </row>
    <row r="1408" spans="2:65" s="12" customFormat="1">
      <c r="B1408" s="171"/>
      <c r="D1408" s="172" t="s">
        <v>342</v>
      </c>
      <c r="E1408" s="173" t="s">
        <v>1</v>
      </c>
      <c r="F1408" s="174" t="s">
        <v>1670</v>
      </c>
      <c r="H1408" s="173" t="s">
        <v>1</v>
      </c>
      <c r="I1408" s="175"/>
      <c r="L1408" s="171"/>
      <c r="M1408" s="176"/>
      <c r="T1408" s="177"/>
      <c r="AT1408" s="173" t="s">
        <v>342</v>
      </c>
      <c r="AU1408" s="173" t="s">
        <v>87</v>
      </c>
      <c r="AV1408" s="12" t="s">
        <v>82</v>
      </c>
      <c r="AW1408" s="12" t="s">
        <v>31</v>
      </c>
      <c r="AX1408" s="12" t="s">
        <v>75</v>
      </c>
      <c r="AY1408" s="173" t="s">
        <v>334</v>
      </c>
    </row>
    <row r="1409" spans="2:65" s="12" customFormat="1" ht="20.399999999999999">
      <c r="B1409" s="171"/>
      <c r="D1409" s="172" t="s">
        <v>342</v>
      </c>
      <c r="E1409" s="173" t="s">
        <v>1</v>
      </c>
      <c r="F1409" s="174" t="s">
        <v>1671</v>
      </c>
      <c r="H1409" s="173" t="s">
        <v>1</v>
      </c>
      <c r="I1409" s="175"/>
      <c r="L1409" s="171"/>
      <c r="M1409" s="176"/>
      <c r="T1409" s="177"/>
      <c r="AT1409" s="173" t="s">
        <v>342</v>
      </c>
      <c r="AU1409" s="173" t="s">
        <v>87</v>
      </c>
      <c r="AV1409" s="12" t="s">
        <v>82</v>
      </c>
      <c r="AW1409" s="12" t="s">
        <v>31</v>
      </c>
      <c r="AX1409" s="12" t="s">
        <v>75</v>
      </c>
      <c r="AY1409" s="173" t="s">
        <v>334</v>
      </c>
    </row>
    <row r="1410" spans="2:65" s="12" customFormat="1">
      <c r="B1410" s="171"/>
      <c r="D1410" s="172" t="s">
        <v>342</v>
      </c>
      <c r="E1410" s="173" t="s">
        <v>1</v>
      </c>
      <c r="F1410" s="174" t="s">
        <v>1672</v>
      </c>
      <c r="H1410" s="173" t="s">
        <v>1</v>
      </c>
      <c r="I1410" s="175"/>
      <c r="L1410" s="171"/>
      <c r="M1410" s="176"/>
      <c r="T1410" s="177"/>
      <c r="AT1410" s="173" t="s">
        <v>342</v>
      </c>
      <c r="AU1410" s="173" t="s">
        <v>87</v>
      </c>
      <c r="AV1410" s="12" t="s">
        <v>82</v>
      </c>
      <c r="AW1410" s="12" t="s">
        <v>31</v>
      </c>
      <c r="AX1410" s="12" t="s">
        <v>75</v>
      </c>
      <c r="AY1410" s="173" t="s">
        <v>334</v>
      </c>
    </row>
    <row r="1411" spans="2:65" s="12" customFormat="1">
      <c r="B1411" s="171"/>
      <c r="D1411" s="172" t="s">
        <v>342</v>
      </c>
      <c r="E1411" s="173" t="s">
        <v>1</v>
      </c>
      <c r="F1411" s="174" t="s">
        <v>1673</v>
      </c>
      <c r="H1411" s="173" t="s">
        <v>1</v>
      </c>
      <c r="I1411" s="175"/>
      <c r="L1411" s="171"/>
      <c r="M1411" s="176"/>
      <c r="T1411" s="177"/>
      <c r="AT1411" s="173" t="s">
        <v>342</v>
      </c>
      <c r="AU1411" s="173" t="s">
        <v>87</v>
      </c>
      <c r="AV1411" s="12" t="s">
        <v>82</v>
      </c>
      <c r="AW1411" s="12" t="s">
        <v>31</v>
      </c>
      <c r="AX1411" s="12" t="s">
        <v>75</v>
      </c>
      <c r="AY1411" s="173" t="s">
        <v>334</v>
      </c>
    </row>
    <row r="1412" spans="2:65" s="13" customFormat="1">
      <c r="B1412" s="178"/>
      <c r="D1412" s="172" t="s">
        <v>342</v>
      </c>
      <c r="E1412" s="179" t="s">
        <v>1</v>
      </c>
      <c r="F1412" s="180" t="s">
        <v>1674</v>
      </c>
      <c r="H1412" s="181">
        <v>10.26</v>
      </c>
      <c r="I1412" s="182"/>
      <c r="L1412" s="178"/>
      <c r="M1412" s="183"/>
      <c r="T1412" s="184"/>
      <c r="AT1412" s="179" t="s">
        <v>342</v>
      </c>
      <c r="AU1412" s="179" t="s">
        <v>87</v>
      </c>
      <c r="AV1412" s="13" t="s">
        <v>87</v>
      </c>
      <c r="AW1412" s="13" t="s">
        <v>31</v>
      </c>
      <c r="AX1412" s="13" t="s">
        <v>75</v>
      </c>
      <c r="AY1412" s="179" t="s">
        <v>334</v>
      </c>
    </row>
    <row r="1413" spans="2:65" s="12" customFormat="1">
      <c r="B1413" s="171"/>
      <c r="D1413" s="172" t="s">
        <v>342</v>
      </c>
      <c r="E1413" s="173" t="s">
        <v>1</v>
      </c>
      <c r="F1413" s="174" t="s">
        <v>1675</v>
      </c>
      <c r="H1413" s="173" t="s">
        <v>1</v>
      </c>
      <c r="I1413" s="175"/>
      <c r="L1413" s="171"/>
      <c r="M1413" s="176"/>
      <c r="T1413" s="177"/>
      <c r="AT1413" s="173" t="s">
        <v>342</v>
      </c>
      <c r="AU1413" s="173" t="s">
        <v>87</v>
      </c>
      <c r="AV1413" s="12" t="s">
        <v>82</v>
      </c>
      <c r="AW1413" s="12" t="s">
        <v>31</v>
      </c>
      <c r="AX1413" s="12" t="s">
        <v>75</v>
      </c>
      <c r="AY1413" s="173" t="s">
        <v>334</v>
      </c>
    </row>
    <row r="1414" spans="2:65" s="12" customFormat="1">
      <c r="B1414" s="171"/>
      <c r="D1414" s="172" t="s">
        <v>342</v>
      </c>
      <c r="E1414" s="173" t="s">
        <v>1</v>
      </c>
      <c r="F1414" s="174" t="s">
        <v>1676</v>
      </c>
      <c r="H1414" s="173" t="s">
        <v>1</v>
      </c>
      <c r="I1414" s="175"/>
      <c r="L1414" s="171"/>
      <c r="M1414" s="176"/>
      <c r="T1414" s="177"/>
      <c r="AT1414" s="173" t="s">
        <v>342</v>
      </c>
      <c r="AU1414" s="173" t="s">
        <v>87</v>
      </c>
      <c r="AV1414" s="12" t="s">
        <v>82</v>
      </c>
      <c r="AW1414" s="12" t="s">
        <v>31</v>
      </c>
      <c r="AX1414" s="12" t="s">
        <v>75</v>
      </c>
      <c r="AY1414" s="173" t="s">
        <v>334</v>
      </c>
    </row>
    <row r="1415" spans="2:65" s="13" customFormat="1">
      <c r="B1415" s="178"/>
      <c r="D1415" s="172" t="s">
        <v>342</v>
      </c>
      <c r="E1415" s="179" t="s">
        <v>1</v>
      </c>
      <c r="F1415" s="180" t="s">
        <v>1677</v>
      </c>
      <c r="H1415" s="181">
        <v>1.1399999999999999</v>
      </c>
      <c r="I1415" s="182"/>
      <c r="L1415" s="178"/>
      <c r="M1415" s="183"/>
      <c r="T1415" s="184"/>
      <c r="AT1415" s="179" t="s">
        <v>342</v>
      </c>
      <c r="AU1415" s="179" t="s">
        <v>87</v>
      </c>
      <c r="AV1415" s="13" t="s">
        <v>87</v>
      </c>
      <c r="AW1415" s="13" t="s">
        <v>31</v>
      </c>
      <c r="AX1415" s="13" t="s">
        <v>75</v>
      </c>
      <c r="AY1415" s="179" t="s">
        <v>334</v>
      </c>
    </row>
    <row r="1416" spans="2:65" s="14" customFormat="1">
      <c r="B1416" s="185"/>
      <c r="D1416" s="172" t="s">
        <v>342</v>
      </c>
      <c r="E1416" s="186" t="s">
        <v>1</v>
      </c>
      <c r="F1416" s="187" t="s">
        <v>346</v>
      </c>
      <c r="H1416" s="188">
        <v>11.4</v>
      </c>
      <c r="I1416" s="189"/>
      <c r="L1416" s="185"/>
      <c r="M1416" s="190"/>
      <c r="T1416" s="191"/>
      <c r="AT1416" s="186" t="s">
        <v>342</v>
      </c>
      <c r="AU1416" s="186" t="s">
        <v>87</v>
      </c>
      <c r="AV1416" s="14" t="s">
        <v>340</v>
      </c>
      <c r="AW1416" s="14" t="s">
        <v>31</v>
      </c>
      <c r="AX1416" s="14" t="s">
        <v>82</v>
      </c>
      <c r="AY1416" s="186" t="s">
        <v>334</v>
      </c>
    </row>
    <row r="1417" spans="2:65" s="12" customFormat="1" ht="20.399999999999999">
      <c r="B1417" s="171"/>
      <c r="D1417" s="172" t="s">
        <v>342</v>
      </c>
      <c r="E1417" s="173" t="s">
        <v>1</v>
      </c>
      <c r="F1417" s="174" t="s">
        <v>1449</v>
      </c>
      <c r="H1417" s="173" t="s">
        <v>1</v>
      </c>
      <c r="I1417" s="175"/>
      <c r="L1417" s="171"/>
      <c r="M1417" s="176"/>
      <c r="T1417" s="177"/>
      <c r="AT1417" s="173" t="s">
        <v>342</v>
      </c>
      <c r="AU1417" s="173" t="s">
        <v>87</v>
      </c>
      <c r="AV1417" s="12" t="s">
        <v>82</v>
      </c>
      <c r="AW1417" s="12" t="s">
        <v>31</v>
      </c>
      <c r="AX1417" s="12" t="s">
        <v>75</v>
      </c>
      <c r="AY1417" s="173" t="s">
        <v>334</v>
      </c>
    </row>
    <row r="1418" spans="2:65" s="1" customFormat="1" ht="44.25" customHeight="1">
      <c r="B1418" s="128"/>
      <c r="C1418" s="158" t="s">
        <v>1678</v>
      </c>
      <c r="D1418" s="158" t="s">
        <v>336</v>
      </c>
      <c r="E1418" s="159" t="s">
        <v>1679</v>
      </c>
      <c r="F1418" s="160" t="s">
        <v>1680</v>
      </c>
      <c r="G1418" s="161" t="s">
        <v>339</v>
      </c>
      <c r="H1418" s="162">
        <v>13.824</v>
      </c>
      <c r="I1418" s="163"/>
      <c r="J1418" s="164">
        <f>ROUND(I1418*H1418,2)</f>
        <v>0</v>
      </c>
      <c r="K1418" s="165"/>
      <c r="L1418" s="32"/>
      <c r="M1418" s="166" t="s">
        <v>1</v>
      </c>
      <c r="N1418" s="127" t="s">
        <v>41</v>
      </c>
      <c r="P1418" s="167">
        <f>O1418*H1418</f>
        <v>0</v>
      </c>
      <c r="Q1418" s="167">
        <v>1.3849999999999999E-2</v>
      </c>
      <c r="R1418" s="167">
        <f>Q1418*H1418</f>
        <v>0.19146239999999998</v>
      </c>
      <c r="S1418" s="167">
        <v>0</v>
      </c>
      <c r="T1418" s="168">
        <f>S1418*H1418</f>
        <v>0</v>
      </c>
      <c r="AR1418" s="169" t="s">
        <v>452</v>
      </c>
      <c r="AT1418" s="169" t="s">
        <v>336</v>
      </c>
      <c r="AU1418" s="169" t="s">
        <v>87</v>
      </c>
      <c r="AY1418" s="17" t="s">
        <v>334</v>
      </c>
      <c r="BE1418" s="170">
        <f>IF(N1418="základná",J1418,0)</f>
        <v>0</v>
      </c>
      <c r="BF1418" s="170">
        <f>IF(N1418="znížená",J1418,0)</f>
        <v>0</v>
      </c>
      <c r="BG1418" s="170">
        <f>IF(N1418="zákl. prenesená",J1418,0)</f>
        <v>0</v>
      </c>
      <c r="BH1418" s="170">
        <f>IF(N1418="zníž. prenesená",J1418,0)</f>
        <v>0</v>
      </c>
      <c r="BI1418" s="170">
        <f>IF(N1418="nulová",J1418,0)</f>
        <v>0</v>
      </c>
      <c r="BJ1418" s="17" t="s">
        <v>87</v>
      </c>
      <c r="BK1418" s="170">
        <f>ROUND(I1418*H1418,2)</f>
        <v>0</v>
      </c>
      <c r="BL1418" s="17" t="s">
        <v>452</v>
      </c>
      <c r="BM1418" s="169" t="s">
        <v>1681</v>
      </c>
    </row>
    <row r="1419" spans="2:65" s="12" customFormat="1">
      <c r="B1419" s="171"/>
      <c r="D1419" s="172" t="s">
        <v>342</v>
      </c>
      <c r="E1419" s="173" t="s">
        <v>1</v>
      </c>
      <c r="F1419" s="174" t="s">
        <v>1682</v>
      </c>
      <c r="H1419" s="173" t="s">
        <v>1</v>
      </c>
      <c r="I1419" s="175"/>
      <c r="L1419" s="171"/>
      <c r="M1419" s="176"/>
      <c r="T1419" s="177"/>
      <c r="AT1419" s="173" t="s">
        <v>342</v>
      </c>
      <c r="AU1419" s="173" t="s">
        <v>87</v>
      </c>
      <c r="AV1419" s="12" t="s">
        <v>82</v>
      </c>
      <c r="AW1419" s="12" t="s">
        <v>31</v>
      </c>
      <c r="AX1419" s="12" t="s">
        <v>75</v>
      </c>
      <c r="AY1419" s="173" t="s">
        <v>334</v>
      </c>
    </row>
    <row r="1420" spans="2:65" s="12" customFormat="1">
      <c r="B1420" s="171"/>
      <c r="D1420" s="172" t="s">
        <v>342</v>
      </c>
      <c r="E1420" s="173" t="s">
        <v>1</v>
      </c>
      <c r="F1420" s="174" t="s">
        <v>1672</v>
      </c>
      <c r="H1420" s="173" t="s">
        <v>1</v>
      </c>
      <c r="I1420" s="175"/>
      <c r="L1420" s="171"/>
      <c r="M1420" s="176"/>
      <c r="T1420" s="177"/>
      <c r="AT1420" s="173" t="s">
        <v>342</v>
      </c>
      <c r="AU1420" s="173" t="s">
        <v>87</v>
      </c>
      <c r="AV1420" s="12" t="s">
        <v>82</v>
      </c>
      <c r="AW1420" s="12" t="s">
        <v>31</v>
      </c>
      <c r="AX1420" s="12" t="s">
        <v>75</v>
      </c>
      <c r="AY1420" s="173" t="s">
        <v>334</v>
      </c>
    </row>
    <row r="1421" spans="2:65" s="12" customFormat="1">
      <c r="B1421" s="171"/>
      <c r="D1421" s="172" t="s">
        <v>342</v>
      </c>
      <c r="E1421" s="173" t="s">
        <v>1</v>
      </c>
      <c r="F1421" s="174" t="s">
        <v>1673</v>
      </c>
      <c r="H1421" s="173" t="s">
        <v>1</v>
      </c>
      <c r="I1421" s="175"/>
      <c r="L1421" s="171"/>
      <c r="M1421" s="176"/>
      <c r="T1421" s="177"/>
      <c r="AT1421" s="173" t="s">
        <v>342</v>
      </c>
      <c r="AU1421" s="173" t="s">
        <v>87</v>
      </c>
      <c r="AV1421" s="12" t="s">
        <v>82</v>
      </c>
      <c r="AW1421" s="12" t="s">
        <v>31</v>
      </c>
      <c r="AX1421" s="12" t="s">
        <v>75</v>
      </c>
      <c r="AY1421" s="173" t="s">
        <v>334</v>
      </c>
    </row>
    <row r="1422" spans="2:65" s="13" customFormat="1">
      <c r="B1422" s="178"/>
      <c r="D1422" s="172" t="s">
        <v>342</v>
      </c>
      <c r="E1422" s="179" t="s">
        <v>1</v>
      </c>
      <c r="F1422" s="180" t="s">
        <v>1683</v>
      </c>
      <c r="H1422" s="181">
        <v>13.824</v>
      </c>
      <c r="I1422" s="182"/>
      <c r="L1422" s="178"/>
      <c r="M1422" s="183"/>
      <c r="T1422" s="184"/>
      <c r="AT1422" s="179" t="s">
        <v>342</v>
      </c>
      <c r="AU1422" s="179" t="s">
        <v>87</v>
      </c>
      <c r="AV1422" s="13" t="s">
        <v>87</v>
      </c>
      <c r="AW1422" s="13" t="s">
        <v>31</v>
      </c>
      <c r="AX1422" s="13" t="s">
        <v>75</v>
      </c>
      <c r="AY1422" s="179" t="s">
        <v>334</v>
      </c>
    </row>
    <row r="1423" spans="2:65" s="14" customFormat="1">
      <c r="B1423" s="185"/>
      <c r="D1423" s="172" t="s">
        <v>342</v>
      </c>
      <c r="E1423" s="186" t="s">
        <v>1</v>
      </c>
      <c r="F1423" s="187" t="s">
        <v>346</v>
      </c>
      <c r="H1423" s="188">
        <v>13.824</v>
      </c>
      <c r="I1423" s="189"/>
      <c r="L1423" s="185"/>
      <c r="M1423" s="190"/>
      <c r="T1423" s="191"/>
      <c r="AT1423" s="186" t="s">
        <v>342</v>
      </c>
      <c r="AU1423" s="186" t="s">
        <v>87</v>
      </c>
      <c r="AV1423" s="14" t="s">
        <v>340</v>
      </c>
      <c r="AW1423" s="14" t="s">
        <v>31</v>
      </c>
      <c r="AX1423" s="14" t="s">
        <v>82</v>
      </c>
      <c r="AY1423" s="186" t="s">
        <v>334</v>
      </c>
    </row>
    <row r="1424" spans="2:65" s="12" customFormat="1" ht="20.399999999999999">
      <c r="B1424" s="171"/>
      <c r="D1424" s="172" t="s">
        <v>342</v>
      </c>
      <c r="E1424" s="173" t="s">
        <v>1</v>
      </c>
      <c r="F1424" s="174" t="s">
        <v>1449</v>
      </c>
      <c r="H1424" s="173" t="s">
        <v>1</v>
      </c>
      <c r="I1424" s="175"/>
      <c r="L1424" s="171"/>
      <c r="M1424" s="176"/>
      <c r="T1424" s="177"/>
      <c r="AT1424" s="173" t="s">
        <v>342</v>
      </c>
      <c r="AU1424" s="173" t="s">
        <v>87</v>
      </c>
      <c r="AV1424" s="12" t="s">
        <v>82</v>
      </c>
      <c r="AW1424" s="12" t="s">
        <v>31</v>
      </c>
      <c r="AX1424" s="12" t="s">
        <v>75</v>
      </c>
      <c r="AY1424" s="173" t="s">
        <v>334</v>
      </c>
    </row>
    <row r="1425" spans="2:65" s="1" customFormat="1" ht="44.25" customHeight="1">
      <c r="B1425" s="128"/>
      <c r="C1425" s="158" t="s">
        <v>1684</v>
      </c>
      <c r="D1425" s="158" t="s">
        <v>336</v>
      </c>
      <c r="E1425" s="159" t="s">
        <v>1685</v>
      </c>
      <c r="F1425" s="160" t="s">
        <v>1686</v>
      </c>
      <c r="G1425" s="161" t="s">
        <v>339</v>
      </c>
      <c r="H1425" s="162">
        <v>1.536</v>
      </c>
      <c r="I1425" s="163"/>
      <c r="J1425" s="164">
        <f>ROUND(I1425*H1425,2)</f>
        <v>0</v>
      </c>
      <c r="K1425" s="165"/>
      <c r="L1425" s="32"/>
      <c r="M1425" s="166" t="s">
        <v>1</v>
      </c>
      <c r="N1425" s="127" t="s">
        <v>41</v>
      </c>
      <c r="P1425" s="167">
        <f>O1425*H1425</f>
        <v>0</v>
      </c>
      <c r="Q1425" s="167">
        <v>1.3849999999999999E-2</v>
      </c>
      <c r="R1425" s="167">
        <f>Q1425*H1425</f>
        <v>2.12736E-2</v>
      </c>
      <c r="S1425" s="167">
        <v>0</v>
      </c>
      <c r="T1425" s="168">
        <f>S1425*H1425</f>
        <v>0</v>
      </c>
      <c r="AR1425" s="169" t="s">
        <v>452</v>
      </c>
      <c r="AT1425" s="169" t="s">
        <v>336</v>
      </c>
      <c r="AU1425" s="169" t="s">
        <v>87</v>
      </c>
      <c r="AY1425" s="17" t="s">
        <v>334</v>
      </c>
      <c r="BE1425" s="170">
        <f>IF(N1425="základná",J1425,0)</f>
        <v>0</v>
      </c>
      <c r="BF1425" s="170">
        <f>IF(N1425="znížená",J1425,0)</f>
        <v>0</v>
      </c>
      <c r="BG1425" s="170">
        <f>IF(N1425="zákl. prenesená",J1425,0)</f>
        <v>0</v>
      </c>
      <c r="BH1425" s="170">
        <f>IF(N1425="zníž. prenesená",J1425,0)</f>
        <v>0</v>
      </c>
      <c r="BI1425" s="170">
        <f>IF(N1425="nulová",J1425,0)</f>
        <v>0</v>
      </c>
      <c r="BJ1425" s="17" t="s">
        <v>87</v>
      </c>
      <c r="BK1425" s="170">
        <f>ROUND(I1425*H1425,2)</f>
        <v>0</v>
      </c>
      <c r="BL1425" s="17" t="s">
        <v>452</v>
      </c>
      <c r="BM1425" s="169" t="s">
        <v>1687</v>
      </c>
    </row>
    <row r="1426" spans="2:65" s="12" customFormat="1">
      <c r="B1426" s="171"/>
      <c r="D1426" s="172" t="s">
        <v>342</v>
      </c>
      <c r="E1426" s="173" t="s">
        <v>1</v>
      </c>
      <c r="F1426" s="174" t="s">
        <v>1682</v>
      </c>
      <c r="H1426" s="173" t="s">
        <v>1</v>
      </c>
      <c r="I1426" s="175"/>
      <c r="L1426" s="171"/>
      <c r="M1426" s="176"/>
      <c r="T1426" s="177"/>
      <c r="AT1426" s="173" t="s">
        <v>342</v>
      </c>
      <c r="AU1426" s="173" t="s">
        <v>87</v>
      </c>
      <c r="AV1426" s="12" t="s">
        <v>82</v>
      </c>
      <c r="AW1426" s="12" t="s">
        <v>31</v>
      </c>
      <c r="AX1426" s="12" t="s">
        <v>75</v>
      </c>
      <c r="AY1426" s="173" t="s">
        <v>334</v>
      </c>
    </row>
    <row r="1427" spans="2:65" s="12" customFormat="1">
      <c r="B1427" s="171"/>
      <c r="D1427" s="172" t="s">
        <v>342</v>
      </c>
      <c r="E1427" s="173" t="s">
        <v>1</v>
      </c>
      <c r="F1427" s="174" t="s">
        <v>1675</v>
      </c>
      <c r="H1427" s="173" t="s">
        <v>1</v>
      </c>
      <c r="I1427" s="175"/>
      <c r="L1427" s="171"/>
      <c r="M1427" s="176"/>
      <c r="T1427" s="177"/>
      <c r="AT1427" s="173" t="s">
        <v>342</v>
      </c>
      <c r="AU1427" s="173" t="s">
        <v>87</v>
      </c>
      <c r="AV1427" s="12" t="s">
        <v>82</v>
      </c>
      <c r="AW1427" s="12" t="s">
        <v>31</v>
      </c>
      <c r="AX1427" s="12" t="s">
        <v>75</v>
      </c>
      <c r="AY1427" s="173" t="s">
        <v>334</v>
      </c>
    </row>
    <row r="1428" spans="2:65" s="12" customFormat="1">
      <c r="B1428" s="171"/>
      <c r="D1428" s="172" t="s">
        <v>342</v>
      </c>
      <c r="E1428" s="173" t="s">
        <v>1</v>
      </c>
      <c r="F1428" s="174" t="s">
        <v>1676</v>
      </c>
      <c r="H1428" s="173" t="s">
        <v>1</v>
      </c>
      <c r="I1428" s="175"/>
      <c r="L1428" s="171"/>
      <c r="M1428" s="176"/>
      <c r="T1428" s="177"/>
      <c r="AT1428" s="173" t="s">
        <v>342</v>
      </c>
      <c r="AU1428" s="173" t="s">
        <v>87</v>
      </c>
      <c r="AV1428" s="12" t="s">
        <v>82</v>
      </c>
      <c r="AW1428" s="12" t="s">
        <v>31</v>
      </c>
      <c r="AX1428" s="12" t="s">
        <v>75</v>
      </c>
      <c r="AY1428" s="173" t="s">
        <v>334</v>
      </c>
    </row>
    <row r="1429" spans="2:65" s="13" customFormat="1">
      <c r="B1429" s="178"/>
      <c r="D1429" s="172" t="s">
        <v>342</v>
      </c>
      <c r="E1429" s="179" t="s">
        <v>1</v>
      </c>
      <c r="F1429" s="180" t="s">
        <v>1688</v>
      </c>
      <c r="H1429" s="181">
        <v>1.536</v>
      </c>
      <c r="I1429" s="182"/>
      <c r="L1429" s="178"/>
      <c r="M1429" s="183"/>
      <c r="T1429" s="184"/>
      <c r="AT1429" s="179" t="s">
        <v>342</v>
      </c>
      <c r="AU1429" s="179" t="s">
        <v>87</v>
      </c>
      <c r="AV1429" s="13" t="s">
        <v>87</v>
      </c>
      <c r="AW1429" s="13" t="s">
        <v>31</v>
      </c>
      <c r="AX1429" s="13" t="s">
        <v>75</v>
      </c>
      <c r="AY1429" s="179" t="s">
        <v>334</v>
      </c>
    </row>
    <row r="1430" spans="2:65" s="14" customFormat="1">
      <c r="B1430" s="185"/>
      <c r="D1430" s="172" t="s">
        <v>342</v>
      </c>
      <c r="E1430" s="186" t="s">
        <v>1</v>
      </c>
      <c r="F1430" s="187" t="s">
        <v>346</v>
      </c>
      <c r="H1430" s="188">
        <v>1.536</v>
      </c>
      <c r="I1430" s="189"/>
      <c r="L1430" s="185"/>
      <c r="M1430" s="190"/>
      <c r="T1430" s="191"/>
      <c r="AT1430" s="186" t="s">
        <v>342</v>
      </c>
      <c r="AU1430" s="186" t="s">
        <v>87</v>
      </c>
      <c r="AV1430" s="14" t="s">
        <v>340</v>
      </c>
      <c r="AW1430" s="14" t="s">
        <v>31</v>
      </c>
      <c r="AX1430" s="14" t="s">
        <v>82</v>
      </c>
      <c r="AY1430" s="186" t="s">
        <v>334</v>
      </c>
    </row>
    <row r="1431" spans="2:65" s="12" customFormat="1" ht="20.399999999999999">
      <c r="B1431" s="171"/>
      <c r="D1431" s="172" t="s">
        <v>342</v>
      </c>
      <c r="E1431" s="173" t="s">
        <v>1</v>
      </c>
      <c r="F1431" s="174" t="s">
        <v>1449</v>
      </c>
      <c r="H1431" s="173" t="s">
        <v>1</v>
      </c>
      <c r="I1431" s="175"/>
      <c r="L1431" s="171"/>
      <c r="M1431" s="176"/>
      <c r="T1431" s="177"/>
      <c r="AT1431" s="173" t="s">
        <v>342</v>
      </c>
      <c r="AU1431" s="173" t="s">
        <v>87</v>
      </c>
      <c r="AV1431" s="12" t="s">
        <v>82</v>
      </c>
      <c r="AW1431" s="12" t="s">
        <v>31</v>
      </c>
      <c r="AX1431" s="12" t="s">
        <v>75</v>
      </c>
      <c r="AY1431" s="173" t="s">
        <v>334</v>
      </c>
    </row>
    <row r="1432" spans="2:65" s="1" customFormat="1" ht="37.799999999999997" customHeight="1">
      <c r="B1432" s="128"/>
      <c r="C1432" s="158" t="s">
        <v>1689</v>
      </c>
      <c r="D1432" s="158" t="s">
        <v>336</v>
      </c>
      <c r="E1432" s="159" t="s">
        <v>1690</v>
      </c>
      <c r="F1432" s="160" t="s">
        <v>1691</v>
      </c>
      <c r="G1432" s="161" t="s">
        <v>501</v>
      </c>
      <c r="H1432" s="162">
        <v>22</v>
      </c>
      <c r="I1432" s="163"/>
      <c r="J1432" s="164">
        <f>ROUND(I1432*H1432,2)</f>
        <v>0</v>
      </c>
      <c r="K1432" s="165"/>
      <c r="L1432" s="32"/>
      <c r="M1432" s="166" t="s">
        <v>1</v>
      </c>
      <c r="N1432" s="127" t="s">
        <v>41</v>
      </c>
      <c r="P1432" s="167">
        <f>O1432*H1432</f>
        <v>0</v>
      </c>
      <c r="Q1432" s="167">
        <v>1.2E-4</v>
      </c>
      <c r="R1432" s="167">
        <f>Q1432*H1432</f>
        <v>2.64E-3</v>
      </c>
      <c r="S1432" s="167">
        <v>0</v>
      </c>
      <c r="T1432" s="168">
        <f>S1432*H1432</f>
        <v>0</v>
      </c>
      <c r="AR1432" s="169" t="s">
        <v>452</v>
      </c>
      <c r="AT1432" s="169" t="s">
        <v>336</v>
      </c>
      <c r="AU1432" s="169" t="s">
        <v>87</v>
      </c>
      <c r="AY1432" s="17" t="s">
        <v>334</v>
      </c>
      <c r="BE1432" s="170">
        <f>IF(N1432="základná",J1432,0)</f>
        <v>0</v>
      </c>
      <c r="BF1432" s="170">
        <f>IF(N1432="znížená",J1432,0)</f>
        <v>0</v>
      </c>
      <c r="BG1432" s="170">
        <f>IF(N1432="zákl. prenesená",J1432,0)</f>
        <v>0</v>
      </c>
      <c r="BH1432" s="170">
        <f>IF(N1432="zníž. prenesená",J1432,0)</f>
        <v>0</v>
      </c>
      <c r="BI1432" s="170">
        <f>IF(N1432="nulová",J1432,0)</f>
        <v>0</v>
      </c>
      <c r="BJ1432" s="17" t="s">
        <v>87</v>
      </c>
      <c r="BK1432" s="170">
        <f>ROUND(I1432*H1432,2)</f>
        <v>0</v>
      </c>
      <c r="BL1432" s="17" t="s">
        <v>452</v>
      </c>
      <c r="BM1432" s="169" t="s">
        <v>1692</v>
      </c>
    </row>
    <row r="1433" spans="2:65" s="12" customFormat="1">
      <c r="B1433" s="171"/>
      <c r="D1433" s="172" t="s">
        <v>342</v>
      </c>
      <c r="E1433" s="173" t="s">
        <v>1</v>
      </c>
      <c r="F1433" s="174" t="s">
        <v>1693</v>
      </c>
      <c r="H1433" s="173" t="s">
        <v>1</v>
      </c>
      <c r="I1433" s="175"/>
      <c r="L1433" s="171"/>
      <c r="M1433" s="176"/>
      <c r="T1433" s="177"/>
      <c r="AT1433" s="173" t="s">
        <v>342</v>
      </c>
      <c r="AU1433" s="173" t="s">
        <v>87</v>
      </c>
      <c r="AV1433" s="12" t="s">
        <v>82</v>
      </c>
      <c r="AW1433" s="12" t="s">
        <v>31</v>
      </c>
      <c r="AX1433" s="12" t="s">
        <v>75</v>
      </c>
      <c r="AY1433" s="173" t="s">
        <v>334</v>
      </c>
    </row>
    <row r="1434" spans="2:65" s="13" customFormat="1">
      <c r="B1434" s="178"/>
      <c r="D1434" s="172" t="s">
        <v>342</v>
      </c>
      <c r="E1434" s="179" t="s">
        <v>1</v>
      </c>
      <c r="F1434" s="180" t="s">
        <v>352</v>
      </c>
      <c r="H1434" s="181">
        <v>3</v>
      </c>
      <c r="I1434" s="182"/>
      <c r="L1434" s="178"/>
      <c r="M1434" s="183"/>
      <c r="T1434" s="184"/>
      <c r="AT1434" s="179" t="s">
        <v>342</v>
      </c>
      <c r="AU1434" s="179" t="s">
        <v>87</v>
      </c>
      <c r="AV1434" s="13" t="s">
        <v>87</v>
      </c>
      <c r="AW1434" s="13" t="s">
        <v>31</v>
      </c>
      <c r="AX1434" s="13" t="s">
        <v>75</v>
      </c>
      <c r="AY1434" s="179" t="s">
        <v>334</v>
      </c>
    </row>
    <row r="1435" spans="2:65" s="12" customFormat="1">
      <c r="B1435" s="171"/>
      <c r="D1435" s="172" t="s">
        <v>342</v>
      </c>
      <c r="E1435" s="173" t="s">
        <v>1</v>
      </c>
      <c r="F1435" s="174" t="s">
        <v>1694</v>
      </c>
      <c r="H1435" s="173" t="s">
        <v>1</v>
      </c>
      <c r="I1435" s="175"/>
      <c r="L1435" s="171"/>
      <c r="M1435" s="176"/>
      <c r="T1435" s="177"/>
      <c r="AT1435" s="173" t="s">
        <v>342</v>
      </c>
      <c r="AU1435" s="173" t="s">
        <v>87</v>
      </c>
      <c r="AV1435" s="12" t="s">
        <v>82</v>
      </c>
      <c r="AW1435" s="12" t="s">
        <v>31</v>
      </c>
      <c r="AX1435" s="12" t="s">
        <v>75</v>
      </c>
      <c r="AY1435" s="173" t="s">
        <v>334</v>
      </c>
    </row>
    <row r="1436" spans="2:65" s="13" customFormat="1">
      <c r="B1436" s="178"/>
      <c r="D1436" s="172" t="s">
        <v>342</v>
      </c>
      <c r="E1436" s="179" t="s">
        <v>1</v>
      </c>
      <c r="F1436" s="180" t="s">
        <v>384</v>
      </c>
      <c r="H1436" s="181">
        <v>7</v>
      </c>
      <c r="I1436" s="182"/>
      <c r="L1436" s="178"/>
      <c r="M1436" s="183"/>
      <c r="T1436" s="184"/>
      <c r="AT1436" s="179" t="s">
        <v>342</v>
      </c>
      <c r="AU1436" s="179" t="s">
        <v>87</v>
      </c>
      <c r="AV1436" s="13" t="s">
        <v>87</v>
      </c>
      <c r="AW1436" s="13" t="s">
        <v>31</v>
      </c>
      <c r="AX1436" s="13" t="s">
        <v>75</v>
      </c>
      <c r="AY1436" s="179" t="s">
        <v>334</v>
      </c>
    </row>
    <row r="1437" spans="2:65" s="12" customFormat="1">
      <c r="B1437" s="171"/>
      <c r="D1437" s="172" t="s">
        <v>342</v>
      </c>
      <c r="E1437" s="173" t="s">
        <v>1</v>
      </c>
      <c r="F1437" s="174" t="s">
        <v>1695</v>
      </c>
      <c r="H1437" s="173" t="s">
        <v>1</v>
      </c>
      <c r="I1437" s="175"/>
      <c r="L1437" s="171"/>
      <c r="M1437" s="176"/>
      <c r="T1437" s="177"/>
      <c r="AT1437" s="173" t="s">
        <v>342</v>
      </c>
      <c r="AU1437" s="173" t="s">
        <v>87</v>
      </c>
      <c r="AV1437" s="12" t="s">
        <v>82</v>
      </c>
      <c r="AW1437" s="12" t="s">
        <v>31</v>
      </c>
      <c r="AX1437" s="12" t="s">
        <v>75</v>
      </c>
      <c r="AY1437" s="173" t="s">
        <v>334</v>
      </c>
    </row>
    <row r="1438" spans="2:65" s="13" customFormat="1">
      <c r="B1438" s="178"/>
      <c r="D1438" s="172" t="s">
        <v>342</v>
      </c>
      <c r="E1438" s="179" t="s">
        <v>1</v>
      </c>
      <c r="F1438" s="180" t="s">
        <v>1696</v>
      </c>
      <c r="H1438" s="181">
        <v>5</v>
      </c>
      <c r="I1438" s="182"/>
      <c r="L1438" s="178"/>
      <c r="M1438" s="183"/>
      <c r="T1438" s="184"/>
      <c r="AT1438" s="179" t="s">
        <v>342</v>
      </c>
      <c r="AU1438" s="179" t="s">
        <v>87</v>
      </c>
      <c r="AV1438" s="13" t="s">
        <v>87</v>
      </c>
      <c r="AW1438" s="13" t="s">
        <v>31</v>
      </c>
      <c r="AX1438" s="13" t="s">
        <v>75</v>
      </c>
      <c r="AY1438" s="179" t="s">
        <v>334</v>
      </c>
    </row>
    <row r="1439" spans="2:65" s="12" customFormat="1">
      <c r="B1439" s="171"/>
      <c r="D1439" s="172" t="s">
        <v>342</v>
      </c>
      <c r="E1439" s="173" t="s">
        <v>1</v>
      </c>
      <c r="F1439" s="174" t="s">
        <v>1697</v>
      </c>
      <c r="H1439" s="173" t="s">
        <v>1</v>
      </c>
      <c r="I1439" s="175"/>
      <c r="L1439" s="171"/>
      <c r="M1439" s="176"/>
      <c r="T1439" s="177"/>
      <c r="AT1439" s="173" t="s">
        <v>342</v>
      </c>
      <c r="AU1439" s="173" t="s">
        <v>87</v>
      </c>
      <c r="AV1439" s="12" t="s">
        <v>82</v>
      </c>
      <c r="AW1439" s="12" t="s">
        <v>31</v>
      </c>
      <c r="AX1439" s="12" t="s">
        <v>75</v>
      </c>
      <c r="AY1439" s="173" t="s">
        <v>334</v>
      </c>
    </row>
    <row r="1440" spans="2:65" s="13" customFormat="1">
      <c r="B1440" s="178"/>
      <c r="D1440" s="172" t="s">
        <v>342</v>
      </c>
      <c r="E1440" s="179" t="s">
        <v>1</v>
      </c>
      <c r="F1440" s="180" t="s">
        <v>518</v>
      </c>
      <c r="H1440" s="181">
        <v>1</v>
      </c>
      <c r="I1440" s="182"/>
      <c r="L1440" s="178"/>
      <c r="M1440" s="183"/>
      <c r="T1440" s="184"/>
      <c r="AT1440" s="179" t="s">
        <v>342</v>
      </c>
      <c r="AU1440" s="179" t="s">
        <v>87</v>
      </c>
      <c r="AV1440" s="13" t="s">
        <v>87</v>
      </c>
      <c r="AW1440" s="13" t="s">
        <v>31</v>
      </c>
      <c r="AX1440" s="13" t="s">
        <v>75</v>
      </c>
      <c r="AY1440" s="179" t="s">
        <v>334</v>
      </c>
    </row>
    <row r="1441" spans="2:65" s="12" customFormat="1">
      <c r="B1441" s="171"/>
      <c r="D1441" s="172" t="s">
        <v>342</v>
      </c>
      <c r="E1441" s="173" t="s">
        <v>1</v>
      </c>
      <c r="F1441" s="174" t="s">
        <v>1698</v>
      </c>
      <c r="H1441" s="173" t="s">
        <v>1</v>
      </c>
      <c r="I1441" s="175"/>
      <c r="L1441" s="171"/>
      <c r="M1441" s="176"/>
      <c r="T1441" s="177"/>
      <c r="AT1441" s="173" t="s">
        <v>342</v>
      </c>
      <c r="AU1441" s="173" t="s">
        <v>87</v>
      </c>
      <c r="AV1441" s="12" t="s">
        <v>82</v>
      </c>
      <c r="AW1441" s="12" t="s">
        <v>31</v>
      </c>
      <c r="AX1441" s="12" t="s">
        <v>75</v>
      </c>
      <c r="AY1441" s="173" t="s">
        <v>334</v>
      </c>
    </row>
    <row r="1442" spans="2:65" s="13" customFormat="1">
      <c r="B1442" s="178"/>
      <c r="D1442" s="172" t="s">
        <v>342</v>
      </c>
      <c r="E1442" s="179" t="s">
        <v>1</v>
      </c>
      <c r="F1442" s="180" t="s">
        <v>87</v>
      </c>
      <c r="H1442" s="181">
        <v>2</v>
      </c>
      <c r="I1442" s="182"/>
      <c r="L1442" s="178"/>
      <c r="M1442" s="183"/>
      <c r="T1442" s="184"/>
      <c r="AT1442" s="179" t="s">
        <v>342</v>
      </c>
      <c r="AU1442" s="179" t="s">
        <v>87</v>
      </c>
      <c r="AV1442" s="13" t="s">
        <v>87</v>
      </c>
      <c r="AW1442" s="13" t="s">
        <v>31</v>
      </c>
      <c r="AX1442" s="13" t="s">
        <v>75</v>
      </c>
      <c r="AY1442" s="179" t="s">
        <v>334</v>
      </c>
    </row>
    <row r="1443" spans="2:65" s="12" customFormat="1">
      <c r="B1443" s="171"/>
      <c r="D1443" s="172" t="s">
        <v>342</v>
      </c>
      <c r="E1443" s="173" t="s">
        <v>1</v>
      </c>
      <c r="F1443" s="174" t="s">
        <v>1699</v>
      </c>
      <c r="H1443" s="173" t="s">
        <v>1</v>
      </c>
      <c r="I1443" s="175"/>
      <c r="L1443" s="171"/>
      <c r="M1443" s="176"/>
      <c r="T1443" s="177"/>
      <c r="AT1443" s="173" t="s">
        <v>342</v>
      </c>
      <c r="AU1443" s="173" t="s">
        <v>87</v>
      </c>
      <c r="AV1443" s="12" t="s">
        <v>82</v>
      </c>
      <c r="AW1443" s="12" t="s">
        <v>31</v>
      </c>
      <c r="AX1443" s="12" t="s">
        <v>75</v>
      </c>
      <c r="AY1443" s="173" t="s">
        <v>334</v>
      </c>
    </row>
    <row r="1444" spans="2:65" s="13" customFormat="1">
      <c r="B1444" s="178"/>
      <c r="D1444" s="172" t="s">
        <v>342</v>
      </c>
      <c r="E1444" s="179" t="s">
        <v>1</v>
      </c>
      <c r="F1444" s="180" t="s">
        <v>87</v>
      </c>
      <c r="H1444" s="181">
        <v>2</v>
      </c>
      <c r="I1444" s="182"/>
      <c r="L1444" s="178"/>
      <c r="M1444" s="183"/>
      <c r="T1444" s="184"/>
      <c r="AT1444" s="179" t="s">
        <v>342</v>
      </c>
      <c r="AU1444" s="179" t="s">
        <v>87</v>
      </c>
      <c r="AV1444" s="13" t="s">
        <v>87</v>
      </c>
      <c r="AW1444" s="13" t="s">
        <v>31</v>
      </c>
      <c r="AX1444" s="13" t="s">
        <v>75</v>
      </c>
      <c r="AY1444" s="179" t="s">
        <v>334</v>
      </c>
    </row>
    <row r="1445" spans="2:65" s="12" customFormat="1">
      <c r="B1445" s="171"/>
      <c r="D1445" s="172" t="s">
        <v>342</v>
      </c>
      <c r="E1445" s="173" t="s">
        <v>1</v>
      </c>
      <c r="F1445" s="174" t="s">
        <v>1700</v>
      </c>
      <c r="H1445" s="173" t="s">
        <v>1</v>
      </c>
      <c r="I1445" s="175"/>
      <c r="L1445" s="171"/>
      <c r="M1445" s="176"/>
      <c r="T1445" s="177"/>
      <c r="AT1445" s="173" t="s">
        <v>342</v>
      </c>
      <c r="AU1445" s="173" t="s">
        <v>87</v>
      </c>
      <c r="AV1445" s="12" t="s">
        <v>82</v>
      </c>
      <c r="AW1445" s="12" t="s">
        <v>31</v>
      </c>
      <c r="AX1445" s="12" t="s">
        <v>75</v>
      </c>
      <c r="AY1445" s="173" t="s">
        <v>334</v>
      </c>
    </row>
    <row r="1446" spans="2:65" s="13" customFormat="1">
      <c r="B1446" s="178"/>
      <c r="D1446" s="172" t="s">
        <v>342</v>
      </c>
      <c r="E1446" s="179" t="s">
        <v>1</v>
      </c>
      <c r="F1446" s="180" t="s">
        <v>518</v>
      </c>
      <c r="H1446" s="181">
        <v>1</v>
      </c>
      <c r="I1446" s="182"/>
      <c r="L1446" s="178"/>
      <c r="M1446" s="183"/>
      <c r="T1446" s="184"/>
      <c r="AT1446" s="179" t="s">
        <v>342</v>
      </c>
      <c r="AU1446" s="179" t="s">
        <v>87</v>
      </c>
      <c r="AV1446" s="13" t="s">
        <v>87</v>
      </c>
      <c r="AW1446" s="13" t="s">
        <v>31</v>
      </c>
      <c r="AX1446" s="13" t="s">
        <v>75</v>
      </c>
      <c r="AY1446" s="179" t="s">
        <v>334</v>
      </c>
    </row>
    <row r="1447" spans="2:65" s="12" customFormat="1">
      <c r="B1447" s="171"/>
      <c r="D1447" s="172" t="s">
        <v>342</v>
      </c>
      <c r="E1447" s="173" t="s">
        <v>1</v>
      </c>
      <c r="F1447" s="174" t="s">
        <v>1701</v>
      </c>
      <c r="H1447" s="173" t="s">
        <v>1</v>
      </c>
      <c r="I1447" s="175"/>
      <c r="L1447" s="171"/>
      <c r="M1447" s="176"/>
      <c r="T1447" s="177"/>
      <c r="AT1447" s="173" t="s">
        <v>342</v>
      </c>
      <c r="AU1447" s="173" t="s">
        <v>87</v>
      </c>
      <c r="AV1447" s="12" t="s">
        <v>82</v>
      </c>
      <c r="AW1447" s="12" t="s">
        <v>31</v>
      </c>
      <c r="AX1447" s="12" t="s">
        <v>75</v>
      </c>
      <c r="AY1447" s="173" t="s">
        <v>334</v>
      </c>
    </row>
    <row r="1448" spans="2:65" s="13" customFormat="1">
      <c r="B1448" s="178"/>
      <c r="D1448" s="172" t="s">
        <v>342</v>
      </c>
      <c r="E1448" s="179" t="s">
        <v>1</v>
      </c>
      <c r="F1448" s="180" t="s">
        <v>518</v>
      </c>
      <c r="H1448" s="181">
        <v>1</v>
      </c>
      <c r="I1448" s="182"/>
      <c r="L1448" s="178"/>
      <c r="M1448" s="183"/>
      <c r="T1448" s="184"/>
      <c r="AT1448" s="179" t="s">
        <v>342</v>
      </c>
      <c r="AU1448" s="179" t="s">
        <v>87</v>
      </c>
      <c r="AV1448" s="13" t="s">
        <v>87</v>
      </c>
      <c r="AW1448" s="13" t="s">
        <v>31</v>
      </c>
      <c r="AX1448" s="13" t="s">
        <v>75</v>
      </c>
      <c r="AY1448" s="179" t="s">
        <v>334</v>
      </c>
    </row>
    <row r="1449" spans="2:65" s="14" customFormat="1">
      <c r="B1449" s="185"/>
      <c r="D1449" s="172" t="s">
        <v>342</v>
      </c>
      <c r="E1449" s="186" t="s">
        <v>1</v>
      </c>
      <c r="F1449" s="187" t="s">
        <v>346</v>
      </c>
      <c r="H1449" s="188">
        <v>22</v>
      </c>
      <c r="I1449" s="189"/>
      <c r="L1449" s="185"/>
      <c r="M1449" s="190"/>
      <c r="T1449" s="191"/>
      <c r="AT1449" s="186" t="s">
        <v>342</v>
      </c>
      <c r="AU1449" s="186" t="s">
        <v>87</v>
      </c>
      <c r="AV1449" s="14" t="s">
        <v>340</v>
      </c>
      <c r="AW1449" s="14" t="s">
        <v>31</v>
      </c>
      <c r="AX1449" s="14" t="s">
        <v>82</v>
      </c>
      <c r="AY1449" s="186" t="s">
        <v>334</v>
      </c>
    </row>
    <row r="1450" spans="2:65" s="1" customFormat="1" ht="24.15" customHeight="1">
      <c r="B1450" s="128"/>
      <c r="C1450" s="158" t="s">
        <v>1702</v>
      </c>
      <c r="D1450" s="158" t="s">
        <v>336</v>
      </c>
      <c r="E1450" s="159" t="s">
        <v>1703</v>
      </c>
      <c r="F1450" s="160" t="s">
        <v>1704</v>
      </c>
      <c r="G1450" s="161" t="s">
        <v>501</v>
      </c>
      <c r="H1450" s="162">
        <v>4</v>
      </c>
      <c r="I1450" s="163"/>
      <c r="J1450" s="164">
        <f>ROUND(I1450*H1450,2)</f>
        <v>0</v>
      </c>
      <c r="K1450" s="165"/>
      <c r="L1450" s="32"/>
      <c r="M1450" s="166" t="s">
        <v>1</v>
      </c>
      <c r="N1450" s="127" t="s">
        <v>41</v>
      </c>
      <c r="P1450" s="167">
        <f>O1450*H1450</f>
        <v>0</v>
      </c>
      <c r="Q1450" s="167">
        <v>3.3E-4</v>
      </c>
      <c r="R1450" s="167">
        <f>Q1450*H1450</f>
        <v>1.32E-3</v>
      </c>
      <c r="S1450" s="167">
        <v>0</v>
      </c>
      <c r="T1450" s="168">
        <f>S1450*H1450</f>
        <v>0</v>
      </c>
      <c r="AR1450" s="169" t="s">
        <v>452</v>
      </c>
      <c r="AT1450" s="169" t="s">
        <v>336</v>
      </c>
      <c r="AU1450" s="169" t="s">
        <v>87</v>
      </c>
      <c r="AY1450" s="17" t="s">
        <v>334</v>
      </c>
      <c r="BE1450" s="170">
        <f>IF(N1450="základná",J1450,0)</f>
        <v>0</v>
      </c>
      <c r="BF1450" s="170">
        <f>IF(N1450="znížená",J1450,0)</f>
        <v>0</v>
      </c>
      <c r="BG1450" s="170">
        <f>IF(N1450="zákl. prenesená",J1450,0)</f>
        <v>0</v>
      </c>
      <c r="BH1450" s="170">
        <f>IF(N1450="zníž. prenesená",J1450,0)</f>
        <v>0</v>
      </c>
      <c r="BI1450" s="170">
        <f>IF(N1450="nulová",J1450,0)</f>
        <v>0</v>
      </c>
      <c r="BJ1450" s="17" t="s">
        <v>87</v>
      </c>
      <c r="BK1450" s="170">
        <f>ROUND(I1450*H1450,2)</f>
        <v>0</v>
      </c>
      <c r="BL1450" s="17" t="s">
        <v>452</v>
      </c>
      <c r="BM1450" s="169" t="s">
        <v>1705</v>
      </c>
    </row>
    <row r="1451" spans="2:65" s="12" customFormat="1">
      <c r="B1451" s="171"/>
      <c r="D1451" s="172" t="s">
        <v>342</v>
      </c>
      <c r="E1451" s="173" t="s">
        <v>1</v>
      </c>
      <c r="F1451" s="174" t="s">
        <v>1706</v>
      </c>
      <c r="H1451" s="173" t="s">
        <v>1</v>
      </c>
      <c r="I1451" s="175"/>
      <c r="L1451" s="171"/>
      <c r="M1451" s="176"/>
      <c r="T1451" s="177"/>
      <c r="AT1451" s="173" t="s">
        <v>342</v>
      </c>
      <c r="AU1451" s="173" t="s">
        <v>87</v>
      </c>
      <c r="AV1451" s="12" t="s">
        <v>82</v>
      </c>
      <c r="AW1451" s="12" t="s">
        <v>31</v>
      </c>
      <c r="AX1451" s="12" t="s">
        <v>75</v>
      </c>
      <c r="AY1451" s="173" t="s">
        <v>334</v>
      </c>
    </row>
    <row r="1452" spans="2:65" s="13" customFormat="1">
      <c r="B1452" s="178"/>
      <c r="D1452" s="172" t="s">
        <v>342</v>
      </c>
      <c r="E1452" s="179" t="s">
        <v>1</v>
      </c>
      <c r="F1452" s="180" t="s">
        <v>523</v>
      </c>
      <c r="H1452" s="181">
        <v>2</v>
      </c>
      <c r="I1452" s="182"/>
      <c r="L1452" s="178"/>
      <c r="M1452" s="183"/>
      <c r="T1452" s="184"/>
      <c r="AT1452" s="179" t="s">
        <v>342</v>
      </c>
      <c r="AU1452" s="179" t="s">
        <v>87</v>
      </c>
      <c r="AV1452" s="13" t="s">
        <v>87</v>
      </c>
      <c r="AW1452" s="13" t="s">
        <v>31</v>
      </c>
      <c r="AX1452" s="13" t="s">
        <v>75</v>
      </c>
      <c r="AY1452" s="179" t="s">
        <v>334</v>
      </c>
    </row>
    <row r="1453" spans="2:65" s="12" customFormat="1">
      <c r="B1453" s="171"/>
      <c r="D1453" s="172" t="s">
        <v>342</v>
      </c>
      <c r="E1453" s="173" t="s">
        <v>1</v>
      </c>
      <c r="F1453" s="174" t="s">
        <v>1707</v>
      </c>
      <c r="H1453" s="173" t="s">
        <v>1</v>
      </c>
      <c r="I1453" s="175"/>
      <c r="L1453" s="171"/>
      <c r="M1453" s="176"/>
      <c r="T1453" s="177"/>
      <c r="AT1453" s="173" t="s">
        <v>342</v>
      </c>
      <c r="AU1453" s="173" t="s">
        <v>87</v>
      </c>
      <c r="AV1453" s="12" t="s">
        <v>82</v>
      </c>
      <c r="AW1453" s="12" t="s">
        <v>31</v>
      </c>
      <c r="AX1453" s="12" t="s">
        <v>75</v>
      </c>
      <c r="AY1453" s="173" t="s">
        <v>334</v>
      </c>
    </row>
    <row r="1454" spans="2:65" s="13" customFormat="1">
      <c r="B1454" s="178"/>
      <c r="D1454" s="172" t="s">
        <v>342</v>
      </c>
      <c r="E1454" s="179" t="s">
        <v>1</v>
      </c>
      <c r="F1454" s="180" t="s">
        <v>523</v>
      </c>
      <c r="H1454" s="181">
        <v>2</v>
      </c>
      <c r="I1454" s="182"/>
      <c r="L1454" s="178"/>
      <c r="M1454" s="183"/>
      <c r="T1454" s="184"/>
      <c r="AT1454" s="179" t="s">
        <v>342</v>
      </c>
      <c r="AU1454" s="179" t="s">
        <v>87</v>
      </c>
      <c r="AV1454" s="13" t="s">
        <v>87</v>
      </c>
      <c r="AW1454" s="13" t="s">
        <v>31</v>
      </c>
      <c r="AX1454" s="13" t="s">
        <v>75</v>
      </c>
      <c r="AY1454" s="179" t="s">
        <v>334</v>
      </c>
    </row>
    <row r="1455" spans="2:65" s="14" customFormat="1">
      <c r="B1455" s="185"/>
      <c r="D1455" s="172" t="s">
        <v>342</v>
      </c>
      <c r="E1455" s="186" t="s">
        <v>1</v>
      </c>
      <c r="F1455" s="187" t="s">
        <v>346</v>
      </c>
      <c r="H1455" s="188">
        <v>4</v>
      </c>
      <c r="I1455" s="189"/>
      <c r="L1455" s="185"/>
      <c r="M1455" s="190"/>
      <c r="T1455" s="191"/>
      <c r="AT1455" s="186" t="s">
        <v>342</v>
      </c>
      <c r="AU1455" s="186" t="s">
        <v>87</v>
      </c>
      <c r="AV1455" s="14" t="s">
        <v>340</v>
      </c>
      <c r="AW1455" s="14" t="s">
        <v>31</v>
      </c>
      <c r="AX1455" s="14" t="s">
        <v>82</v>
      </c>
      <c r="AY1455" s="186" t="s">
        <v>334</v>
      </c>
    </row>
    <row r="1456" spans="2:65" s="1" customFormat="1" ht="37.799999999999997" customHeight="1">
      <c r="B1456" s="128"/>
      <c r="C1456" s="199" t="s">
        <v>1708</v>
      </c>
      <c r="D1456" s="199" t="s">
        <v>425</v>
      </c>
      <c r="E1456" s="200" t="s">
        <v>1709</v>
      </c>
      <c r="F1456" s="201" t="s">
        <v>1710</v>
      </c>
      <c r="G1456" s="202" t="s">
        <v>501</v>
      </c>
      <c r="H1456" s="203">
        <v>3</v>
      </c>
      <c r="I1456" s="204"/>
      <c r="J1456" s="205">
        <f>ROUND(I1456*H1456,2)</f>
        <v>0</v>
      </c>
      <c r="K1456" s="206"/>
      <c r="L1456" s="207"/>
      <c r="M1456" s="208" t="s">
        <v>1</v>
      </c>
      <c r="N1456" s="209" t="s">
        <v>41</v>
      </c>
      <c r="P1456" s="167">
        <f>O1456*H1456</f>
        <v>0</v>
      </c>
      <c r="Q1456" s="167">
        <v>8.9999999999999998E-4</v>
      </c>
      <c r="R1456" s="167">
        <f>Q1456*H1456</f>
        <v>2.7000000000000001E-3</v>
      </c>
      <c r="S1456" s="167">
        <v>0</v>
      </c>
      <c r="T1456" s="168">
        <f>S1456*H1456</f>
        <v>0</v>
      </c>
      <c r="AR1456" s="169" t="s">
        <v>524</v>
      </c>
      <c r="AT1456" s="169" t="s">
        <v>425</v>
      </c>
      <c r="AU1456" s="169" t="s">
        <v>87</v>
      </c>
      <c r="AY1456" s="17" t="s">
        <v>334</v>
      </c>
      <c r="BE1456" s="170">
        <f>IF(N1456="základná",J1456,0)</f>
        <v>0</v>
      </c>
      <c r="BF1456" s="170">
        <f>IF(N1456="znížená",J1456,0)</f>
        <v>0</v>
      </c>
      <c r="BG1456" s="170">
        <f>IF(N1456="zákl. prenesená",J1456,0)</f>
        <v>0</v>
      </c>
      <c r="BH1456" s="170">
        <f>IF(N1456="zníž. prenesená",J1456,0)</f>
        <v>0</v>
      </c>
      <c r="BI1456" s="170">
        <f>IF(N1456="nulová",J1456,0)</f>
        <v>0</v>
      </c>
      <c r="BJ1456" s="17" t="s">
        <v>87</v>
      </c>
      <c r="BK1456" s="170">
        <f>ROUND(I1456*H1456,2)</f>
        <v>0</v>
      </c>
      <c r="BL1456" s="17" t="s">
        <v>452</v>
      </c>
      <c r="BM1456" s="169" t="s">
        <v>1711</v>
      </c>
    </row>
    <row r="1457" spans="2:65" s="12" customFormat="1">
      <c r="B1457" s="171"/>
      <c r="D1457" s="172" t="s">
        <v>342</v>
      </c>
      <c r="E1457" s="173" t="s">
        <v>1</v>
      </c>
      <c r="F1457" s="174" t="s">
        <v>1712</v>
      </c>
      <c r="H1457" s="173" t="s">
        <v>1</v>
      </c>
      <c r="I1457" s="175"/>
      <c r="L1457" s="171"/>
      <c r="M1457" s="176"/>
      <c r="T1457" s="177"/>
      <c r="AT1457" s="173" t="s">
        <v>342</v>
      </c>
      <c r="AU1457" s="173" t="s">
        <v>87</v>
      </c>
      <c r="AV1457" s="12" t="s">
        <v>82</v>
      </c>
      <c r="AW1457" s="12" t="s">
        <v>31</v>
      </c>
      <c r="AX1457" s="12" t="s">
        <v>75</v>
      </c>
      <c r="AY1457" s="173" t="s">
        <v>334</v>
      </c>
    </row>
    <row r="1458" spans="2:65" s="13" customFormat="1">
      <c r="B1458" s="178"/>
      <c r="D1458" s="172" t="s">
        <v>342</v>
      </c>
      <c r="E1458" s="179" t="s">
        <v>1</v>
      </c>
      <c r="F1458" s="180" t="s">
        <v>1713</v>
      </c>
      <c r="H1458" s="181">
        <v>3</v>
      </c>
      <c r="I1458" s="182"/>
      <c r="L1458" s="178"/>
      <c r="M1458" s="183"/>
      <c r="T1458" s="184"/>
      <c r="AT1458" s="179" t="s">
        <v>342</v>
      </c>
      <c r="AU1458" s="179" t="s">
        <v>87</v>
      </c>
      <c r="AV1458" s="13" t="s">
        <v>87</v>
      </c>
      <c r="AW1458" s="13" t="s">
        <v>31</v>
      </c>
      <c r="AX1458" s="13" t="s">
        <v>75</v>
      </c>
      <c r="AY1458" s="179" t="s">
        <v>334</v>
      </c>
    </row>
    <row r="1459" spans="2:65" s="14" customFormat="1">
      <c r="B1459" s="185"/>
      <c r="D1459" s="172" t="s">
        <v>342</v>
      </c>
      <c r="E1459" s="186" t="s">
        <v>1</v>
      </c>
      <c r="F1459" s="187" t="s">
        <v>346</v>
      </c>
      <c r="H1459" s="188">
        <v>3</v>
      </c>
      <c r="I1459" s="189"/>
      <c r="L1459" s="185"/>
      <c r="M1459" s="190"/>
      <c r="T1459" s="191"/>
      <c r="AT1459" s="186" t="s">
        <v>342</v>
      </c>
      <c r="AU1459" s="186" t="s">
        <v>87</v>
      </c>
      <c r="AV1459" s="14" t="s">
        <v>340</v>
      </c>
      <c r="AW1459" s="14" t="s">
        <v>31</v>
      </c>
      <c r="AX1459" s="14" t="s">
        <v>82</v>
      </c>
      <c r="AY1459" s="186" t="s">
        <v>334</v>
      </c>
    </row>
    <row r="1460" spans="2:65" s="1" customFormat="1" ht="37.799999999999997" customHeight="1">
      <c r="B1460" s="128"/>
      <c r="C1460" s="199" t="s">
        <v>1714</v>
      </c>
      <c r="D1460" s="199" t="s">
        <v>425</v>
      </c>
      <c r="E1460" s="200" t="s">
        <v>1715</v>
      </c>
      <c r="F1460" s="201" t="s">
        <v>1716</v>
      </c>
      <c r="G1460" s="202" t="s">
        <v>501</v>
      </c>
      <c r="H1460" s="203">
        <v>7</v>
      </c>
      <c r="I1460" s="204"/>
      <c r="J1460" s="205">
        <f>ROUND(I1460*H1460,2)</f>
        <v>0</v>
      </c>
      <c r="K1460" s="206"/>
      <c r="L1460" s="207"/>
      <c r="M1460" s="208" t="s">
        <v>1</v>
      </c>
      <c r="N1460" s="209" t="s">
        <v>41</v>
      </c>
      <c r="P1460" s="167">
        <f>O1460*H1460</f>
        <v>0</v>
      </c>
      <c r="Q1460" s="167">
        <v>8.9999999999999998E-4</v>
      </c>
      <c r="R1460" s="167">
        <f>Q1460*H1460</f>
        <v>6.3E-3</v>
      </c>
      <c r="S1460" s="167">
        <v>0</v>
      </c>
      <c r="T1460" s="168">
        <f>S1460*H1460</f>
        <v>0</v>
      </c>
      <c r="AR1460" s="169" t="s">
        <v>524</v>
      </c>
      <c r="AT1460" s="169" t="s">
        <v>425</v>
      </c>
      <c r="AU1460" s="169" t="s">
        <v>87</v>
      </c>
      <c r="AY1460" s="17" t="s">
        <v>334</v>
      </c>
      <c r="BE1460" s="170">
        <f>IF(N1460="základná",J1460,0)</f>
        <v>0</v>
      </c>
      <c r="BF1460" s="170">
        <f>IF(N1460="znížená",J1460,0)</f>
        <v>0</v>
      </c>
      <c r="BG1460" s="170">
        <f>IF(N1460="zákl. prenesená",J1460,0)</f>
        <v>0</v>
      </c>
      <c r="BH1460" s="170">
        <f>IF(N1460="zníž. prenesená",J1460,0)</f>
        <v>0</v>
      </c>
      <c r="BI1460" s="170">
        <f>IF(N1460="nulová",J1460,0)</f>
        <v>0</v>
      </c>
      <c r="BJ1460" s="17" t="s">
        <v>87</v>
      </c>
      <c r="BK1460" s="170">
        <f>ROUND(I1460*H1460,2)</f>
        <v>0</v>
      </c>
      <c r="BL1460" s="17" t="s">
        <v>452</v>
      </c>
      <c r="BM1460" s="169" t="s">
        <v>1717</v>
      </c>
    </row>
    <row r="1461" spans="2:65" s="12" customFormat="1">
      <c r="B1461" s="171"/>
      <c r="D1461" s="172" t="s">
        <v>342</v>
      </c>
      <c r="E1461" s="173" t="s">
        <v>1</v>
      </c>
      <c r="F1461" s="174" t="s">
        <v>1718</v>
      </c>
      <c r="H1461" s="173" t="s">
        <v>1</v>
      </c>
      <c r="I1461" s="175"/>
      <c r="L1461" s="171"/>
      <c r="M1461" s="176"/>
      <c r="T1461" s="177"/>
      <c r="AT1461" s="173" t="s">
        <v>342</v>
      </c>
      <c r="AU1461" s="173" t="s">
        <v>87</v>
      </c>
      <c r="AV1461" s="12" t="s">
        <v>82</v>
      </c>
      <c r="AW1461" s="12" t="s">
        <v>31</v>
      </c>
      <c r="AX1461" s="12" t="s">
        <v>75</v>
      </c>
      <c r="AY1461" s="173" t="s">
        <v>334</v>
      </c>
    </row>
    <row r="1462" spans="2:65" s="13" customFormat="1">
      <c r="B1462" s="178"/>
      <c r="D1462" s="172" t="s">
        <v>342</v>
      </c>
      <c r="E1462" s="179" t="s">
        <v>1</v>
      </c>
      <c r="F1462" s="180" t="s">
        <v>1719</v>
      </c>
      <c r="H1462" s="181">
        <v>7</v>
      </c>
      <c r="I1462" s="182"/>
      <c r="L1462" s="178"/>
      <c r="M1462" s="183"/>
      <c r="T1462" s="184"/>
      <c r="AT1462" s="179" t="s">
        <v>342</v>
      </c>
      <c r="AU1462" s="179" t="s">
        <v>87</v>
      </c>
      <c r="AV1462" s="13" t="s">
        <v>87</v>
      </c>
      <c r="AW1462" s="13" t="s">
        <v>31</v>
      </c>
      <c r="AX1462" s="13" t="s">
        <v>75</v>
      </c>
      <c r="AY1462" s="179" t="s">
        <v>334</v>
      </c>
    </row>
    <row r="1463" spans="2:65" s="14" customFormat="1">
      <c r="B1463" s="185"/>
      <c r="D1463" s="172" t="s">
        <v>342</v>
      </c>
      <c r="E1463" s="186" t="s">
        <v>1</v>
      </c>
      <c r="F1463" s="187" t="s">
        <v>346</v>
      </c>
      <c r="H1463" s="188">
        <v>7</v>
      </c>
      <c r="I1463" s="189"/>
      <c r="L1463" s="185"/>
      <c r="M1463" s="190"/>
      <c r="T1463" s="191"/>
      <c r="AT1463" s="186" t="s">
        <v>342</v>
      </c>
      <c r="AU1463" s="186" t="s">
        <v>87</v>
      </c>
      <c r="AV1463" s="14" t="s">
        <v>340</v>
      </c>
      <c r="AW1463" s="14" t="s">
        <v>31</v>
      </c>
      <c r="AX1463" s="14" t="s">
        <v>82</v>
      </c>
      <c r="AY1463" s="186" t="s">
        <v>334</v>
      </c>
    </row>
    <row r="1464" spans="2:65" s="1" customFormat="1" ht="37.799999999999997" customHeight="1">
      <c r="B1464" s="128"/>
      <c r="C1464" s="199" t="s">
        <v>1720</v>
      </c>
      <c r="D1464" s="199" t="s">
        <v>425</v>
      </c>
      <c r="E1464" s="200" t="s">
        <v>1721</v>
      </c>
      <c r="F1464" s="201" t="s">
        <v>1722</v>
      </c>
      <c r="G1464" s="202" t="s">
        <v>501</v>
      </c>
      <c r="H1464" s="203">
        <v>5</v>
      </c>
      <c r="I1464" s="204"/>
      <c r="J1464" s="205">
        <f>ROUND(I1464*H1464,2)</f>
        <v>0</v>
      </c>
      <c r="K1464" s="206"/>
      <c r="L1464" s="207"/>
      <c r="M1464" s="208" t="s">
        <v>1</v>
      </c>
      <c r="N1464" s="209" t="s">
        <v>41</v>
      </c>
      <c r="P1464" s="167">
        <f>O1464*H1464</f>
        <v>0</v>
      </c>
      <c r="Q1464" s="167">
        <v>8.9999999999999998E-4</v>
      </c>
      <c r="R1464" s="167">
        <f>Q1464*H1464</f>
        <v>4.4999999999999997E-3</v>
      </c>
      <c r="S1464" s="167">
        <v>0</v>
      </c>
      <c r="T1464" s="168">
        <f>S1464*H1464</f>
        <v>0</v>
      </c>
      <c r="AR1464" s="169" t="s">
        <v>524</v>
      </c>
      <c r="AT1464" s="169" t="s">
        <v>425</v>
      </c>
      <c r="AU1464" s="169" t="s">
        <v>87</v>
      </c>
      <c r="AY1464" s="17" t="s">
        <v>334</v>
      </c>
      <c r="BE1464" s="170">
        <f>IF(N1464="základná",J1464,0)</f>
        <v>0</v>
      </c>
      <c r="BF1464" s="170">
        <f>IF(N1464="znížená",J1464,0)</f>
        <v>0</v>
      </c>
      <c r="BG1464" s="170">
        <f>IF(N1464="zákl. prenesená",J1464,0)</f>
        <v>0</v>
      </c>
      <c r="BH1464" s="170">
        <f>IF(N1464="zníž. prenesená",J1464,0)</f>
        <v>0</v>
      </c>
      <c r="BI1464" s="170">
        <f>IF(N1464="nulová",J1464,0)</f>
        <v>0</v>
      </c>
      <c r="BJ1464" s="17" t="s">
        <v>87</v>
      </c>
      <c r="BK1464" s="170">
        <f>ROUND(I1464*H1464,2)</f>
        <v>0</v>
      </c>
      <c r="BL1464" s="17" t="s">
        <v>452</v>
      </c>
      <c r="BM1464" s="169" t="s">
        <v>1723</v>
      </c>
    </row>
    <row r="1465" spans="2:65" s="12" customFormat="1">
      <c r="B1465" s="171"/>
      <c r="D1465" s="172" t="s">
        <v>342</v>
      </c>
      <c r="E1465" s="173" t="s">
        <v>1</v>
      </c>
      <c r="F1465" s="174" t="s">
        <v>1712</v>
      </c>
      <c r="H1465" s="173" t="s">
        <v>1</v>
      </c>
      <c r="I1465" s="175"/>
      <c r="L1465" s="171"/>
      <c r="M1465" s="176"/>
      <c r="T1465" s="177"/>
      <c r="AT1465" s="173" t="s">
        <v>342</v>
      </c>
      <c r="AU1465" s="173" t="s">
        <v>87</v>
      </c>
      <c r="AV1465" s="12" t="s">
        <v>82</v>
      </c>
      <c r="AW1465" s="12" t="s">
        <v>31</v>
      </c>
      <c r="AX1465" s="12" t="s">
        <v>75</v>
      </c>
      <c r="AY1465" s="173" t="s">
        <v>334</v>
      </c>
    </row>
    <row r="1466" spans="2:65" s="13" customFormat="1">
      <c r="B1466" s="178"/>
      <c r="D1466" s="172" t="s">
        <v>342</v>
      </c>
      <c r="E1466" s="179" t="s">
        <v>1</v>
      </c>
      <c r="F1466" s="180" t="s">
        <v>1696</v>
      </c>
      <c r="H1466" s="181">
        <v>5</v>
      </c>
      <c r="I1466" s="182"/>
      <c r="L1466" s="178"/>
      <c r="M1466" s="183"/>
      <c r="T1466" s="184"/>
      <c r="AT1466" s="179" t="s">
        <v>342</v>
      </c>
      <c r="AU1466" s="179" t="s">
        <v>87</v>
      </c>
      <c r="AV1466" s="13" t="s">
        <v>87</v>
      </c>
      <c r="AW1466" s="13" t="s">
        <v>31</v>
      </c>
      <c r="AX1466" s="13" t="s">
        <v>75</v>
      </c>
      <c r="AY1466" s="179" t="s">
        <v>334</v>
      </c>
    </row>
    <row r="1467" spans="2:65" s="14" customFormat="1">
      <c r="B1467" s="185"/>
      <c r="D1467" s="172" t="s">
        <v>342</v>
      </c>
      <c r="E1467" s="186" t="s">
        <v>1</v>
      </c>
      <c r="F1467" s="187" t="s">
        <v>346</v>
      </c>
      <c r="H1467" s="188">
        <v>5</v>
      </c>
      <c r="I1467" s="189"/>
      <c r="L1467" s="185"/>
      <c r="M1467" s="190"/>
      <c r="T1467" s="191"/>
      <c r="AT1467" s="186" t="s">
        <v>342</v>
      </c>
      <c r="AU1467" s="186" t="s">
        <v>87</v>
      </c>
      <c r="AV1467" s="14" t="s">
        <v>340</v>
      </c>
      <c r="AW1467" s="14" t="s">
        <v>31</v>
      </c>
      <c r="AX1467" s="14" t="s">
        <v>82</v>
      </c>
      <c r="AY1467" s="186" t="s">
        <v>334</v>
      </c>
    </row>
    <row r="1468" spans="2:65" s="1" customFormat="1" ht="37.799999999999997" customHeight="1">
      <c r="B1468" s="128"/>
      <c r="C1468" s="199" t="s">
        <v>1724</v>
      </c>
      <c r="D1468" s="199" t="s">
        <v>425</v>
      </c>
      <c r="E1468" s="200" t="s">
        <v>1725</v>
      </c>
      <c r="F1468" s="201" t="s">
        <v>1726</v>
      </c>
      <c r="G1468" s="202" t="s">
        <v>501</v>
      </c>
      <c r="H1468" s="203">
        <v>1</v>
      </c>
      <c r="I1468" s="204"/>
      <c r="J1468" s="205">
        <f>ROUND(I1468*H1468,2)</f>
        <v>0</v>
      </c>
      <c r="K1468" s="206"/>
      <c r="L1468" s="207"/>
      <c r="M1468" s="208" t="s">
        <v>1</v>
      </c>
      <c r="N1468" s="209" t="s">
        <v>41</v>
      </c>
      <c r="P1468" s="167">
        <f>O1468*H1468</f>
        <v>0</v>
      </c>
      <c r="Q1468" s="167">
        <v>8.9999999999999998E-4</v>
      </c>
      <c r="R1468" s="167">
        <f>Q1468*H1468</f>
        <v>8.9999999999999998E-4</v>
      </c>
      <c r="S1468" s="167">
        <v>0</v>
      </c>
      <c r="T1468" s="168">
        <f>S1468*H1468</f>
        <v>0</v>
      </c>
      <c r="AR1468" s="169" t="s">
        <v>524</v>
      </c>
      <c r="AT1468" s="169" t="s">
        <v>425</v>
      </c>
      <c r="AU1468" s="169" t="s">
        <v>87</v>
      </c>
      <c r="AY1468" s="17" t="s">
        <v>334</v>
      </c>
      <c r="BE1468" s="170">
        <f>IF(N1468="základná",J1468,0)</f>
        <v>0</v>
      </c>
      <c r="BF1468" s="170">
        <f>IF(N1468="znížená",J1468,0)</f>
        <v>0</v>
      </c>
      <c r="BG1468" s="170">
        <f>IF(N1468="zákl. prenesená",J1468,0)</f>
        <v>0</v>
      </c>
      <c r="BH1468" s="170">
        <f>IF(N1468="zníž. prenesená",J1468,0)</f>
        <v>0</v>
      </c>
      <c r="BI1468" s="170">
        <f>IF(N1468="nulová",J1468,0)</f>
        <v>0</v>
      </c>
      <c r="BJ1468" s="17" t="s">
        <v>87</v>
      </c>
      <c r="BK1468" s="170">
        <f>ROUND(I1468*H1468,2)</f>
        <v>0</v>
      </c>
      <c r="BL1468" s="17" t="s">
        <v>452</v>
      </c>
      <c r="BM1468" s="169" t="s">
        <v>1727</v>
      </c>
    </row>
    <row r="1469" spans="2:65" s="12" customFormat="1">
      <c r="B1469" s="171"/>
      <c r="D1469" s="172" t="s">
        <v>342</v>
      </c>
      <c r="E1469" s="173" t="s">
        <v>1</v>
      </c>
      <c r="F1469" s="174" t="s">
        <v>1712</v>
      </c>
      <c r="H1469" s="173" t="s">
        <v>1</v>
      </c>
      <c r="I1469" s="175"/>
      <c r="L1469" s="171"/>
      <c r="M1469" s="176"/>
      <c r="T1469" s="177"/>
      <c r="AT1469" s="173" t="s">
        <v>342</v>
      </c>
      <c r="AU1469" s="173" t="s">
        <v>87</v>
      </c>
      <c r="AV1469" s="12" t="s">
        <v>82</v>
      </c>
      <c r="AW1469" s="12" t="s">
        <v>31</v>
      </c>
      <c r="AX1469" s="12" t="s">
        <v>75</v>
      </c>
      <c r="AY1469" s="173" t="s">
        <v>334</v>
      </c>
    </row>
    <row r="1470" spans="2:65" s="13" customFormat="1">
      <c r="B1470" s="178"/>
      <c r="D1470" s="172" t="s">
        <v>342</v>
      </c>
      <c r="E1470" s="179" t="s">
        <v>1</v>
      </c>
      <c r="F1470" s="180" t="s">
        <v>518</v>
      </c>
      <c r="H1470" s="181">
        <v>1</v>
      </c>
      <c r="I1470" s="182"/>
      <c r="L1470" s="178"/>
      <c r="M1470" s="183"/>
      <c r="T1470" s="184"/>
      <c r="AT1470" s="179" t="s">
        <v>342</v>
      </c>
      <c r="AU1470" s="179" t="s">
        <v>87</v>
      </c>
      <c r="AV1470" s="13" t="s">
        <v>87</v>
      </c>
      <c r="AW1470" s="13" t="s">
        <v>31</v>
      </c>
      <c r="AX1470" s="13" t="s">
        <v>75</v>
      </c>
      <c r="AY1470" s="179" t="s">
        <v>334</v>
      </c>
    </row>
    <row r="1471" spans="2:65" s="14" customFormat="1">
      <c r="B1471" s="185"/>
      <c r="D1471" s="172" t="s">
        <v>342</v>
      </c>
      <c r="E1471" s="186" t="s">
        <v>1</v>
      </c>
      <c r="F1471" s="187" t="s">
        <v>346</v>
      </c>
      <c r="H1471" s="188">
        <v>1</v>
      </c>
      <c r="I1471" s="189"/>
      <c r="L1471" s="185"/>
      <c r="M1471" s="190"/>
      <c r="T1471" s="191"/>
      <c r="AT1471" s="186" t="s">
        <v>342</v>
      </c>
      <c r="AU1471" s="186" t="s">
        <v>87</v>
      </c>
      <c r="AV1471" s="14" t="s">
        <v>340</v>
      </c>
      <c r="AW1471" s="14" t="s">
        <v>31</v>
      </c>
      <c r="AX1471" s="14" t="s">
        <v>82</v>
      </c>
      <c r="AY1471" s="186" t="s">
        <v>334</v>
      </c>
    </row>
    <row r="1472" spans="2:65" s="1" customFormat="1" ht="37.799999999999997" customHeight="1">
      <c r="B1472" s="128"/>
      <c r="C1472" s="199" t="s">
        <v>1728</v>
      </c>
      <c r="D1472" s="199" t="s">
        <v>425</v>
      </c>
      <c r="E1472" s="200" t="s">
        <v>1729</v>
      </c>
      <c r="F1472" s="201" t="s">
        <v>1730</v>
      </c>
      <c r="G1472" s="202" t="s">
        <v>501</v>
      </c>
      <c r="H1472" s="203">
        <v>2</v>
      </c>
      <c r="I1472" s="204"/>
      <c r="J1472" s="205">
        <f>ROUND(I1472*H1472,2)</f>
        <v>0</v>
      </c>
      <c r="K1472" s="206"/>
      <c r="L1472" s="207"/>
      <c r="M1472" s="208" t="s">
        <v>1</v>
      </c>
      <c r="N1472" s="209" t="s">
        <v>41</v>
      </c>
      <c r="P1472" s="167">
        <f>O1472*H1472</f>
        <v>0</v>
      </c>
      <c r="Q1472" s="167">
        <v>8.9999999999999998E-4</v>
      </c>
      <c r="R1472" s="167">
        <f>Q1472*H1472</f>
        <v>1.8E-3</v>
      </c>
      <c r="S1472" s="167">
        <v>0</v>
      </c>
      <c r="T1472" s="168">
        <f>S1472*H1472</f>
        <v>0</v>
      </c>
      <c r="AR1472" s="169" t="s">
        <v>524</v>
      </c>
      <c r="AT1472" s="169" t="s">
        <v>425</v>
      </c>
      <c r="AU1472" s="169" t="s">
        <v>87</v>
      </c>
      <c r="AY1472" s="17" t="s">
        <v>334</v>
      </c>
      <c r="BE1472" s="170">
        <f>IF(N1472="základná",J1472,0)</f>
        <v>0</v>
      </c>
      <c r="BF1472" s="170">
        <f>IF(N1472="znížená",J1472,0)</f>
        <v>0</v>
      </c>
      <c r="BG1472" s="170">
        <f>IF(N1472="zákl. prenesená",J1472,0)</f>
        <v>0</v>
      </c>
      <c r="BH1472" s="170">
        <f>IF(N1472="zníž. prenesená",J1472,0)</f>
        <v>0</v>
      </c>
      <c r="BI1472" s="170">
        <f>IF(N1472="nulová",J1472,0)</f>
        <v>0</v>
      </c>
      <c r="BJ1472" s="17" t="s">
        <v>87</v>
      </c>
      <c r="BK1472" s="170">
        <f>ROUND(I1472*H1472,2)</f>
        <v>0</v>
      </c>
      <c r="BL1472" s="17" t="s">
        <v>452</v>
      </c>
      <c r="BM1472" s="169" t="s">
        <v>1731</v>
      </c>
    </row>
    <row r="1473" spans="2:65" s="12" customFormat="1">
      <c r="B1473" s="171"/>
      <c r="D1473" s="172" t="s">
        <v>342</v>
      </c>
      <c r="E1473" s="173" t="s">
        <v>1</v>
      </c>
      <c r="F1473" s="174" t="s">
        <v>1718</v>
      </c>
      <c r="H1473" s="173" t="s">
        <v>1</v>
      </c>
      <c r="I1473" s="175"/>
      <c r="L1473" s="171"/>
      <c r="M1473" s="176"/>
      <c r="T1473" s="177"/>
      <c r="AT1473" s="173" t="s">
        <v>342</v>
      </c>
      <c r="AU1473" s="173" t="s">
        <v>87</v>
      </c>
      <c r="AV1473" s="12" t="s">
        <v>82</v>
      </c>
      <c r="AW1473" s="12" t="s">
        <v>31</v>
      </c>
      <c r="AX1473" s="12" t="s">
        <v>75</v>
      </c>
      <c r="AY1473" s="173" t="s">
        <v>334</v>
      </c>
    </row>
    <row r="1474" spans="2:65" s="13" customFormat="1">
      <c r="B1474" s="178"/>
      <c r="D1474" s="172" t="s">
        <v>342</v>
      </c>
      <c r="E1474" s="179" t="s">
        <v>1</v>
      </c>
      <c r="F1474" s="180" t="s">
        <v>523</v>
      </c>
      <c r="H1474" s="181">
        <v>2</v>
      </c>
      <c r="I1474" s="182"/>
      <c r="L1474" s="178"/>
      <c r="M1474" s="183"/>
      <c r="T1474" s="184"/>
      <c r="AT1474" s="179" t="s">
        <v>342</v>
      </c>
      <c r="AU1474" s="179" t="s">
        <v>87</v>
      </c>
      <c r="AV1474" s="13" t="s">
        <v>87</v>
      </c>
      <c r="AW1474" s="13" t="s">
        <v>31</v>
      </c>
      <c r="AX1474" s="13" t="s">
        <v>75</v>
      </c>
      <c r="AY1474" s="179" t="s">
        <v>334</v>
      </c>
    </row>
    <row r="1475" spans="2:65" s="14" customFormat="1">
      <c r="B1475" s="185"/>
      <c r="D1475" s="172" t="s">
        <v>342</v>
      </c>
      <c r="E1475" s="186" t="s">
        <v>1</v>
      </c>
      <c r="F1475" s="187" t="s">
        <v>346</v>
      </c>
      <c r="H1475" s="188">
        <v>2</v>
      </c>
      <c r="I1475" s="189"/>
      <c r="L1475" s="185"/>
      <c r="M1475" s="190"/>
      <c r="T1475" s="191"/>
      <c r="AT1475" s="186" t="s">
        <v>342</v>
      </c>
      <c r="AU1475" s="186" t="s">
        <v>87</v>
      </c>
      <c r="AV1475" s="14" t="s">
        <v>340</v>
      </c>
      <c r="AW1475" s="14" t="s">
        <v>31</v>
      </c>
      <c r="AX1475" s="14" t="s">
        <v>82</v>
      </c>
      <c r="AY1475" s="186" t="s">
        <v>334</v>
      </c>
    </row>
    <row r="1476" spans="2:65" s="1" customFormat="1" ht="37.799999999999997" customHeight="1">
      <c r="B1476" s="128"/>
      <c r="C1476" s="199" t="s">
        <v>1732</v>
      </c>
      <c r="D1476" s="199" t="s">
        <v>425</v>
      </c>
      <c r="E1476" s="200" t="s">
        <v>1733</v>
      </c>
      <c r="F1476" s="201" t="s">
        <v>1734</v>
      </c>
      <c r="G1476" s="202" t="s">
        <v>501</v>
      </c>
      <c r="H1476" s="203">
        <v>2</v>
      </c>
      <c r="I1476" s="204"/>
      <c r="J1476" s="205">
        <f>ROUND(I1476*H1476,2)</f>
        <v>0</v>
      </c>
      <c r="K1476" s="206"/>
      <c r="L1476" s="207"/>
      <c r="M1476" s="208" t="s">
        <v>1</v>
      </c>
      <c r="N1476" s="209" t="s">
        <v>41</v>
      </c>
      <c r="P1476" s="167">
        <f>O1476*H1476</f>
        <v>0</v>
      </c>
      <c r="Q1476" s="167">
        <v>8.9999999999999998E-4</v>
      </c>
      <c r="R1476" s="167">
        <f>Q1476*H1476</f>
        <v>1.8E-3</v>
      </c>
      <c r="S1476" s="167">
        <v>0</v>
      </c>
      <c r="T1476" s="168">
        <f>S1476*H1476</f>
        <v>0</v>
      </c>
      <c r="AR1476" s="169" t="s">
        <v>524</v>
      </c>
      <c r="AT1476" s="169" t="s">
        <v>425</v>
      </c>
      <c r="AU1476" s="169" t="s">
        <v>87</v>
      </c>
      <c r="AY1476" s="17" t="s">
        <v>334</v>
      </c>
      <c r="BE1476" s="170">
        <f>IF(N1476="základná",J1476,0)</f>
        <v>0</v>
      </c>
      <c r="BF1476" s="170">
        <f>IF(N1476="znížená",J1476,0)</f>
        <v>0</v>
      </c>
      <c r="BG1476" s="170">
        <f>IF(N1476="zákl. prenesená",J1476,0)</f>
        <v>0</v>
      </c>
      <c r="BH1476" s="170">
        <f>IF(N1476="zníž. prenesená",J1476,0)</f>
        <v>0</v>
      </c>
      <c r="BI1476" s="170">
        <f>IF(N1476="nulová",J1476,0)</f>
        <v>0</v>
      </c>
      <c r="BJ1476" s="17" t="s">
        <v>87</v>
      </c>
      <c r="BK1476" s="170">
        <f>ROUND(I1476*H1476,2)</f>
        <v>0</v>
      </c>
      <c r="BL1476" s="17" t="s">
        <v>452</v>
      </c>
      <c r="BM1476" s="169" t="s">
        <v>1735</v>
      </c>
    </row>
    <row r="1477" spans="2:65" s="12" customFormat="1">
      <c r="B1477" s="171"/>
      <c r="D1477" s="172" t="s">
        <v>342</v>
      </c>
      <c r="E1477" s="173" t="s">
        <v>1</v>
      </c>
      <c r="F1477" s="174" t="s">
        <v>1718</v>
      </c>
      <c r="H1477" s="173" t="s">
        <v>1</v>
      </c>
      <c r="I1477" s="175"/>
      <c r="L1477" s="171"/>
      <c r="M1477" s="176"/>
      <c r="T1477" s="177"/>
      <c r="AT1477" s="173" t="s">
        <v>342</v>
      </c>
      <c r="AU1477" s="173" t="s">
        <v>87</v>
      </c>
      <c r="AV1477" s="12" t="s">
        <v>82</v>
      </c>
      <c r="AW1477" s="12" t="s">
        <v>31</v>
      </c>
      <c r="AX1477" s="12" t="s">
        <v>75</v>
      </c>
      <c r="AY1477" s="173" t="s">
        <v>334</v>
      </c>
    </row>
    <row r="1478" spans="2:65" s="13" customFormat="1">
      <c r="B1478" s="178"/>
      <c r="D1478" s="172" t="s">
        <v>342</v>
      </c>
      <c r="E1478" s="179" t="s">
        <v>1</v>
      </c>
      <c r="F1478" s="180" t="s">
        <v>523</v>
      </c>
      <c r="H1478" s="181">
        <v>2</v>
      </c>
      <c r="I1478" s="182"/>
      <c r="L1478" s="178"/>
      <c r="M1478" s="183"/>
      <c r="T1478" s="184"/>
      <c r="AT1478" s="179" t="s">
        <v>342</v>
      </c>
      <c r="AU1478" s="179" t="s">
        <v>87</v>
      </c>
      <c r="AV1478" s="13" t="s">
        <v>87</v>
      </c>
      <c r="AW1478" s="13" t="s">
        <v>31</v>
      </c>
      <c r="AX1478" s="13" t="s">
        <v>75</v>
      </c>
      <c r="AY1478" s="179" t="s">
        <v>334</v>
      </c>
    </row>
    <row r="1479" spans="2:65" s="14" customFormat="1">
      <c r="B1479" s="185"/>
      <c r="D1479" s="172" t="s">
        <v>342</v>
      </c>
      <c r="E1479" s="186" t="s">
        <v>1</v>
      </c>
      <c r="F1479" s="187" t="s">
        <v>346</v>
      </c>
      <c r="H1479" s="188">
        <v>2</v>
      </c>
      <c r="I1479" s="189"/>
      <c r="L1479" s="185"/>
      <c r="M1479" s="190"/>
      <c r="T1479" s="191"/>
      <c r="AT1479" s="186" t="s">
        <v>342</v>
      </c>
      <c r="AU1479" s="186" t="s">
        <v>87</v>
      </c>
      <c r="AV1479" s="14" t="s">
        <v>340</v>
      </c>
      <c r="AW1479" s="14" t="s">
        <v>31</v>
      </c>
      <c r="AX1479" s="14" t="s">
        <v>82</v>
      </c>
      <c r="AY1479" s="186" t="s">
        <v>334</v>
      </c>
    </row>
    <row r="1480" spans="2:65" s="1" customFormat="1" ht="44.25" customHeight="1">
      <c r="B1480" s="128"/>
      <c r="C1480" s="199" t="s">
        <v>1736</v>
      </c>
      <c r="D1480" s="199" t="s">
        <v>425</v>
      </c>
      <c r="E1480" s="200" t="s">
        <v>1737</v>
      </c>
      <c r="F1480" s="201" t="s">
        <v>1738</v>
      </c>
      <c r="G1480" s="202" t="s">
        <v>501</v>
      </c>
      <c r="H1480" s="203">
        <v>1</v>
      </c>
      <c r="I1480" s="204"/>
      <c r="J1480" s="205">
        <f>ROUND(I1480*H1480,2)</f>
        <v>0</v>
      </c>
      <c r="K1480" s="206"/>
      <c r="L1480" s="207"/>
      <c r="M1480" s="208" t="s">
        <v>1</v>
      </c>
      <c r="N1480" s="209" t="s">
        <v>41</v>
      </c>
      <c r="P1480" s="167">
        <f>O1480*H1480</f>
        <v>0</v>
      </c>
      <c r="Q1480" s="167">
        <v>8.9999999999999998E-4</v>
      </c>
      <c r="R1480" s="167">
        <f>Q1480*H1480</f>
        <v>8.9999999999999998E-4</v>
      </c>
      <c r="S1480" s="167">
        <v>0</v>
      </c>
      <c r="T1480" s="168">
        <f>S1480*H1480</f>
        <v>0</v>
      </c>
      <c r="AR1480" s="169" t="s">
        <v>524</v>
      </c>
      <c r="AT1480" s="169" t="s">
        <v>425</v>
      </c>
      <c r="AU1480" s="169" t="s">
        <v>87</v>
      </c>
      <c r="AY1480" s="17" t="s">
        <v>334</v>
      </c>
      <c r="BE1480" s="170">
        <f>IF(N1480="základná",J1480,0)</f>
        <v>0</v>
      </c>
      <c r="BF1480" s="170">
        <f>IF(N1480="znížená",J1480,0)</f>
        <v>0</v>
      </c>
      <c r="BG1480" s="170">
        <f>IF(N1480="zákl. prenesená",J1480,0)</f>
        <v>0</v>
      </c>
      <c r="BH1480" s="170">
        <f>IF(N1480="zníž. prenesená",J1480,0)</f>
        <v>0</v>
      </c>
      <c r="BI1480" s="170">
        <f>IF(N1480="nulová",J1480,0)</f>
        <v>0</v>
      </c>
      <c r="BJ1480" s="17" t="s">
        <v>87</v>
      </c>
      <c r="BK1480" s="170">
        <f>ROUND(I1480*H1480,2)</f>
        <v>0</v>
      </c>
      <c r="BL1480" s="17" t="s">
        <v>452</v>
      </c>
      <c r="BM1480" s="169" t="s">
        <v>1739</v>
      </c>
    </row>
    <row r="1481" spans="2:65" s="12" customFormat="1">
      <c r="B1481" s="171"/>
      <c r="D1481" s="172" t="s">
        <v>342</v>
      </c>
      <c r="E1481" s="173" t="s">
        <v>1</v>
      </c>
      <c r="F1481" s="174" t="s">
        <v>1712</v>
      </c>
      <c r="H1481" s="173" t="s">
        <v>1</v>
      </c>
      <c r="I1481" s="175"/>
      <c r="L1481" s="171"/>
      <c r="M1481" s="176"/>
      <c r="T1481" s="177"/>
      <c r="AT1481" s="173" t="s">
        <v>342</v>
      </c>
      <c r="AU1481" s="173" t="s">
        <v>87</v>
      </c>
      <c r="AV1481" s="12" t="s">
        <v>82</v>
      </c>
      <c r="AW1481" s="12" t="s">
        <v>31</v>
      </c>
      <c r="AX1481" s="12" t="s">
        <v>75</v>
      </c>
      <c r="AY1481" s="173" t="s">
        <v>334</v>
      </c>
    </row>
    <row r="1482" spans="2:65" s="13" customFormat="1">
      <c r="B1482" s="178"/>
      <c r="D1482" s="172" t="s">
        <v>342</v>
      </c>
      <c r="E1482" s="179" t="s">
        <v>1</v>
      </c>
      <c r="F1482" s="180" t="s">
        <v>518</v>
      </c>
      <c r="H1482" s="181">
        <v>1</v>
      </c>
      <c r="I1482" s="182"/>
      <c r="L1482" s="178"/>
      <c r="M1482" s="183"/>
      <c r="T1482" s="184"/>
      <c r="AT1482" s="179" t="s">
        <v>342</v>
      </c>
      <c r="AU1482" s="179" t="s">
        <v>87</v>
      </c>
      <c r="AV1482" s="13" t="s">
        <v>87</v>
      </c>
      <c r="AW1482" s="13" t="s">
        <v>31</v>
      </c>
      <c r="AX1482" s="13" t="s">
        <v>75</v>
      </c>
      <c r="AY1482" s="179" t="s">
        <v>334</v>
      </c>
    </row>
    <row r="1483" spans="2:65" s="14" customFormat="1">
      <c r="B1483" s="185"/>
      <c r="D1483" s="172" t="s">
        <v>342</v>
      </c>
      <c r="E1483" s="186" t="s">
        <v>1</v>
      </c>
      <c r="F1483" s="187" t="s">
        <v>346</v>
      </c>
      <c r="H1483" s="188">
        <v>1</v>
      </c>
      <c r="I1483" s="189"/>
      <c r="L1483" s="185"/>
      <c r="M1483" s="190"/>
      <c r="T1483" s="191"/>
      <c r="AT1483" s="186" t="s">
        <v>342</v>
      </c>
      <c r="AU1483" s="186" t="s">
        <v>87</v>
      </c>
      <c r="AV1483" s="14" t="s">
        <v>340</v>
      </c>
      <c r="AW1483" s="14" t="s">
        <v>31</v>
      </c>
      <c r="AX1483" s="14" t="s">
        <v>82</v>
      </c>
      <c r="AY1483" s="186" t="s">
        <v>334</v>
      </c>
    </row>
    <row r="1484" spans="2:65" s="1" customFormat="1" ht="44.25" customHeight="1">
      <c r="B1484" s="128"/>
      <c r="C1484" s="199" t="s">
        <v>1740</v>
      </c>
      <c r="D1484" s="199" t="s">
        <v>425</v>
      </c>
      <c r="E1484" s="200" t="s">
        <v>1741</v>
      </c>
      <c r="F1484" s="201" t="s">
        <v>1742</v>
      </c>
      <c r="G1484" s="202" t="s">
        <v>501</v>
      </c>
      <c r="H1484" s="203">
        <v>1</v>
      </c>
      <c r="I1484" s="204"/>
      <c r="J1484" s="205">
        <f>ROUND(I1484*H1484,2)</f>
        <v>0</v>
      </c>
      <c r="K1484" s="206"/>
      <c r="L1484" s="207"/>
      <c r="M1484" s="208" t="s">
        <v>1</v>
      </c>
      <c r="N1484" s="209" t="s">
        <v>41</v>
      </c>
      <c r="P1484" s="167">
        <f>O1484*H1484</f>
        <v>0</v>
      </c>
      <c r="Q1484" s="167">
        <v>8.9999999999999998E-4</v>
      </c>
      <c r="R1484" s="167">
        <f>Q1484*H1484</f>
        <v>8.9999999999999998E-4</v>
      </c>
      <c r="S1484" s="167">
        <v>0</v>
      </c>
      <c r="T1484" s="168">
        <f>S1484*H1484</f>
        <v>0</v>
      </c>
      <c r="AR1484" s="169" t="s">
        <v>524</v>
      </c>
      <c r="AT1484" s="169" t="s">
        <v>425</v>
      </c>
      <c r="AU1484" s="169" t="s">
        <v>87</v>
      </c>
      <c r="AY1484" s="17" t="s">
        <v>334</v>
      </c>
      <c r="BE1484" s="170">
        <f>IF(N1484="základná",J1484,0)</f>
        <v>0</v>
      </c>
      <c r="BF1484" s="170">
        <f>IF(N1484="znížená",J1484,0)</f>
        <v>0</v>
      </c>
      <c r="BG1484" s="170">
        <f>IF(N1484="zákl. prenesená",J1484,0)</f>
        <v>0</v>
      </c>
      <c r="BH1484" s="170">
        <f>IF(N1484="zníž. prenesená",J1484,0)</f>
        <v>0</v>
      </c>
      <c r="BI1484" s="170">
        <f>IF(N1484="nulová",J1484,0)</f>
        <v>0</v>
      </c>
      <c r="BJ1484" s="17" t="s">
        <v>87</v>
      </c>
      <c r="BK1484" s="170">
        <f>ROUND(I1484*H1484,2)</f>
        <v>0</v>
      </c>
      <c r="BL1484" s="17" t="s">
        <v>452</v>
      </c>
      <c r="BM1484" s="169" t="s">
        <v>1743</v>
      </c>
    </row>
    <row r="1485" spans="2:65" s="12" customFormat="1">
      <c r="B1485" s="171"/>
      <c r="D1485" s="172" t="s">
        <v>342</v>
      </c>
      <c r="E1485" s="173" t="s">
        <v>1</v>
      </c>
      <c r="F1485" s="174" t="s">
        <v>1744</v>
      </c>
      <c r="H1485" s="173" t="s">
        <v>1</v>
      </c>
      <c r="I1485" s="175"/>
      <c r="L1485" s="171"/>
      <c r="M1485" s="176"/>
      <c r="T1485" s="177"/>
      <c r="AT1485" s="173" t="s">
        <v>342</v>
      </c>
      <c r="AU1485" s="173" t="s">
        <v>87</v>
      </c>
      <c r="AV1485" s="12" t="s">
        <v>82</v>
      </c>
      <c r="AW1485" s="12" t="s">
        <v>31</v>
      </c>
      <c r="AX1485" s="12" t="s">
        <v>75</v>
      </c>
      <c r="AY1485" s="173" t="s">
        <v>334</v>
      </c>
    </row>
    <row r="1486" spans="2:65" s="13" customFormat="1">
      <c r="B1486" s="178"/>
      <c r="D1486" s="172" t="s">
        <v>342</v>
      </c>
      <c r="E1486" s="179" t="s">
        <v>1</v>
      </c>
      <c r="F1486" s="180" t="s">
        <v>518</v>
      </c>
      <c r="H1486" s="181">
        <v>1</v>
      </c>
      <c r="I1486" s="182"/>
      <c r="L1486" s="178"/>
      <c r="M1486" s="183"/>
      <c r="T1486" s="184"/>
      <c r="AT1486" s="179" t="s">
        <v>342</v>
      </c>
      <c r="AU1486" s="179" t="s">
        <v>87</v>
      </c>
      <c r="AV1486" s="13" t="s">
        <v>87</v>
      </c>
      <c r="AW1486" s="13" t="s">
        <v>31</v>
      </c>
      <c r="AX1486" s="13" t="s">
        <v>75</v>
      </c>
      <c r="AY1486" s="179" t="s">
        <v>334</v>
      </c>
    </row>
    <row r="1487" spans="2:65" s="14" customFormat="1">
      <c r="B1487" s="185"/>
      <c r="D1487" s="172" t="s">
        <v>342</v>
      </c>
      <c r="E1487" s="186" t="s">
        <v>1</v>
      </c>
      <c r="F1487" s="187" t="s">
        <v>346</v>
      </c>
      <c r="H1487" s="188">
        <v>1</v>
      </c>
      <c r="I1487" s="189"/>
      <c r="L1487" s="185"/>
      <c r="M1487" s="190"/>
      <c r="T1487" s="191"/>
      <c r="AT1487" s="186" t="s">
        <v>342</v>
      </c>
      <c r="AU1487" s="186" t="s">
        <v>87</v>
      </c>
      <c r="AV1487" s="14" t="s">
        <v>340</v>
      </c>
      <c r="AW1487" s="14" t="s">
        <v>31</v>
      </c>
      <c r="AX1487" s="14" t="s">
        <v>82</v>
      </c>
      <c r="AY1487" s="186" t="s">
        <v>334</v>
      </c>
    </row>
    <row r="1488" spans="2:65" s="1" customFormat="1" ht="33" customHeight="1">
      <c r="B1488" s="128"/>
      <c r="C1488" s="199" t="s">
        <v>1745</v>
      </c>
      <c r="D1488" s="199" t="s">
        <v>425</v>
      </c>
      <c r="E1488" s="200" t="s">
        <v>1746</v>
      </c>
      <c r="F1488" s="201" t="s">
        <v>1747</v>
      </c>
      <c r="G1488" s="202" t="s">
        <v>501</v>
      </c>
      <c r="H1488" s="203">
        <v>2</v>
      </c>
      <c r="I1488" s="204"/>
      <c r="J1488" s="205">
        <f>ROUND(I1488*H1488,2)</f>
        <v>0</v>
      </c>
      <c r="K1488" s="206"/>
      <c r="L1488" s="207"/>
      <c r="M1488" s="208" t="s">
        <v>1</v>
      </c>
      <c r="N1488" s="209" t="s">
        <v>41</v>
      </c>
      <c r="P1488" s="167">
        <f>O1488*H1488</f>
        <v>0</v>
      </c>
      <c r="Q1488" s="167">
        <v>4.1999999999999997E-3</v>
      </c>
      <c r="R1488" s="167">
        <f>Q1488*H1488</f>
        <v>8.3999999999999995E-3</v>
      </c>
      <c r="S1488" s="167">
        <v>0</v>
      </c>
      <c r="T1488" s="168">
        <f>S1488*H1488</f>
        <v>0</v>
      </c>
      <c r="AR1488" s="169" t="s">
        <v>524</v>
      </c>
      <c r="AT1488" s="169" t="s">
        <v>425</v>
      </c>
      <c r="AU1488" s="169" t="s">
        <v>87</v>
      </c>
      <c r="AY1488" s="17" t="s">
        <v>334</v>
      </c>
      <c r="BE1488" s="170">
        <f>IF(N1488="základná",J1488,0)</f>
        <v>0</v>
      </c>
      <c r="BF1488" s="170">
        <f>IF(N1488="znížená",J1488,0)</f>
        <v>0</v>
      </c>
      <c r="BG1488" s="170">
        <f>IF(N1488="zákl. prenesená",J1488,0)</f>
        <v>0</v>
      </c>
      <c r="BH1488" s="170">
        <f>IF(N1488="zníž. prenesená",J1488,0)</f>
        <v>0</v>
      </c>
      <c r="BI1488" s="170">
        <f>IF(N1488="nulová",J1488,0)</f>
        <v>0</v>
      </c>
      <c r="BJ1488" s="17" t="s">
        <v>87</v>
      </c>
      <c r="BK1488" s="170">
        <f>ROUND(I1488*H1488,2)</f>
        <v>0</v>
      </c>
      <c r="BL1488" s="17" t="s">
        <v>452</v>
      </c>
      <c r="BM1488" s="169" t="s">
        <v>1748</v>
      </c>
    </row>
    <row r="1489" spans="2:65" s="12" customFormat="1">
      <c r="B1489" s="171"/>
      <c r="D1489" s="172" t="s">
        <v>342</v>
      </c>
      <c r="E1489" s="173" t="s">
        <v>1</v>
      </c>
      <c r="F1489" s="174" t="s">
        <v>1712</v>
      </c>
      <c r="H1489" s="173" t="s">
        <v>1</v>
      </c>
      <c r="I1489" s="175"/>
      <c r="L1489" s="171"/>
      <c r="M1489" s="176"/>
      <c r="T1489" s="177"/>
      <c r="AT1489" s="173" t="s">
        <v>342</v>
      </c>
      <c r="AU1489" s="173" t="s">
        <v>87</v>
      </c>
      <c r="AV1489" s="12" t="s">
        <v>82</v>
      </c>
      <c r="AW1489" s="12" t="s">
        <v>31</v>
      </c>
      <c r="AX1489" s="12" t="s">
        <v>75</v>
      </c>
      <c r="AY1489" s="173" t="s">
        <v>334</v>
      </c>
    </row>
    <row r="1490" spans="2:65" s="13" customFormat="1">
      <c r="B1490" s="178"/>
      <c r="D1490" s="172" t="s">
        <v>342</v>
      </c>
      <c r="E1490" s="179" t="s">
        <v>1</v>
      </c>
      <c r="F1490" s="180" t="s">
        <v>523</v>
      </c>
      <c r="H1490" s="181">
        <v>2</v>
      </c>
      <c r="I1490" s="182"/>
      <c r="L1490" s="178"/>
      <c r="M1490" s="183"/>
      <c r="T1490" s="184"/>
      <c r="AT1490" s="179" t="s">
        <v>342</v>
      </c>
      <c r="AU1490" s="179" t="s">
        <v>87</v>
      </c>
      <c r="AV1490" s="13" t="s">
        <v>87</v>
      </c>
      <c r="AW1490" s="13" t="s">
        <v>31</v>
      </c>
      <c r="AX1490" s="13" t="s">
        <v>75</v>
      </c>
      <c r="AY1490" s="179" t="s">
        <v>334</v>
      </c>
    </row>
    <row r="1491" spans="2:65" s="14" customFormat="1">
      <c r="B1491" s="185"/>
      <c r="D1491" s="172" t="s">
        <v>342</v>
      </c>
      <c r="E1491" s="186" t="s">
        <v>1</v>
      </c>
      <c r="F1491" s="187" t="s">
        <v>346</v>
      </c>
      <c r="H1491" s="188">
        <v>2</v>
      </c>
      <c r="I1491" s="189"/>
      <c r="L1491" s="185"/>
      <c r="M1491" s="190"/>
      <c r="T1491" s="191"/>
      <c r="AT1491" s="186" t="s">
        <v>342</v>
      </c>
      <c r="AU1491" s="186" t="s">
        <v>87</v>
      </c>
      <c r="AV1491" s="14" t="s">
        <v>340</v>
      </c>
      <c r="AW1491" s="14" t="s">
        <v>31</v>
      </c>
      <c r="AX1491" s="14" t="s">
        <v>82</v>
      </c>
      <c r="AY1491" s="186" t="s">
        <v>334</v>
      </c>
    </row>
    <row r="1492" spans="2:65" s="1" customFormat="1" ht="33" customHeight="1">
      <c r="B1492" s="128"/>
      <c r="C1492" s="199" t="s">
        <v>1749</v>
      </c>
      <c r="D1492" s="199" t="s">
        <v>425</v>
      </c>
      <c r="E1492" s="200" t="s">
        <v>1750</v>
      </c>
      <c r="F1492" s="201" t="s">
        <v>1751</v>
      </c>
      <c r="G1492" s="202" t="s">
        <v>501</v>
      </c>
      <c r="H1492" s="203">
        <v>2</v>
      </c>
      <c r="I1492" s="204"/>
      <c r="J1492" s="205">
        <f>ROUND(I1492*H1492,2)</f>
        <v>0</v>
      </c>
      <c r="K1492" s="206"/>
      <c r="L1492" s="207"/>
      <c r="M1492" s="208" t="s">
        <v>1</v>
      </c>
      <c r="N1492" s="209" t="s">
        <v>41</v>
      </c>
      <c r="P1492" s="167">
        <f>O1492*H1492</f>
        <v>0</v>
      </c>
      <c r="Q1492" s="167">
        <v>4.1999999999999997E-3</v>
      </c>
      <c r="R1492" s="167">
        <f>Q1492*H1492</f>
        <v>8.3999999999999995E-3</v>
      </c>
      <c r="S1492" s="167">
        <v>0</v>
      </c>
      <c r="T1492" s="168">
        <f>S1492*H1492</f>
        <v>0</v>
      </c>
      <c r="AR1492" s="169" t="s">
        <v>524</v>
      </c>
      <c r="AT1492" s="169" t="s">
        <v>425</v>
      </c>
      <c r="AU1492" s="169" t="s">
        <v>87</v>
      </c>
      <c r="AY1492" s="17" t="s">
        <v>334</v>
      </c>
      <c r="BE1492" s="170">
        <f>IF(N1492="základná",J1492,0)</f>
        <v>0</v>
      </c>
      <c r="BF1492" s="170">
        <f>IF(N1492="znížená",J1492,0)</f>
        <v>0</v>
      </c>
      <c r="BG1492" s="170">
        <f>IF(N1492="zákl. prenesená",J1492,0)</f>
        <v>0</v>
      </c>
      <c r="BH1492" s="170">
        <f>IF(N1492="zníž. prenesená",J1492,0)</f>
        <v>0</v>
      </c>
      <c r="BI1492" s="170">
        <f>IF(N1492="nulová",J1492,0)</f>
        <v>0</v>
      </c>
      <c r="BJ1492" s="17" t="s">
        <v>87</v>
      </c>
      <c r="BK1492" s="170">
        <f>ROUND(I1492*H1492,2)</f>
        <v>0</v>
      </c>
      <c r="BL1492" s="17" t="s">
        <v>452</v>
      </c>
      <c r="BM1492" s="169" t="s">
        <v>1752</v>
      </c>
    </row>
    <row r="1493" spans="2:65" s="12" customFormat="1">
      <c r="B1493" s="171"/>
      <c r="D1493" s="172" t="s">
        <v>342</v>
      </c>
      <c r="E1493" s="173" t="s">
        <v>1</v>
      </c>
      <c r="F1493" s="174" t="s">
        <v>1712</v>
      </c>
      <c r="H1493" s="173" t="s">
        <v>1</v>
      </c>
      <c r="I1493" s="175"/>
      <c r="L1493" s="171"/>
      <c r="M1493" s="176"/>
      <c r="T1493" s="177"/>
      <c r="AT1493" s="173" t="s">
        <v>342</v>
      </c>
      <c r="AU1493" s="173" t="s">
        <v>87</v>
      </c>
      <c r="AV1493" s="12" t="s">
        <v>82</v>
      </c>
      <c r="AW1493" s="12" t="s">
        <v>31</v>
      </c>
      <c r="AX1493" s="12" t="s">
        <v>75</v>
      </c>
      <c r="AY1493" s="173" t="s">
        <v>334</v>
      </c>
    </row>
    <row r="1494" spans="2:65" s="13" customFormat="1">
      <c r="B1494" s="178"/>
      <c r="D1494" s="172" t="s">
        <v>342</v>
      </c>
      <c r="E1494" s="179" t="s">
        <v>1</v>
      </c>
      <c r="F1494" s="180" t="s">
        <v>523</v>
      </c>
      <c r="H1494" s="181">
        <v>2</v>
      </c>
      <c r="I1494" s="182"/>
      <c r="L1494" s="178"/>
      <c r="M1494" s="183"/>
      <c r="T1494" s="184"/>
      <c r="AT1494" s="179" t="s">
        <v>342</v>
      </c>
      <c r="AU1494" s="179" t="s">
        <v>87</v>
      </c>
      <c r="AV1494" s="13" t="s">
        <v>87</v>
      </c>
      <c r="AW1494" s="13" t="s">
        <v>31</v>
      </c>
      <c r="AX1494" s="13" t="s">
        <v>75</v>
      </c>
      <c r="AY1494" s="179" t="s">
        <v>334</v>
      </c>
    </row>
    <row r="1495" spans="2:65" s="14" customFormat="1">
      <c r="B1495" s="185"/>
      <c r="D1495" s="172" t="s">
        <v>342</v>
      </c>
      <c r="E1495" s="186" t="s">
        <v>1</v>
      </c>
      <c r="F1495" s="187" t="s">
        <v>346</v>
      </c>
      <c r="H1495" s="188">
        <v>2</v>
      </c>
      <c r="I1495" s="189"/>
      <c r="L1495" s="185"/>
      <c r="M1495" s="190"/>
      <c r="T1495" s="191"/>
      <c r="AT1495" s="186" t="s">
        <v>342</v>
      </c>
      <c r="AU1495" s="186" t="s">
        <v>87</v>
      </c>
      <c r="AV1495" s="14" t="s">
        <v>340</v>
      </c>
      <c r="AW1495" s="14" t="s">
        <v>31</v>
      </c>
      <c r="AX1495" s="14" t="s">
        <v>82</v>
      </c>
      <c r="AY1495" s="186" t="s">
        <v>334</v>
      </c>
    </row>
    <row r="1496" spans="2:65" s="1" customFormat="1" ht="24.15" customHeight="1">
      <c r="B1496" s="128"/>
      <c r="C1496" s="158" t="s">
        <v>1753</v>
      </c>
      <c r="D1496" s="158" t="s">
        <v>336</v>
      </c>
      <c r="E1496" s="159" t="s">
        <v>1754</v>
      </c>
      <c r="F1496" s="160" t="s">
        <v>1755</v>
      </c>
      <c r="G1496" s="161" t="s">
        <v>501</v>
      </c>
      <c r="H1496" s="162">
        <v>5</v>
      </c>
      <c r="I1496" s="163"/>
      <c r="J1496" s="164">
        <f>ROUND(I1496*H1496,2)</f>
        <v>0</v>
      </c>
      <c r="K1496" s="165"/>
      <c r="L1496" s="32"/>
      <c r="M1496" s="166" t="s">
        <v>1</v>
      </c>
      <c r="N1496" s="127" t="s">
        <v>41</v>
      </c>
      <c r="P1496" s="167">
        <f>O1496*H1496</f>
        <v>0</v>
      </c>
      <c r="Q1496" s="167">
        <v>2.3000000000000001E-4</v>
      </c>
      <c r="R1496" s="167">
        <f>Q1496*H1496</f>
        <v>1.15E-3</v>
      </c>
      <c r="S1496" s="167">
        <v>0</v>
      </c>
      <c r="T1496" s="168">
        <f>S1496*H1496</f>
        <v>0</v>
      </c>
      <c r="AR1496" s="169" t="s">
        <v>452</v>
      </c>
      <c r="AT1496" s="169" t="s">
        <v>336</v>
      </c>
      <c r="AU1496" s="169" t="s">
        <v>87</v>
      </c>
      <c r="AY1496" s="17" t="s">
        <v>334</v>
      </c>
      <c r="BE1496" s="170">
        <f>IF(N1496="základná",J1496,0)</f>
        <v>0</v>
      </c>
      <c r="BF1496" s="170">
        <f>IF(N1496="znížená",J1496,0)</f>
        <v>0</v>
      </c>
      <c r="BG1496" s="170">
        <f>IF(N1496="zákl. prenesená",J1496,0)</f>
        <v>0</v>
      </c>
      <c r="BH1496" s="170">
        <f>IF(N1496="zníž. prenesená",J1496,0)</f>
        <v>0</v>
      </c>
      <c r="BI1496" s="170">
        <f>IF(N1496="nulová",J1496,0)</f>
        <v>0</v>
      </c>
      <c r="BJ1496" s="17" t="s">
        <v>87</v>
      </c>
      <c r="BK1496" s="170">
        <f>ROUND(I1496*H1496,2)</f>
        <v>0</v>
      </c>
      <c r="BL1496" s="17" t="s">
        <v>452</v>
      </c>
      <c r="BM1496" s="169" t="s">
        <v>1756</v>
      </c>
    </row>
    <row r="1497" spans="2:65" s="12" customFormat="1">
      <c r="B1497" s="171"/>
      <c r="D1497" s="172" t="s">
        <v>342</v>
      </c>
      <c r="E1497" s="173" t="s">
        <v>1</v>
      </c>
      <c r="F1497" s="174" t="s">
        <v>1757</v>
      </c>
      <c r="H1497" s="173" t="s">
        <v>1</v>
      </c>
      <c r="I1497" s="175"/>
      <c r="L1497" s="171"/>
      <c r="M1497" s="176"/>
      <c r="T1497" s="177"/>
      <c r="AT1497" s="173" t="s">
        <v>342</v>
      </c>
      <c r="AU1497" s="173" t="s">
        <v>87</v>
      </c>
      <c r="AV1497" s="12" t="s">
        <v>82</v>
      </c>
      <c r="AW1497" s="12" t="s">
        <v>31</v>
      </c>
      <c r="AX1497" s="12" t="s">
        <v>75</v>
      </c>
      <c r="AY1497" s="173" t="s">
        <v>334</v>
      </c>
    </row>
    <row r="1498" spans="2:65" s="13" customFormat="1">
      <c r="B1498" s="178"/>
      <c r="D1498" s="172" t="s">
        <v>342</v>
      </c>
      <c r="E1498" s="179" t="s">
        <v>1</v>
      </c>
      <c r="F1498" s="180" t="s">
        <v>518</v>
      </c>
      <c r="H1498" s="181">
        <v>1</v>
      </c>
      <c r="I1498" s="182"/>
      <c r="L1498" s="178"/>
      <c r="M1498" s="183"/>
      <c r="T1498" s="184"/>
      <c r="AT1498" s="179" t="s">
        <v>342</v>
      </c>
      <c r="AU1498" s="179" t="s">
        <v>87</v>
      </c>
      <c r="AV1498" s="13" t="s">
        <v>87</v>
      </c>
      <c r="AW1498" s="13" t="s">
        <v>31</v>
      </c>
      <c r="AX1498" s="13" t="s">
        <v>75</v>
      </c>
      <c r="AY1498" s="179" t="s">
        <v>334</v>
      </c>
    </row>
    <row r="1499" spans="2:65" s="12" customFormat="1">
      <c r="B1499" s="171"/>
      <c r="D1499" s="172" t="s">
        <v>342</v>
      </c>
      <c r="E1499" s="173" t="s">
        <v>1</v>
      </c>
      <c r="F1499" s="174" t="s">
        <v>1758</v>
      </c>
      <c r="H1499" s="173" t="s">
        <v>1</v>
      </c>
      <c r="I1499" s="175"/>
      <c r="L1499" s="171"/>
      <c r="M1499" s="176"/>
      <c r="T1499" s="177"/>
      <c r="AT1499" s="173" t="s">
        <v>342</v>
      </c>
      <c r="AU1499" s="173" t="s">
        <v>87</v>
      </c>
      <c r="AV1499" s="12" t="s">
        <v>82</v>
      </c>
      <c r="AW1499" s="12" t="s">
        <v>31</v>
      </c>
      <c r="AX1499" s="12" t="s">
        <v>75</v>
      </c>
      <c r="AY1499" s="173" t="s">
        <v>334</v>
      </c>
    </row>
    <row r="1500" spans="2:65" s="13" customFormat="1">
      <c r="B1500" s="178"/>
      <c r="D1500" s="172" t="s">
        <v>342</v>
      </c>
      <c r="E1500" s="179" t="s">
        <v>1</v>
      </c>
      <c r="F1500" s="180" t="s">
        <v>1759</v>
      </c>
      <c r="H1500" s="181">
        <v>4</v>
      </c>
      <c r="I1500" s="182"/>
      <c r="L1500" s="178"/>
      <c r="M1500" s="183"/>
      <c r="T1500" s="184"/>
      <c r="AT1500" s="179" t="s">
        <v>342</v>
      </c>
      <c r="AU1500" s="179" t="s">
        <v>87</v>
      </c>
      <c r="AV1500" s="13" t="s">
        <v>87</v>
      </c>
      <c r="AW1500" s="13" t="s">
        <v>31</v>
      </c>
      <c r="AX1500" s="13" t="s">
        <v>75</v>
      </c>
      <c r="AY1500" s="179" t="s">
        <v>334</v>
      </c>
    </row>
    <row r="1501" spans="2:65" s="14" customFormat="1">
      <c r="B1501" s="185"/>
      <c r="D1501" s="172" t="s">
        <v>342</v>
      </c>
      <c r="E1501" s="186" t="s">
        <v>1</v>
      </c>
      <c r="F1501" s="187" t="s">
        <v>346</v>
      </c>
      <c r="H1501" s="188">
        <v>5</v>
      </c>
      <c r="I1501" s="189"/>
      <c r="L1501" s="185"/>
      <c r="M1501" s="190"/>
      <c r="T1501" s="191"/>
      <c r="AT1501" s="186" t="s">
        <v>342</v>
      </c>
      <c r="AU1501" s="186" t="s">
        <v>87</v>
      </c>
      <c r="AV1501" s="14" t="s">
        <v>340</v>
      </c>
      <c r="AW1501" s="14" t="s">
        <v>31</v>
      </c>
      <c r="AX1501" s="14" t="s">
        <v>82</v>
      </c>
      <c r="AY1501" s="186" t="s">
        <v>334</v>
      </c>
    </row>
    <row r="1502" spans="2:65" s="1" customFormat="1" ht="24.15" customHeight="1">
      <c r="B1502" s="128"/>
      <c r="C1502" s="158" t="s">
        <v>1760</v>
      </c>
      <c r="D1502" s="158" t="s">
        <v>336</v>
      </c>
      <c r="E1502" s="159" t="s">
        <v>1761</v>
      </c>
      <c r="F1502" s="160" t="s">
        <v>1762</v>
      </c>
      <c r="G1502" s="161" t="s">
        <v>501</v>
      </c>
      <c r="H1502" s="162">
        <v>5</v>
      </c>
      <c r="I1502" s="163"/>
      <c r="J1502" s="164">
        <f>ROUND(I1502*H1502,2)</f>
        <v>0</v>
      </c>
      <c r="K1502" s="165"/>
      <c r="L1502" s="32"/>
      <c r="M1502" s="166" t="s">
        <v>1</v>
      </c>
      <c r="N1502" s="127" t="s">
        <v>41</v>
      </c>
      <c r="P1502" s="167">
        <f>O1502*H1502</f>
        <v>0</v>
      </c>
      <c r="Q1502" s="167">
        <v>3.3E-4</v>
      </c>
      <c r="R1502" s="167">
        <f>Q1502*H1502</f>
        <v>1.65E-3</v>
      </c>
      <c r="S1502" s="167">
        <v>0</v>
      </c>
      <c r="T1502" s="168">
        <f>S1502*H1502</f>
        <v>0</v>
      </c>
      <c r="AR1502" s="169" t="s">
        <v>452</v>
      </c>
      <c r="AT1502" s="169" t="s">
        <v>336</v>
      </c>
      <c r="AU1502" s="169" t="s">
        <v>87</v>
      </c>
      <c r="AY1502" s="17" t="s">
        <v>334</v>
      </c>
      <c r="BE1502" s="170">
        <f>IF(N1502="základná",J1502,0)</f>
        <v>0</v>
      </c>
      <c r="BF1502" s="170">
        <f>IF(N1502="znížená",J1502,0)</f>
        <v>0</v>
      </c>
      <c r="BG1502" s="170">
        <f>IF(N1502="zákl. prenesená",J1502,0)</f>
        <v>0</v>
      </c>
      <c r="BH1502" s="170">
        <f>IF(N1502="zníž. prenesená",J1502,0)</f>
        <v>0</v>
      </c>
      <c r="BI1502" s="170">
        <f>IF(N1502="nulová",J1502,0)</f>
        <v>0</v>
      </c>
      <c r="BJ1502" s="17" t="s">
        <v>87</v>
      </c>
      <c r="BK1502" s="170">
        <f>ROUND(I1502*H1502,2)</f>
        <v>0</v>
      </c>
      <c r="BL1502" s="17" t="s">
        <v>452</v>
      </c>
      <c r="BM1502" s="169" t="s">
        <v>1763</v>
      </c>
    </row>
    <row r="1503" spans="2:65" s="12" customFormat="1">
      <c r="B1503" s="171"/>
      <c r="D1503" s="172" t="s">
        <v>342</v>
      </c>
      <c r="E1503" s="173" t="s">
        <v>1</v>
      </c>
      <c r="F1503" s="174" t="s">
        <v>1764</v>
      </c>
      <c r="H1503" s="173" t="s">
        <v>1</v>
      </c>
      <c r="I1503" s="175"/>
      <c r="L1503" s="171"/>
      <c r="M1503" s="176"/>
      <c r="T1503" s="177"/>
      <c r="AT1503" s="173" t="s">
        <v>342</v>
      </c>
      <c r="AU1503" s="173" t="s">
        <v>87</v>
      </c>
      <c r="AV1503" s="12" t="s">
        <v>82</v>
      </c>
      <c r="AW1503" s="12" t="s">
        <v>31</v>
      </c>
      <c r="AX1503" s="12" t="s">
        <v>75</v>
      </c>
      <c r="AY1503" s="173" t="s">
        <v>334</v>
      </c>
    </row>
    <row r="1504" spans="2:65" s="13" customFormat="1">
      <c r="B1504" s="178"/>
      <c r="D1504" s="172" t="s">
        <v>342</v>
      </c>
      <c r="E1504" s="179" t="s">
        <v>1</v>
      </c>
      <c r="F1504" s="180" t="s">
        <v>1713</v>
      </c>
      <c r="H1504" s="181">
        <v>3</v>
      </c>
      <c r="I1504" s="182"/>
      <c r="L1504" s="178"/>
      <c r="M1504" s="183"/>
      <c r="T1504" s="184"/>
      <c r="AT1504" s="179" t="s">
        <v>342</v>
      </c>
      <c r="AU1504" s="179" t="s">
        <v>87</v>
      </c>
      <c r="AV1504" s="13" t="s">
        <v>87</v>
      </c>
      <c r="AW1504" s="13" t="s">
        <v>31</v>
      </c>
      <c r="AX1504" s="13" t="s">
        <v>75</v>
      </c>
      <c r="AY1504" s="179" t="s">
        <v>334</v>
      </c>
    </row>
    <row r="1505" spans="2:65" s="12" customFormat="1">
      <c r="B1505" s="171"/>
      <c r="D1505" s="172" t="s">
        <v>342</v>
      </c>
      <c r="E1505" s="173" t="s">
        <v>1</v>
      </c>
      <c r="F1505" s="174" t="s">
        <v>1765</v>
      </c>
      <c r="H1505" s="173" t="s">
        <v>1</v>
      </c>
      <c r="I1505" s="175"/>
      <c r="L1505" s="171"/>
      <c r="M1505" s="176"/>
      <c r="T1505" s="177"/>
      <c r="AT1505" s="173" t="s">
        <v>342</v>
      </c>
      <c r="AU1505" s="173" t="s">
        <v>87</v>
      </c>
      <c r="AV1505" s="12" t="s">
        <v>82</v>
      </c>
      <c r="AW1505" s="12" t="s">
        <v>31</v>
      </c>
      <c r="AX1505" s="12" t="s">
        <v>75</v>
      </c>
      <c r="AY1505" s="173" t="s">
        <v>334</v>
      </c>
    </row>
    <row r="1506" spans="2:65" s="13" customFormat="1">
      <c r="B1506" s="178"/>
      <c r="D1506" s="172" t="s">
        <v>342</v>
      </c>
      <c r="E1506" s="179" t="s">
        <v>1</v>
      </c>
      <c r="F1506" s="180" t="s">
        <v>523</v>
      </c>
      <c r="H1506" s="181">
        <v>2</v>
      </c>
      <c r="I1506" s="182"/>
      <c r="L1506" s="178"/>
      <c r="M1506" s="183"/>
      <c r="T1506" s="184"/>
      <c r="AT1506" s="179" t="s">
        <v>342</v>
      </c>
      <c r="AU1506" s="179" t="s">
        <v>87</v>
      </c>
      <c r="AV1506" s="13" t="s">
        <v>87</v>
      </c>
      <c r="AW1506" s="13" t="s">
        <v>31</v>
      </c>
      <c r="AX1506" s="13" t="s">
        <v>75</v>
      </c>
      <c r="AY1506" s="179" t="s">
        <v>334</v>
      </c>
    </row>
    <row r="1507" spans="2:65" s="14" customFormat="1">
      <c r="B1507" s="185"/>
      <c r="D1507" s="172" t="s">
        <v>342</v>
      </c>
      <c r="E1507" s="186" t="s">
        <v>1</v>
      </c>
      <c r="F1507" s="187" t="s">
        <v>346</v>
      </c>
      <c r="H1507" s="188">
        <v>5</v>
      </c>
      <c r="I1507" s="189"/>
      <c r="L1507" s="185"/>
      <c r="M1507" s="190"/>
      <c r="T1507" s="191"/>
      <c r="AT1507" s="186" t="s">
        <v>342</v>
      </c>
      <c r="AU1507" s="186" t="s">
        <v>87</v>
      </c>
      <c r="AV1507" s="14" t="s">
        <v>340</v>
      </c>
      <c r="AW1507" s="14" t="s">
        <v>31</v>
      </c>
      <c r="AX1507" s="14" t="s">
        <v>82</v>
      </c>
      <c r="AY1507" s="186" t="s">
        <v>334</v>
      </c>
    </row>
    <row r="1508" spans="2:65" s="1" customFormat="1" ht="37.799999999999997" customHeight="1">
      <c r="B1508" s="128"/>
      <c r="C1508" s="199" t="s">
        <v>1766</v>
      </c>
      <c r="D1508" s="199" t="s">
        <v>425</v>
      </c>
      <c r="E1508" s="200" t="s">
        <v>1767</v>
      </c>
      <c r="F1508" s="201" t="s">
        <v>1768</v>
      </c>
      <c r="G1508" s="202" t="s">
        <v>501</v>
      </c>
      <c r="H1508" s="203">
        <v>3</v>
      </c>
      <c r="I1508" s="204"/>
      <c r="J1508" s="205">
        <f>ROUND(I1508*H1508,2)</f>
        <v>0</v>
      </c>
      <c r="K1508" s="206"/>
      <c r="L1508" s="207"/>
      <c r="M1508" s="208" t="s">
        <v>1</v>
      </c>
      <c r="N1508" s="209" t="s">
        <v>41</v>
      </c>
      <c r="P1508" s="167">
        <f>O1508*H1508</f>
        <v>0</v>
      </c>
      <c r="Q1508" s="167">
        <v>1.2E-2</v>
      </c>
      <c r="R1508" s="167">
        <f>Q1508*H1508</f>
        <v>3.6000000000000004E-2</v>
      </c>
      <c r="S1508" s="167">
        <v>0</v>
      </c>
      <c r="T1508" s="168">
        <f>S1508*H1508</f>
        <v>0</v>
      </c>
      <c r="AR1508" s="169" t="s">
        <v>524</v>
      </c>
      <c r="AT1508" s="169" t="s">
        <v>425</v>
      </c>
      <c r="AU1508" s="169" t="s">
        <v>87</v>
      </c>
      <c r="AY1508" s="17" t="s">
        <v>334</v>
      </c>
      <c r="BE1508" s="170">
        <f>IF(N1508="základná",J1508,0)</f>
        <v>0</v>
      </c>
      <c r="BF1508" s="170">
        <f>IF(N1508="znížená",J1508,0)</f>
        <v>0</v>
      </c>
      <c r="BG1508" s="170">
        <f>IF(N1508="zákl. prenesená",J1508,0)</f>
        <v>0</v>
      </c>
      <c r="BH1508" s="170">
        <f>IF(N1508="zníž. prenesená",J1508,0)</f>
        <v>0</v>
      </c>
      <c r="BI1508" s="170">
        <f>IF(N1508="nulová",J1508,0)</f>
        <v>0</v>
      </c>
      <c r="BJ1508" s="17" t="s">
        <v>87</v>
      </c>
      <c r="BK1508" s="170">
        <f>ROUND(I1508*H1508,2)</f>
        <v>0</v>
      </c>
      <c r="BL1508" s="17" t="s">
        <v>452</v>
      </c>
      <c r="BM1508" s="169" t="s">
        <v>1769</v>
      </c>
    </row>
    <row r="1509" spans="2:65" s="12" customFormat="1">
      <c r="B1509" s="171"/>
      <c r="D1509" s="172" t="s">
        <v>342</v>
      </c>
      <c r="E1509" s="173" t="s">
        <v>1</v>
      </c>
      <c r="F1509" s="174" t="s">
        <v>1770</v>
      </c>
      <c r="H1509" s="173" t="s">
        <v>1</v>
      </c>
      <c r="I1509" s="175"/>
      <c r="L1509" s="171"/>
      <c r="M1509" s="176"/>
      <c r="T1509" s="177"/>
      <c r="AT1509" s="173" t="s">
        <v>342</v>
      </c>
      <c r="AU1509" s="173" t="s">
        <v>87</v>
      </c>
      <c r="AV1509" s="12" t="s">
        <v>82</v>
      </c>
      <c r="AW1509" s="12" t="s">
        <v>31</v>
      </c>
      <c r="AX1509" s="12" t="s">
        <v>75</v>
      </c>
      <c r="AY1509" s="173" t="s">
        <v>334</v>
      </c>
    </row>
    <row r="1510" spans="2:65" s="13" customFormat="1">
      <c r="B1510" s="178"/>
      <c r="D1510" s="172" t="s">
        <v>342</v>
      </c>
      <c r="E1510" s="179" t="s">
        <v>1</v>
      </c>
      <c r="F1510" s="180" t="s">
        <v>1713</v>
      </c>
      <c r="H1510" s="181">
        <v>3</v>
      </c>
      <c r="I1510" s="182"/>
      <c r="L1510" s="178"/>
      <c r="M1510" s="183"/>
      <c r="T1510" s="184"/>
      <c r="AT1510" s="179" t="s">
        <v>342</v>
      </c>
      <c r="AU1510" s="179" t="s">
        <v>87</v>
      </c>
      <c r="AV1510" s="13" t="s">
        <v>87</v>
      </c>
      <c r="AW1510" s="13" t="s">
        <v>31</v>
      </c>
      <c r="AX1510" s="13" t="s">
        <v>75</v>
      </c>
      <c r="AY1510" s="179" t="s">
        <v>334</v>
      </c>
    </row>
    <row r="1511" spans="2:65" s="14" customFormat="1">
      <c r="B1511" s="185"/>
      <c r="D1511" s="172" t="s">
        <v>342</v>
      </c>
      <c r="E1511" s="186" t="s">
        <v>1</v>
      </c>
      <c r="F1511" s="187" t="s">
        <v>346</v>
      </c>
      <c r="H1511" s="188">
        <v>3</v>
      </c>
      <c r="I1511" s="189"/>
      <c r="L1511" s="185"/>
      <c r="M1511" s="190"/>
      <c r="T1511" s="191"/>
      <c r="AT1511" s="186" t="s">
        <v>342</v>
      </c>
      <c r="AU1511" s="186" t="s">
        <v>87</v>
      </c>
      <c r="AV1511" s="14" t="s">
        <v>340</v>
      </c>
      <c r="AW1511" s="14" t="s">
        <v>31</v>
      </c>
      <c r="AX1511" s="14" t="s">
        <v>82</v>
      </c>
      <c r="AY1511" s="186" t="s">
        <v>334</v>
      </c>
    </row>
    <row r="1512" spans="2:65" s="1" customFormat="1" ht="44.25" customHeight="1">
      <c r="B1512" s="128"/>
      <c r="C1512" s="199" t="s">
        <v>1771</v>
      </c>
      <c r="D1512" s="199" t="s">
        <v>425</v>
      </c>
      <c r="E1512" s="200" t="s">
        <v>1772</v>
      </c>
      <c r="F1512" s="201" t="s">
        <v>1773</v>
      </c>
      <c r="G1512" s="202" t="s">
        <v>501</v>
      </c>
      <c r="H1512" s="203">
        <v>2</v>
      </c>
      <c r="I1512" s="204"/>
      <c r="J1512" s="205">
        <f>ROUND(I1512*H1512,2)</f>
        <v>0</v>
      </c>
      <c r="K1512" s="206"/>
      <c r="L1512" s="207"/>
      <c r="M1512" s="208" t="s">
        <v>1</v>
      </c>
      <c r="N1512" s="209" t="s">
        <v>41</v>
      </c>
      <c r="P1512" s="167">
        <f>O1512*H1512</f>
        <v>0</v>
      </c>
      <c r="Q1512" s="167">
        <v>1.2E-2</v>
      </c>
      <c r="R1512" s="167">
        <f>Q1512*H1512</f>
        <v>2.4E-2</v>
      </c>
      <c r="S1512" s="167">
        <v>0</v>
      </c>
      <c r="T1512" s="168">
        <f>S1512*H1512</f>
        <v>0</v>
      </c>
      <c r="AR1512" s="169" t="s">
        <v>524</v>
      </c>
      <c r="AT1512" s="169" t="s">
        <v>425</v>
      </c>
      <c r="AU1512" s="169" t="s">
        <v>87</v>
      </c>
      <c r="AY1512" s="17" t="s">
        <v>334</v>
      </c>
      <c r="BE1512" s="170">
        <f>IF(N1512="základná",J1512,0)</f>
        <v>0</v>
      </c>
      <c r="BF1512" s="170">
        <f>IF(N1512="znížená",J1512,0)</f>
        <v>0</v>
      </c>
      <c r="BG1512" s="170">
        <f>IF(N1512="zákl. prenesená",J1512,0)</f>
        <v>0</v>
      </c>
      <c r="BH1512" s="170">
        <f>IF(N1512="zníž. prenesená",J1512,0)</f>
        <v>0</v>
      </c>
      <c r="BI1512" s="170">
        <f>IF(N1512="nulová",J1512,0)</f>
        <v>0</v>
      </c>
      <c r="BJ1512" s="17" t="s">
        <v>87</v>
      </c>
      <c r="BK1512" s="170">
        <f>ROUND(I1512*H1512,2)</f>
        <v>0</v>
      </c>
      <c r="BL1512" s="17" t="s">
        <v>452</v>
      </c>
      <c r="BM1512" s="169" t="s">
        <v>1774</v>
      </c>
    </row>
    <row r="1513" spans="2:65" s="12" customFormat="1">
      <c r="B1513" s="171"/>
      <c r="D1513" s="172" t="s">
        <v>342</v>
      </c>
      <c r="E1513" s="173" t="s">
        <v>1</v>
      </c>
      <c r="F1513" s="174" t="s">
        <v>1770</v>
      </c>
      <c r="H1513" s="173" t="s">
        <v>1</v>
      </c>
      <c r="I1513" s="175"/>
      <c r="L1513" s="171"/>
      <c r="M1513" s="176"/>
      <c r="T1513" s="177"/>
      <c r="AT1513" s="173" t="s">
        <v>342</v>
      </c>
      <c r="AU1513" s="173" t="s">
        <v>87</v>
      </c>
      <c r="AV1513" s="12" t="s">
        <v>82</v>
      </c>
      <c r="AW1513" s="12" t="s">
        <v>31</v>
      </c>
      <c r="AX1513" s="12" t="s">
        <v>75</v>
      </c>
      <c r="AY1513" s="173" t="s">
        <v>334</v>
      </c>
    </row>
    <row r="1514" spans="2:65" s="13" customFormat="1">
      <c r="B1514" s="178"/>
      <c r="D1514" s="172" t="s">
        <v>342</v>
      </c>
      <c r="E1514" s="179" t="s">
        <v>1</v>
      </c>
      <c r="F1514" s="180" t="s">
        <v>523</v>
      </c>
      <c r="H1514" s="181">
        <v>2</v>
      </c>
      <c r="I1514" s="182"/>
      <c r="L1514" s="178"/>
      <c r="M1514" s="183"/>
      <c r="T1514" s="184"/>
      <c r="AT1514" s="179" t="s">
        <v>342</v>
      </c>
      <c r="AU1514" s="179" t="s">
        <v>87</v>
      </c>
      <c r="AV1514" s="13" t="s">
        <v>87</v>
      </c>
      <c r="AW1514" s="13" t="s">
        <v>31</v>
      </c>
      <c r="AX1514" s="13" t="s">
        <v>75</v>
      </c>
      <c r="AY1514" s="179" t="s">
        <v>334</v>
      </c>
    </row>
    <row r="1515" spans="2:65" s="14" customFormat="1">
      <c r="B1515" s="185"/>
      <c r="D1515" s="172" t="s">
        <v>342</v>
      </c>
      <c r="E1515" s="186" t="s">
        <v>1</v>
      </c>
      <c r="F1515" s="187" t="s">
        <v>346</v>
      </c>
      <c r="H1515" s="188">
        <v>2</v>
      </c>
      <c r="I1515" s="189"/>
      <c r="L1515" s="185"/>
      <c r="M1515" s="190"/>
      <c r="T1515" s="191"/>
      <c r="AT1515" s="186" t="s">
        <v>342</v>
      </c>
      <c r="AU1515" s="186" t="s">
        <v>87</v>
      </c>
      <c r="AV1515" s="14" t="s">
        <v>340</v>
      </c>
      <c r="AW1515" s="14" t="s">
        <v>31</v>
      </c>
      <c r="AX1515" s="14" t="s">
        <v>82</v>
      </c>
      <c r="AY1515" s="186" t="s">
        <v>334</v>
      </c>
    </row>
    <row r="1516" spans="2:65" s="1" customFormat="1" ht="33" customHeight="1">
      <c r="B1516" s="128"/>
      <c r="C1516" s="199" t="s">
        <v>1775</v>
      </c>
      <c r="D1516" s="199" t="s">
        <v>425</v>
      </c>
      <c r="E1516" s="200" t="s">
        <v>1776</v>
      </c>
      <c r="F1516" s="201" t="s">
        <v>1777</v>
      </c>
      <c r="G1516" s="202" t="s">
        <v>501</v>
      </c>
      <c r="H1516" s="203">
        <v>1</v>
      </c>
      <c r="I1516" s="204"/>
      <c r="J1516" s="205">
        <f>ROUND(I1516*H1516,2)</f>
        <v>0</v>
      </c>
      <c r="K1516" s="206"/>
      <c r="L1516" s="207"/>
      <c r="M1516" s="208" t="s">
        <v>1</v>
      </c>
      <c r="N1516" s="209" t="s">
        <v>41</v>
      </c>
      <c r="P1516" s="167">
        <f>O1516*H1516</f>
        <v>0</v>
      </c>
      <c r="Q1516" s="167">
        <v>1.2E-2</v>
      </c>
      <c r="R1516" s="167">
        <f>Q1516*H1516</f>
        <v>1.2E-2</v>
      </c>
      <c r="S1516" s="167">
        <v>0</v>
      </c>
      <c r="T1516" s="168">
        <f>S1516*H1516</f>
        <v>0</v>
      </c>
      <c r="AR1516" s="169" t="s">
        <v>524</v>
      </c>
      <c r="AT1516" s="169" t="s">
        <v>425</v>
      </c>
      <c r="AU1516" s="169" t="s">
        <v>87</v>
      </c>
      <c r="AY1516" s="17" t="s">
        <v>334</v>
      </c>
      <c r="BE1516" s="170">
        <f>IF(N1516="základná",J1516,0)</f>
        <v>0</v>
      </c>
      <c r="BF1516" s="170">
        <f>IF(N1516="znížená",J1516,0)</f>
        <v>0</v>
      </c>
      <c r="BG1516" s="170">
        <f>IF(N1516="zákl. prenesená",J1516,0)</f>
        <v>0</v>
      </c>
      <c r="BH1516" s="170">
        <f>IF(N1516="zníž. prenesená",J1516,0)</f>
        <v>0</v>
      </c>
      <c r="BI1516" s="170">
        <f>IF(N1516="nulová",J1516,0)</f>
        <v>0</v>
      </c>
      <c r="BJ1516" s="17" t="s">
        <v>87</v>
      </c>
      <c r="BK1516" s="170">
        <f>ROUND(I1516*H1516,2)</f>
        <v>0</v>
      </c>
      <c r="BL1516" s="17" t="s">
        <v>452</v>
      </c>
      <c r="BM1516" s="169" t="s">
        <v>1778</v>
      </c>
    </row>
    <row r="1517" spans="2:65" s="12" customFormat="1">
      <c r="B1517" s="171"/>
      <c r="D1517" s="172" t="s">
        <v>342</v>
      </c>
      <c r="E1517" s="173" t="s">
        <v>1</v>
      </c>
      <c r="F1517" s="174" t="s">
        <v>1779</v>
      </c>
      <c r="H1517" s="173" t="s">
        <v>1</v>
      </c>
      <c r="I1517" s="175"/>
      <c r="L1517" s="171"/>
      <c r="M1517" s="176"/>
      <c r="T1517" s="177"/>
      <c r="AT1517" s="173" t="s">
        <v>342</v>
      </c>
      <c r="AU1517" s="173" t="s">
        <v>87</v>
      </c>
      <c r="AV1517" s="12" t="s">
        <v>82</v>
      </c>
      <c r="AW1517" s="12" t="s">
        <v>31</v>
      </c>
      <c r="AX1517" s="12" t="s">
        <v>75</v>
      </c>
      <c r="AY1517" s="173" t="s">
        <v>334</v>
      </c>
    </row>
    <row r="1518" spans="2:65" s="13" customFormat="1">
      <c r="B1518" s="178"/>
      <c r="D1518" s="172" t="s">
        <v>342</v>
      </c>
      <c r="E1518" s="179" t="s">
        <v>1</v>
      </c>
      <c r="F1518" s="180" t="s">
        <v>518</v>
      </c>
      <c r="H1518" s="181">
        <v>1</v>
      </c>
      <c r="I1518" s="182"/>
      <c r="L1518" s="178"/>
      <c r="M1518" s="183"/>
      <c r="T1518" s="184"/>
      <c r="AT1518" s="179" t="s">
        <v>342</v>
      </c>
      <c r="AU1518" s="179" t="s">
        <v>87</v>
      </c>
      <c r="AV1518" s="13" t="s">
        <v>87</v>
      </c>
      <c r="AW1518" s="13" t="s">
        <v>31</v>
      </c>
      <c r="AX1518" s="13" t="s">
        <v>75</v>
      </c>
      <c r="AY1518" s="179" t="s">
        <v>334</v>
      </c>
    </row>
    <row r="1519" spans="2:65" s="14" customFormat="1">
      <c r="B1519" s="185"/>
      <c r="D1519" s="172" t="s">
        <v>342</v>
      </c>
      <c r="E1519" s="186" t="s">
        <v>1</v>
      </c>
      <c r="F1519" s="187" t="s">
        <v>346</v>
      </c>
      <c r="H1519" s="188">
        <v>1</v>
      </c>
      <c r="I1519" s="189"/>
      <c r="L1519" s="185"/>
      <c r="M1519" s="190"/>
      <c r="T1519" s="191"/>
      <c r="AT1519" s="186" t="s">
        <v>342</v>
      </c>
      <c r="AU1519" s="186" t="s">
        <v>87</v>
      </c>
      <c r="AV1519" s="14" t="s">
        <v>340</v>
      </c>
      <c r="AW1519" s="14" t="s">
        <v>31</v>
      </c>
      <c r="AX1519" s="14" t="s">
        <v>82</v>
      </c>
      <c r="AY1519" s="186" t="s">
        <v>334</v>
      </c>
    </row>
    <row r="1520" spans="2:65" s="1" customFormat="1" ht="33" customHeight="1">
      <c r="B1520" s="128"/>
      <c r="C1520" s="199" t="s">
        <v>1780</v>
      </c>
      <c r="D1520" s="199" t="s">
        <v>425</v>
      </c>
      <c r="E1520" s="200" t="s">
        <v>1781</v>
      </c>
      <c r="F1520" s="201" t="s">
        <v>1782</v>
      </c>
      <c r="G1520" s="202" t="s">
        <v>501</v>
      </c>
      <c r="H1520" s="203">
        <v>4</v>
      </c>
      <c r="I1520" s="204"/>
      <c r="J1520" s="205">
        <f>ROUND(I1520*H1520,2)</f>
        <v>0</v>
      </c>
      <c r="K1520" s="206"/>
      <c r="L1520" s="207"/>
      <c r="M1520" s="208" t="s">
        <v>1</v>
      </c>
      <c r="N1520" s="209" t="s">
        <v>41</v>
      </c>
      <c r="P1520" s="167">
        <f>O1520*H1520</f>
        <v>0</v>
      </c>
      <c r="Q1520" s="167">
        <v>1.2E-2</v>
      </c>
      <c r="R1520" s="167">
        <f>Q1520*H1520</f>
        <v>4.8000000000000001E-2</v>
      </c>
      <c r="S1520" s="167">
        <v>0</v>
      </c>
      <c r="T1520" s="168">
        <f>S1520*H1520</f>
        <v>0</v>
      </c>
      <c r="AR1520" s="169" t="s">
        <v>524</v>
      </c>
      <c r="AT1520" s="169" t="s">
        <v>425</v>
      </c>
      <c r="AU1520" s="169" t="s">
        <v>87</v>
      </c>
      <c r="AY1520" s="17" t="s">
        <v>334</v>
      </c>
      <c r="BE1520" s="170">
        <f>IF(N1520="základná",J1520,0)</f>
        <v>0</v>
      </c>
      <c r="BF1520" s="170">
        <f>IF(N1520="znížená",J1520,0)</f>
        <v>0</v>
      </c>
      <c r="BG1520" s="170">
        <f>IF(N1520="zákl. prenesená",J1520,0)</f>
        <v>0</v>
      </c>
      <c r="BH1520" s="170">
        <f>IF(N1520="zníž. prenesená",J1520,0)</f>
        <v>0</v>
      </c>
      <c r="BI1520" s="170">
        <f>IF(N1520="nulová",J1520,0)</f>
        <v>0</v>
      </c>
      <c r="BJ1520" s="17" t="s">
        <v>87</v>
      </c>
      <c r="BK1520" s="170">
        <f>ROUND(I1520*H1520,2)</f>
        <v>0</v>
      </c>
      <c r="BL1520" s="17" t="s">
        <v>452</v>
      </c>
      <c r="BM1520" s="169" t="s">
        <v>1783</v>
      </c>
    </row>
    <row r="1521" spans="2:65" s="12" customFormat="1">
      <c r="B1521" s="171"/>
      <c r="D1521" s="172" t="s">
        <v>342</v>
      </c>
      <c r="E1521" s="173" t="s">
        <v>1</v>
      </c>
      <c r="F1521" s="174" t="s">
        <v>1784</v>
      </c>
      <c r="H1521" s="173" t="s">
        <v>1</v>
      </c>
      <c r="I1521" s="175"/>
      <c r="L1521" s="171"/>
      <c r="M1521" s="176"/>
      <c r="T1521" s="177"/>
      <c r="AT1521" s="173" t="s">
        <v>342</v>
      </c>
      <c r="AU1521" s="173" t="s">
        <v>87</v>
      </c>
      <c r="AV1521" s="12" t="s">
        <v>82</v>
      </c>
      <c r="AW1521" s="12" t="s">
        <v>31</v>
      </c>
      <c r="AX1521" s="12" t="s">
        <v>75</v>
      </c>
      <c r="AY1521" s="173" t="s">
        <v>334</v>
      </c>
    </row>
    <row r="1522" spans="2:65" s="13" customFormat="1">
      <c r="B1522" s="178"/>
      <c r="D1522" s="172" t="s">
        <v>342</v>
      </c>
      <c r="E1522" s="179" t="s">
        <v>1</v>
      </c>
      <c r="F1522" s="180" t="s">
        <v>1759</v>
      </c>
      <c r="H1522" s="181">
        <v>4</v>
      </c>
      <c r="I1522" s="182"/>
      <c r="L1522" s="178"/>
      <c r="M1522" s="183"/>
      <c r="T1522" s="184"/>
      <c r="AT1522" s="179" t="s">
        <v>342</v>
      </c>
      <c r="AU1522" s="179" t="s">
        <v>87</v>
      </c>
      <c r="AV1522" s="13" t="s">
        <v>87</v>
      </c>
      <c r="AW1522" s="13" t="s">
        <v>31</v>
      </c>
      <c r="AX1522" s="13" t="s">
        <v>75</v>
      </c>
      <c r="AY1522" s="179" t="s">
        <v>334</v>
      </c>
    </row>
    <row r="1523" spans="2:65" s="14" customFormat="1">
      <c r="B1523" s="185"/>
      <c r="D1523" s="172" t="s">
        <v>342</v>
      </c>
      <c r="E1523" s="186" t="s">
        <v>1</v>
      </c>
      <c r="F1523" s="187" t="s">
        <v>346</v>
      </c>
      <c r="H1523" s="188">
        <v>4</v>
      </c>
      <c r="I1523" s="189"/>
      <c r="L1523" s="185"/>
      <c r="M1523" s="190"/>
      <c r="T1523" s="191"/>
      <c r="AT1523" s="186" t="s">
        <v>342</v>
      </c>
      <c r="AU1523" s="186" t="s">
        <v>87</v>
      </c>
      <c r="AV1523" s="14" t="s">
        <v>340</v>
      </c>
      <c r="AW1523" s="14" t="s">
        <v>31</v>
      </c>
      <c r="AX1523" s="14" t="s">
        <v>82</v>
      </c>
      <c r="AY1523" s="186" t="s">
        <v>334</v>
      </c>
    </row>
    <row r="1524" spans="2:65" s="1" customFormat="1" ht="16.5" customHeight="1">
      <c r="B1524" s="128"/>
      <c r="C1524" s="158" t="s">
        <v>1785</v>
      </c>
      <c r="D1524" s="158" t="s">
        <v>336</v>
      </c>
      <c r="E1524" s="159" t="s">
        <v>1786</v>
      </c>
      <c r="F1524" s="160" t="s">
        <v>1787</v>
      </c>
      <c r="G1524" s="161" t="s">
        <v>339</v>
      </c>
      <c r="H1524" s="162">
        <v>395.10500000000002</v>
      </c>
      <c r="I1524" s="163"/>
      <c r="J1524" s="164">
        <f>ROUND(I1524*H1524,2)</f>
        <v>0</v>
      </c>
      <c r="K1524" s="165"/>
      <c r="L1524" s="32"/>
      <c r="M1524" s="166" t="s">
        <v>1</v>
      </c>
      <c r="N1524" s="127" t="s">
        <v>41</v>
      </c>
      <c r="P1524" s="167">
        <f>O1524*H1524</f>
        <v>0</v>
      </c>
      <c r="Q1524" s="167">
        <v>0</v>
      </c>
      <c r="R1524" s="167">
        <f>Q1524*H1524</f>
        <v>0</v>
      </c>
      <c r="S1524" s="167">
        <v>0</v>
      </c>
      <c r="T1524" s="168">
        <f>S1524*H1524</f>
        <v>0</v>
      </c>
      <c r="AR1524" s="169" t="s">
        <v>452</v>
      </c>
      <c r="AT1524" s="169" t="s">
        <v>336</v>
      </c>
      <c r="AU1524" s="169" t="s">
        <v>87</v>
      </c>
      <c r="AY1524" s="17" t="s">
        <v>334</v>
      </c>
      <c r="BE1524" s="170">
        <f>IF(N1524="základná",J1524,0)</f>
        <v>0</v>
      </c>
      <c r="BF1524" s="170">
        <f>IF(N1524="znížená",J1524,0)</f>
        <v>0</v>
      </c>
      <c r="BG1524" s="170">
        <f>IF(N1524="zákl. prenesená",J1524,0)</f>
        <v>0</v>
      </c>
      <c r="BH1524" s="170">
        <f>IF(N1524="zníž. prenesená",J1524,0)</f>
        <v>0</v>
      </c>
      <c r="BI1524" s="170">
        <f>IF(N1524="nulová",J1524,0)</f>
        <v>0</v>
      </c>
      <c r="BJ1524" s="17" t="s">
        <v>87</v>
      </c>
      <c r="BK1524" s="170">
        <f>ROUND(I1524*H1524,2)</f>
        <v>0</v>
      </c>
      <c r="BL1524" s="17" t="s">
        <v>452</v>
      </c>
      <c r="BM1524" s="169" t="s">
        <v>1788</v>
      </c>
    </row>
    <row r="1525" spans="2:65" s="12" customFormat="1" ht="20.399999999999999">
      <c r="B1525" s="171"/>
      <c r="D1525" s="172" t="s">
        <v>342</v>
      </c>
      <c r="E1525" s="173" t="s">
        <v>1</v>
      </c>
      <c r="F1525" s="174" t="s">
        <v>1084</v>
      </c>
      <c r="H1525" s="173" t="s">
        <v>1</v>
      </c>
      <c r="I1525" s="175"/>
      <c r="L1525" s="171"/>
      <c r="M1525" s="176"/>
      <c r="T1525" s="177"/>
      <c r="AT1525" s="173" t="s">
        <v>342</v>
      </c>
      <c r="AU1525" s="173" t="s">
        <v>87</v>
      </c>
      <c r="AV1525" s="12" t="s">
        <v>82</v>
      </c>
      <c r="AW1525" s="12" t="s">
        <v>31</v>
      </c>
      <c r="AX1525" s="12" t="s">
        <v>75</v>
      </c>
      <c r="AY1525" s="173" t="s">
        <v>334</v>
      </c>
    </row>
    <row r="1526" spans="2:65" s="13" customFormat="1">
      <c r="B1526" s="178"/>
      <c r="D1526" s="172" t="s">
        <v>342</v>
      </c>
      <c r="E1526" s="179" t="s">
        <v>1</v>
      </c>
      <c r="F1526" s="180" t="s">
        <v>213</v>
      </c>
      <c r="H1526" s="181">
        <v>302.80799999999999</v>
      </c>
      <c r="I1526" s="182"/>
      <c r="L1526" s="178"/>
      <c r="M1526" s="183"/>
      <c r="T1526" s="184"/>
      <c r="AT1526" s="179" t="s">
        <v>342</v>
      </c>
      <c r="AU1526" s="179" t="s">
        <v>87</v>
      </c>
      <c r="AV1526" s="13" t="s">
        <v>87</v>
      </c>
      <c r="AW1526" s="13" t="s">
        <v>31</v>
      </c>
      <c r="AX1526" s="13" t="s">
        <v>75</v>
      </c>
      <c r="AY1526" s="179" t="s">
        <v>334</v>
      </c>
    </row>
    <row r="1527" spans="2:65" s="15" customFormat="1">
      <c r="B1527" s="192"/>
      <c r="D1527" s="172" t="s">
        <v>342</v>
      </c>
      <c r="E1527" s="193" t="s">
        <v>1</v>
      </c>
      <c r="F1527" s="194" t="s">
        <v>406</v>
      </c>
      <c r="H1527" s="195">
        <v>302.80799999999999</v>
      </c>
      <c r="I1527" s="196"/>
      <c r="L1527" s="192"/>
      <c r="M1527" s="197"/>
      <c r="T1527" s="198"/>
      <c r="AT1527" s="193" t="s">
        <v>342</v>
      </c>
      <c r="AU1527" s="193" t="s">
        <v>87</v>
      </c>
      <c r="AV1527" s="15" t="s">
        <v>352</v>
      </c>
      <c r="AW1527" s="15" t="s">
        <v>31</v>
      </c>
      <c r="AX1527" s="15" t="s">
        <v>75</v>
      </c>
      <c r="AY1527" s="193" t="s">
        <v>334</v>
      </c>
    </row>
    <row r="1528" spans="2:65" s="12" customFormat="1" ht="20.399999999999999">
      <c r="B1528" s="171"/>
      <c r="D1528" s="172" t="s">
        <v>342</v>
      </c>
      <c r="E1528" s="173" t="s">
        <v>1</v>
      </c>
      <c r="F1528" s="174" t="s">
        <v>1085</v>
      </c>
      <c r="H1528" s="173" t="s">
        <v>1</v>
      </c>
      <c r="I1528" s="175"/>
      <c r="L1528" s="171"/>
      <c r="M1528" s="176"/>
      <c r="T1528" s="177"/>
      <c r="AT1528" s="173" t="s">
        <v>342</v>
      </c>
      <c r="AU1528" s="173" t="s">
        <v>87</v>
      </c>
      <c r="AV1528" s="12" t="s">
        <v>82</v>
      </c>
      <c r="AW1528" s="12" t="s">
        <v>31</v>
      </c>
      <c r="AX1528" s="12" t="s">
        <v>75</v>
      </c>
      <c r="AY1528" s="173" t="s">
        <v>334</v>
      </c>
    </row>
    <row r="1529" spans="2:65" s="13" customFormat="1">
      <c r="B1529" s="178"/>
      <c r="D1529" s="172" t="s">
        <v>342</v>
      </c>
      <c r="E1529" s="179" t="s">
        <v>1</v>
      </c>
      <c r="F1529" s="180" t="s">
        <v>214</v>
      </c>
      <c r="H1529" s="181">
        <v>17.55</v>
      </c>
      <c r="I1529" s="182"/>
      <c r="L1529" s="178"/>
      <c r="M1529" s="183"/>
      <c r="T1529" s="184"/>
      <c r="AT1529" s="179" t="s">
        <v>342</v>
      </c>
      <c r="AU1529" s="179" t="s">
        <v>87</v>
      </c>
      <c r="AV1529" s="13" t="s">
        <v>87</v>
      </c>
      <c r="AW1529" s="13" t="s">
        <v>31</v>
      </c>
      <c r="AX1529" s="13" t="s">
        <v>75</v>
      </c>
      <c r="AY1529" s="179" t="s">
        <v>334</v>
      </c>
    </row>
    <row r="1530" spans="2:65" s="15" customFormat="1">
      <c r="B1530" s="192"/>
      <c r="D1530" s="172" t="s">
        <v>342</v>
      </c>
      <c r="E1530" s="193" t="s">
        <v>1</v>
      </c>
      <c r="F1530" s="194" t="s">
        <v>406</v>
      </c>
      <c r="H1530" s="195">
        <v>17.55</v>
      </c>
      <c r="I1530" s="196"/>
      <c r="L1530" s="192"/>
      <c r="M1530" s="197"/>
      <c r="T1530" s="198"/>
      <c r="AT1530" s="193" t="s">
        <v>342</v>
      </c>
      <c r="AU1530" s="193" t="s">
        <v>87</v>
      </c>
      <c r="AV1530" s="15" t="s">
        <v>352</v>
      </c>
      <c r="AW1530" s="15" t="s">
        <v>31</v>
      </c>
      <c r="AX1530" s="15" t="s">
        <v>75</v>
      </c>
      <c r="AY1530" s="193" t="s">
        <v>334</v>
      </c>
    </row>
    <row r="1531" spans="2:65" s="12" customFormat="1" ht="20.399999999999999">
      <c r="B1531" s="171"/>
      <c r="D1531" s="172" t="s">
        <v>342</v>
      </c>
      <c r="E1531" s="173" t="s">
        <v>1</v>
      </c>
      <c r="F1531" s="174" t="s">
        <v>1091</v>
      </c>
      <c r="H1531" s="173" t="s">
        <v>1</v>
      </c>
      <c r="I1531" s="175"/>
      <c r="L1531" s="171"/>
      <c r="M1531" s="176"/>
      <c r="T1531" s="177"/>
      <c r="AT1531" s="173" t="s">
        <v>342</v>
      </c>
      <c r="AU1531" s="173" t="s">
        <v>87</v>
      </c>
      <c r="AV1531" s="12" t="s">
        <v>82</v>
      </c>
      <c r="AW1531" s="12" t="s">
        <v>31</v>
      </c>
      <c r="AX1531" s="12" t="s">
        <v>75</v>
      </c>
      <c r="AY1531" s="173" t="s">
        <v>334</v>
      </c>
    </row>
    <row r="1532" spans="2:65" s="13" customFormat="1">
      <c r="B1532" s="178"/>
      <c r="D1532" s="172" t="s">
        <v>342</v>
      </c>
      <c r="E1532" s="179" t="s">
        <v>1</v>
      </c>
      <c r="F1532" s="180" t="s">
        <v>1092</v>
      </c>
      <c r="H1532" s="181">
        <v>43.356999999999999</v>
      </c>
      <c r="I1532" s="182"/>
      <c r="L1532" s="178"/>
      <c r="M1532" s="183"/>
      <c r="T1532" s="184"/>
      <c r="AT1532" s="179" t="s">
        <v>342</v>
      </c>
      <c r="AU1532" s="179" t="s">
        <v>87</v>
      </c>
      <c r="AV1532" s="13" t="s">
        <v>87</v>
      </c>
      <c r="AW1532" s="13" t="s">
        <v>31</v>
      </c>
      <c r="AX1532" s="13" t="s">
        <v>75</v>
      </c>
      <c r="AY1532" s="179" t="s">
        <v>334</v>
      </c>
    </row>
    <row r="1533" spans="2:65" s="15" customFormat="1">
      <c r="B1533" s="192"/>
      <c r="D1533" s="172" t="s">
        <v>342</v>
      </c>
      <c r="E1533" s="193" t="s">
        <v>1</v>
      </c>
      <c r="F1533" s="194" t="s">
        <v>406</v>
      </c>
      <c r="H1533" s="195">
        <v>43.356999999999999</v>
      </c>
      <c r="I1533" s="196"/>
      <c r="L1533" s="192"/>
      <c r="M1533" s="197"/>
      <c r="T1533" s="198"/>
      <c r="AT1533" s="193" t="s">
        <v>342</v>
      </c>
      <c r="AU1533" s="193" t="s">
        <v>87</v>
      </c>
      <c r="AV1533" s="15" t="s">
        <v>352</v>
      </c>
      <c r="AW1533" s="15" t="s">
        <v>31</v>
      </c>
      <c r="AX1533" s="15" t="s">
        <v>75</v>
      </c>
      <c r="AY1533" s="193" t="s">
        <v>334</v>
      </c>
    </row>
    <row r="1534" spans="2:65" s="12" customFormat="1" ht="20.399999999999999">
      <c r="B1534" s="171"/>
      <c r="D1534" s="172" t="s">
        <v>342</v>
      </c>
      <c r="E1534" s="173" t="s">
        <v>1</v>
      </c>
      <c r="F1534" s="174" t="s">
        <v>1095</v>
      </c>
      <c r="H1534" s="173" t="s">
        <v>1</v>
      </c>
      <c r="I1534" s="175"/>
      <c r="L1534" s="171"/>
      <c r="M1534" s="176"/>
      <c r="T1534" s="177"/>
      <c r="AT1534" s="173" t="s">
        <v>342</v>
      </c>
      <c r="AU1534" s="173" t="s">
        <v>87</v>
      </c>
      <c r="AV1534" s="12" t="s">
        <v>82</v>
      </c>
      <c r="AW1534" s="12" t="s">
        <v>31</v>
      </c>
      <c r="AX1534" s="12" t="s">
        <v>75</v>
      </c>
      <c r="AY1534" s="173" t="s">
        <v>334</v>
      </c>
    </row>
    <row r="1535" spans="2:65" s="13" customFormat="1">
      <c r="B1535" s="178"/>
      <c r="D1535" s="172" t="s">
        <v>342</v>
      </c>
      <c r="E1535" s="179" t="s">
        <v>1</v>
      </c>
      <c r="F1535" s="180" t="s">
        <v>1096</v>
      </c>
      <c r="H1535" s="181">
        <v>13.01</v>
      </c>
      <c r="I1535" s="182"/>
      <c r="L1535" s="178"/>
      <c r="M1535" s="183"/>
      <c r="T1535" s="184"/>
      <c r="AT1535" s="179" t="s">
        <v>342</v>
      </c>
      <c r="AU1535" s="179" t="s">
        <v>87</v>
      </c>
      <c r="AV1535" s="13" t="s">
        <v>87</v>
      </c>
      <c r="AW1535" s="13" t="s">
        <v>31</v>
      </c>
      <c r="AX1535" s="13" t="s">
        <v>75</v>
      </c>
      <c r="AY1535" s="179" t="s">
        <v>334</v>
      </c>
    </row>
    <row r="1536" spans="2:65" s="15" customFormat="1">
      <c r="B1536" s="192"/>
      <c r="D1536" s="172" t="s">
        <v>342</v>
      </c>
      <c r="E1536" s="193" t="s">
        <v>1</v>
      </c>
      <c r="F1536" s="194" t="s">
        <v>406</v>
      </c>
      <c r="H1536" s="195">
        <v>13.01</v>
      </c>
      <c r="I1536" s="196"/>
      <c r="L1536" s="192"/>
      <c r="M1536" s="197"/>
      <c r="T1536" s="198"/>
      <c r="AT1536" s="193" t="s">
        <v>342</v>
      </c>
      <c r="AU1536" s="193" t="s">
        <v>87</v>
      </c>
      <c r="AV1536" s="15" t="s">
        <v>352</v>
      </c>
      <c r="AW1536" s="15" t="s">
        <v>31</v>
      </c>
      <c r="AX1536" s="15" t="s">
        <v>75</v>
      </c>
      <c r="AY1536" s="193" t="s">
        <v>334</v>
      </c>
    </row>
    <row r="1537" spans="2:65" s="12" customFormat="1" ht="20.399999999999999">
      <c r="B1537" s="171"/>
      <c r="D1537" s="172" t="s">
        <v>342</v>
      </c>
      <c r="E1537" s="173" t="s">
        <v>1</v>
      </c>
      <c r="F1537" s="174" t="s">
        <v>877</v>
      </c>
      <c r="H1537" s="173" t="s">
        <v>1</v>
      </c>
      <c r="I1537" s="175"/>
      <c r="L1537" s="171"/>
      <c r="M1537" s="176"/>
      <c r="T1537" s="177"/>
      <c r="AT1537" s="173" t="s">
        <v>342</v>
      </c>
      <c r="AU1537" s="173" t="s">
        <v>87</v>
      </c>
      <c r="AV1537" s="12" t="s">
        <v>82</v>
      </c>
      <c r="AW1537" s="12" t="s">
        <v>31</v>
      </c>
      <c r="AX1537" s="12" t="s">
        <v>75</v>
      </c>
      <c r="AY1537" s="173" t="s">
        <v>334</v>
      </c>
    </row>
    <row r="1538" spans="2:65" s="13" customFormat="1">
      <c r="B1538" s="178"/>
      <c r="D1538" s="172" t="s">
        <v>342</v>
      </c>
      <c r="E1538" s="179" t="s">
        <v>1</v>
      </c>
      <c r="F1538" s="180" t="s">
        <v>1789</v>
      </c>
      <c r="H1538" s="181">
        <v>7.609</v>
      </c>
      <c r="I1538" s="182"/>
      <c r="L1538" s="178"/>
      <c r="M1538" s="183"/>
      <c r="T1538" s="184"/>
      <c r="AT1538" s="179" t="s">
        <v>342</v>
      </c>
      <c r="AU1538" s="179" t="s">
        <v>87</v>
      </c>
      <c r="AV1538" s="13" t="s">
        <v>87</v>
      </c>
      <c r="AW1538" s="13" t="s">
        <v>31</v>
      </c>
      <c r="AX1538" s="13" t="s">
        <v>75</v>
      </c>
      <c r="AY1538" s="179" t="s">
        <v>334</v>
      </c>
    </row>
    <row r="1539" spans="2:65" s="15" customFormat="1">
      <c r="B1539" s="192"/>
      <c r="D1539" s="172" t="s">
        <v>342</v>
      </c>
      <c r="E1539" s="193" t="s">
        <v>1</v>
      </c>
      <c r="F1539" s="194" t="s">
        <v>406</v>
      </c>
      <c r="H1539" s="195">
        <v>7.609</v>
      </c>
      <c r="I1539" s="196"/>
      <c r="L1539" s="192"/>
      <c r="M1539" s="197"/>
      <c r="T1539" s="198"/>
      <c r="AT1539" s="193" t="s">
        <v>342</v>
      </c>
      <c r="AU1539" s="193" t="s">
        <v>87</v>
      </c>
      <c r="AV1539" s="15" t="s">
        <v>352</v>
      </c>
      <c r="AW1539" s="15" t="s">
        <v>31</v>
      </c>
      <c r="AX1539" s="15" t="s">
        <v>75</v>
      </c>
      <c r="AY1539" s="193" t="s">
        <v>334</v>
      </c>
    </row>
    <row r="1540" spans="2:65" s="12" customFormat="1" ht="20.399999999999999">
      <c r="B1540" s="171"/>
      <c r="D1540" s="172" t="s">
        <v>342</v>
      </c>
      <c r="E1540" s="173" t="s">
        <v>1</v>
      </c>
      <c r="F1540" s="174" t="s">
        <v>877</v>
      </c>
      <c r="H1540" s="173" t="s">
        <v>1</v>
      </c>
      <c r="I1540" s="175"/>
      <c r="L1540" s="171"/>
      <c r="M1540" s="176"/>
      <c r="T1540" s="177"/>
      <c r="AT1540" s="173" t="s">
        <v>342</v>
      </c>
      <c r="AU1540" s="173" t="s">
        <v>87</v>
      </c>
      <c r="AV1540" s="12" t="s">
        <v>82</v>
      </c>
      <c r="AW1540" s="12" t="s">
        <v>31</v>
      </c>
      <c r="AX1540" s="12" t="s">
        <v>75</v>
      </c>
      <c r="AY1540" s="173" t="s">
        <v>334</v>
      </c>
    </row>
    <row r="1541" spans="2:65" s="13" customFormat="1">
      <c r="B1541" s="178"/>
      <c r="D1541" s="172" t="s">
        <v>342</v>
      </c>
      <c r="E1541" s="179" t="s">
        <v>1</v>
      </c>
      <c r="F1541" s="180" t="s">
        <v>1098</v>
      </c>
      <c r="H1541" s="181">
        <v>9.9659999999999993</v>
      </c>
      <c r="I1541" s="182"/>
      <c r="L1541" s="178"/>
      <c r="M1541" s="183"/>
      <c r="T1541" s="184"/>
      <c r="AT1541" s="179" t="s">
        <v>342</v>
      </c>
      <c r="AU1541" s="179" t="s">
        <v>87</v>
      </c>
      <c r="AV1541" s="13" t="s">
        <v>87</v>
      </c>
      <c r="AW1541" s="13" t="s">
        <v>31</v>
      </c>
      <c r="AX1541" s="13" t="s">
        <v>75</v>
      </c>
      <c r="AY1541" s="179" t="s">
        <v>334</v>
      </c>
    </row>
    <row r="1542" spans="2:65" s="15" customFormat="1">
      <c r="B1542" s="192"/>
      <c r="D1542" s="172" t="s">
        <v>342</v>
      </c>
      <c r="E1542" s="193" t="s">
        <v>1</v>
      </c>
      <c r="F1542" s="194" t="s">
        <v>406</v>
      </c>
      <c r="H1542" s="195">
        <v>9.9659999999999993</v>
      </c>
      <c r="I1542" s="196"/>
      <c r="L1542" s="192"/>
      <c r="M1542" s="197"/>
      <c r="T1542" s="198"/>
      <c r="AT1542" s="193" t="s">
        <v>342</v>
      </c>
      <c r="AU1542" s="193" t="s">
        <v>87</v>
      </c>
      <c r="AV1542" s="15" t="s">
        <v>352</v>
      </c>
      <c r="AW1542" s="15" t="s">
        <v>31</v>
      </c>
      <c r="AX1542" s="15" t="s">
        <v>75</v>
      </c>
      <c r="AY1542" s="193" t="s">
        <v>334</v>
      </c>
    </row>
    <row r="1543" spans="2:65" s="12" customFormat="1">
      <c r="B1543" s="171"/>
      <c r="D1543" s="172" t="s">
        <v>342</v>
      </c>
      <c r="E1543" s="173" t="s">
        <v>1</v>
      </c>
      <c r="F1543" s="174" t="s">
        <v>1099</v>
      </c>
      <c r="H1543" s="173" t="s">
        <v>1</v>
      </c>
      <c r="I1543" s="175"/>
      <c r="L1543" s="171"/>
      <c r="M1543" s="176"/>
      <c r="T1543" s="177"/>
      <c r="AT1543" s="173" t="s">
        <v>342</v>
      </c>
      <c r="AU1543" s="173" t="s">
        <v>87</v>
      </c>
      <c r="AV1543" s="12" t="s">
        <v>82</v>
      </c>
      <c r="AW1543" s="12" t="s">
        <v>31</v>
      </c>
      <c r="AX1543" s="12" t="s">
        <v>75</v>
      </c>
      <c r="AY1543" s="173" t="s">
        <v>334</v>
      </c>
    </row>
    <row r="1544" spans="2:65" s="13" customFormat="1">
      <c r="B1544" s="178"/>
      <c r="D1544" s="172" t="s">
        <v>342</v>
      </c>
      <c r="E1544" s="179" t="s">
        <v>1</v>
      </c>
      <c r="F1544" s="180" t="s">
        <v>1100</v>
      </c>
      <c r="H1544" s="181">
        <v>0.80500000000000005</v>
      </c>
      <c r="I1544" s="182"/>
      <c r="L1544" s="178"/>
      <c r="M1544" s="183"/>
      <c r="T1544" s="184"/>
      <c r="AT1544" s="179" t="s">
        <v>342</v>
      </c>
      <c r="AU1544" s="179" t="s">
        <v>87</v>
      </c>
      <c r="AV1544" s="13" t="s">
        <v>87</v>
      </c>
      <c r="AW1544" s="13" t="s">
        <v>31</v>
      </c>
      <c r="AX1544" s="13" t="s">
        <v>75</v>
      </c>
      <c r="AY1544" s="179" t="s">
        <v>334</v>
      </c>
    </row>
    <row r="1545" spans="2:65" s="15" customFormat="1">
      <c r="B1545" s="192"/>
      <c r="D1545" s="172" t="s">
        <v>342</v>
      </c>
      <c r="E1545" s="193" t="s">
        <v>1</v>
      </c>
      <c r="F1545" s="194" t="s">
        <v>406</v>
      </c>
      <c r="H1545" s="195">
        <v>0.80500000000000005</v>
      </c>
      <c r="I1545" s="196"/>
      <c r="L1545" s="192"/>
      <c r="M1545" s="197"/>
      <c r="T1545" s="198"/>
      <c r="AT1545" s="193" t="s">
        <v>342</v>
      </c>
      <c r="AU1545" s="193" t="s">
        <v>87</v>
      </c>
      <c r="AV1545" s="15" t="s">
        <v>352</v>
      </c>
      <c r="AW1545" s="15" t="s">
        <v>31</v>
      </c>
      <c r="AX1545" s="15" t="s">
        <v>75</v>
      </c>
      <c r="AY1545" s="193" t="s">
        <v>334</v>
      </c>
    </row>
    <row r="1546" spans="2:65" s="14" customFormat="1">
      <c r="B1546" s="185"/>
      <c r="D1546" s="172" t="s">
        <v>342</v>
      </c>
      <c r="E1546" s="186" t="s">
        <v>1</v>
      </c>
      <c r="F1546" s="187" t="s">
        <v>346</v>
      </c>
      <c r="H1546" s="188">
        <v>395.10500000000002</v>
      </c>
      <c r="I1546" s="189"/>
      <c r="L1546" s="185"/>
      <c r="M1546" s="190"/>
      <c r="T1546" s="191"/>
      <c r="AT1546" s="186" t="s">
        <v>342</v>
      </c>
      <c r="AU1546" s="186" t="s">
        <v>87</v>
      </c>
      <c r="AV1546" s="14" t="s">
        <v>340</v>
      </c>
      <c r="AW1546" s="14" t="s">
        <v>31</v>
      </c>
      <c r="AX1546" s="14" t="s">
        <v>82</v>
      </c>
      <c r="AY1546" s="186" t="s">
        <v>334</v>
      </c>
    </row>
    <row r="1547" spans="2:65" s="1" customFormat="1" ht="16.5" customHeight="1">
      <c r="B1547" s="128"/>
      <c r="C1547" s="199" t="s">
        <v>1790</v>
      </c>
      <c r="D1547" s="199" t="s">
        <v>425</v>
      </c>
      <c r="E1547" s="200" t="s">
        <v>1791</v>
      </c>
      <c r="F1547" s="201" t="s">
        <v>1792</v>
      </c>
      <c r="G1547" s="202" t="s">
        <v>349</v>
      </c>
      <c r="H1547" s="203">
        <v>16.841000000000001</v>
      </c>
      <c r="I1547" s="204"/>
      <c r="J1547" s="205">
        <f>ROUND(I1547*H1547,2)</f>
        <v>0</v>
      </c>
      <c r="K1547" s="206"/>
      <c r="L1547" s="207"/>
      <c r="M1547" s="208" t="s">
        <v>1</v>
      </c>
      <c r="N1547" s="209" t="s">
        <v>41</v>
      </c>
      <c r="P1547" s="167">
        <f>O1547*H1547</f>
        <v>0</v>
      </c>
      <c r="Q1547" s="167">
        <v>0.44</v>
      </c>
      <c r="R1547" s="167">
        <f>Q1547*H1547</f>
        <v>7.4100400000000004</v>
      </c>
      <c r="S1547" s="167">
        <v>0</v>
      </c>
      <c r="T1547" s="168">
        <f>S1547*H1547</f>
        <v>0</v>
      </c>
      <c r="AR1547" s="169" t="s">
        <v>524</v>
      </c>
      <c r="AT1547" s="169" t="s">
        <v>425</v>
      </c>
      <c r="AU1547" s="169" t="s">
        <v>87</v>
      </c>
      <c r="AY1547" s="17" t="s">
        <v>334</v>
      </c>
      <c r="BE1547" s="170">
        <f>IF(N1547="základná",J1547,0)</f>
        <v>0</v>
      </c>
      <c r="BF1547" s="170">
        <f>IF(N1547="znížená",J1547,0)</f>
        <v>0</v>
      </c>
      <c r="BG1547" s="170">
        <f>IF(N1547="zákl. prenesená",J1547,0)</f>
        <v>0</v>
      </c>
      <c r="BH1547" s="170">
        <f>IF(N1547="zníž. prenesená",J1547,0)</f>
        <v>0</v>
      </c>
      <c r="BI1547" s="170">
        <f>IF(N1547="nulová",J1547,0)</f>
        <v>0</v>
      </c>
      <c r="BJ1547" s="17" t="s">
        <v>87</v>
      </c>
      <c r="BK1547" s="170">
        <f>ROUND(I1547*H1547,2)</f>
        <v>0</v>
      </c>
      <c r="BL1547" s="17" t="s">
        <v>452</v>
      </c>
      <c r="BM1547" s="169" t="s">
        <v>1793</v>
      </c>
    </row>
    <row r="1548" spans="2:65" s="12" customFormat="1">
      <c r="B1548" s="171"/>
      <c r="D1548" s="172" t="s">
        <v>342</v>
      </c>
      <c r="E1548" s="173" t="s">
        <v>1</v>
      </c>
      <c r="F1548" s="174" t="s">
        <v>1794</v>
      </c>
      <c r="H1548" s="173" t="s">
        <v>1</v>
      </c>
      <c r="I1548" s="175"/>
      <c r="L1548" s="171"/>
      <c r="M1548" s="176"/>
      <c r="T1548" s="177"/>
      <c r="AT1548" s="173" t="s">
        <v>342</v>
      </c>
      <c r="AU1548" s="173" t="s">
        <v>87</v>
      </c>
      <c r="AV1548" s="12" t="s">
        <v>82</v>
      </c>
      <c r="AW1548" s="12" t="s">
        <v>31</v>
      </c>
      <c r="AX1548" s="12" t="s">
        <v>75</v>
      </c>
      <c r="AY1548" s="173" t="s">
        <v>334</v>
      </c>
    </row>
    <row r="1549" spans="2:65" s="12" customFormat="1">
      <c r="B1549" s="171"/>
      <c r="D1549" s="172" t="s">
        <v>342</v>
      </c>
      <c r="E1549" s="173" t="s">
        <v>1</v>
      </c>
      <c r="F1549" s="174" t="s">
        <v>1795</v>
      </c>
      <c r="H1549" s="173" t="s">
        <v>1</v>
      </c>
      <c r="I1549" s="175"/>
      <c r="L1549" s="171"/>
      <c r="M1549" s="176"/>
      <c r="T1549" s="177"/>
      <c r="AT1549" s="173" t="s">
        <v>342</v>
      </c>
      <c r="AU1549" s="173" t="s">
        <v>87</v>
      </c>
      <c r="AV1549" s="12" t="s">
        <v>82</v>
      </c>
      <c r="AW1549" s="12" t="s">
        <v>31</v>
      </c>
      <c r="AX1549" s="12" t="s">
        <v>75</v>
      </c>
      <c r="AY1549" s="173" t="s">
        <v>334</v>
      </c>
    </row>
    <row r="1550" spans="2:65" s="13" customFormat="1">
      <c r="B1550" s="178"/>
      <c r="D1550" s="172" t="s">
        <v>342</v>
      </c>
      <c r="E1550" s="179" t="s">
        <v>1</v>
      </c>
      <c r="F1550" s="180" t="s">
        <v>1796</v>
      </c>
      <c r="H1550" s="181">
        <v>16.841000000000001</v>
      </c>
      <c r="I1550" s="182"/>
      <c r="L1550" s="178"/>
      <c r="M1550" s="183"/>
      <c r="T1550" s="184"/>
      <c r="AT1550" s="179" t="s">
        <v>342</v>
      </c>
      <c r="AU1550" s="179" t="s">
        <v>87</v>
      </c>
      <c r="AV1550" s="13" t="s">
        <v>87</v>
      </c>
      <c r="AW1550" s="13" t="s">
        <v>31</v>
      </c>
      <c r="AX1550" s="13" t="s">
        <v>75</v>
      </c>
      <c r="AY1550" s="179" t="s">
        <v>334</v>
      </c>
    </row>
    <row r="1551" spans="2:65" s="14" customFormat="1">
      <c r="B1551" s="185"/>
      <c r="D1551" s="172" t="s">
        <v>342</v>
      </c>
      <c r="E1551" s="186" t="s">
        <v>1</v>
      </c>
      <c r="F1551" s="187" t="s">
        <v>346</v>
      </c>
      <c r="H1551" s="188">
        <v>16.841000000000001</v>
      </c>
      <c r="I1551" s="189"/>
      <c r="L1551" s="185"/>
      <c r="M1551" s="190"/>
      <c r="T1551" s="191"/>
      <c r="AT1551" s="186" t="s">
        <v>342</v>
      </c>
      <c r="AU1551" s="186" t="s">
        <v>87</v>
      </c>
      <c r="AV1551" s="14" t="s">
        <v>340</v>
      </c>
      <c r="AW1551" s="14" t="s">
        <v>31</v>
      </c>
      <c r="AX1551" s="14" t="s">
        <v>82</v>
      </c>
      <c r="AY1551" s="186" t="s">
        <v>334</v>
      </c>
    </row>
    <row r="1552" spans="2:65" s="1" customFormat="1" ht="16.5" customHeight="1">
      <c r="B1552" s="128"/>
      <c r="C1552" s="158" t="s">
        <v>1797</v>
      </c>
      <c r="D1552" s="158" t="s">
        <v>336</v>
      </c>
      <c r="E1552" s="159" t="s">
        <v>1798</v>
      </c>
      <c r="F1552" s="160" t="s">
        <v>1799</v>
      </c>
      <c r="G1552" s="161" t="s">
        <v>339</v>
      </c>
      <c r="H1552" s="162">
        <v>482.57100000000003</v>
      </c>
      <c r="I1552" s="163"/>
      <c r="J1552" s="164">
        <f>ROUND(I1552*H1552,2)</f>
        <v>0</v>
      </c>
      <c r="K1552" s="165"/>
      <c r="L1552" s="32"/>
      <c r="M1552" s="166" t="s">
        <v>1</v>
      </c>
      <c r="N1552" s="127" t="s">
        <v>41</v>
      </c>
      <c r="P1552" s="167">
        <f>O1552*H1552</f>
        <v>0</v>
      </c>
      <c r="Q1552" s="167">
        <v>0</v>
      </c>
      <c r="R1552" s="167">
        <f>Q1552*H1552</f>
        <v>0</v>
      </c>
      <c r="S1552" s="167">
        <v>0</v>
      </c>
      <c r="T1552" s="168">
        <f>S1552*H1552</f>
        <v>0</v>
      </c>
      <c r="AR1552" s="169" t="s">
        <v>452</v>
      </c>
      <c r="AT1552" s="169" t="s">
        <v>336</v>
      </c>
      <c r="AU1552" s="169" t="s">
        <v>87</v>
      </c>
      <c r="AY1552" s="17" t="s">
        <v>334</v>
      </c>
      <c r="BE1552" s="170">
        <f>IF(N1552="základná",J1552,0)</f>
        <v>0</v>
      </c>
      <c r="BF1552" s="170">
        <f>IF(N1552="znížená",J1552,0)</f>
        <v>0</v>
      </c>
      <c r="BG1552" s="170">
        <f>IF(N1552="zákl. prenesená",J1552,0)</f>
        <v>0</v>
      </c>
      <c r="BH1552" s="170">
        <f>IF(N1552="zníž. prenesená",J1552,0)</f>
        <v>0</v>
      </c>
      <c r="BI1552" s="170">
        <f>IF(N1552="nulová",J1552,0)</f>
        <v>0</v>
      </c>
      <c r="BJ1552" s="17" t="s">
        <v>87</v>
      </c>
      <c r="BK1552" s="170">
        <f>ROUND(I1552*H1552,2)</f>
        <v>0</v>
      </c>
      <c r="BL1552" s="17" t="s">
        <v>452</v>
      </c>
      <c r="BM1552" s="169" t="s">
        <v>1800</v>
      </c>
    </row>
    <row r="1553" spans="2:51" s="12" customFormat="1" ht="20.399999999999999">
      <c r="B1553" s="171"/>
      <c r="D1553" s="172" t="s">
        <v>342</v>
      </c>
      <c r="E1553" s="173" t="s">
        <v>1</v>
      </c>
      <c r="F1553" s="174" t="s">
        <v>1101</v>
      </c>
      <c r="H1553" s="173" t="s">
        <v>1</v>
      </c>
      <c r="I1553" s="175"/>
      <c r="L1553" s="171"/>
      <c r="M1553" s="176"/>
      <c r="T1553" s="177"/>
      <c r="AT1553" s="173" t="s">
        <v>342</v>
      </c>
      <c r="AU1553" s="173" t="s">
        <v>87</v>
      </c>
      <c r="AV1553" s="12" t="s">
        <v>82</v>
      </c>
      <c r="AW1553" s="12" t="s">
        <v>31</v>
      </c>
      <c r="AX1553" s="12" t="s">
        <v>75</v>
      </c>
      <c r="AY1553" s="173" t="s">
        <v>334</v>
      </c>
    </row>
    <row r="1554" spans="2:51" s="13" customFormat="1">
      <c r="B1554" s="178"/>
      <c r="D1554" s="172" t="s">
        <v>342</v>
      </c>
      <c r="E1554" s="179" t="s">
        <v>1</v>
      </c>
      <c r="F1554" s="180" t="s">
        <v>1801</v>
      </c>
      <c r="H1554" s="181">
        <v>18.228000000000002</v>
      </c>
      <c r="I1554" s="182"/>
      <c r="L1554" s="178"/>
      <c r="M1554" s="183"/>
      <c r="T1554" s="184"/>
      <c r="AT1554" s="179" t="s">
        <v>342</v>
      </c>
      <c r="AU1554" s="179" t="s">
        <v>87</v>
      </c>
      <c r="AV1554" s="13" t="s">
        <v>87</v>
      </c>
      <c r="AW1554" s="13" t="s">
        <v>31</v>
      </c>
      <c r="AX1554" s="13" t="s">
        <v>75</v>
      </c>
      <c r="AY1554" s="179" t="s">
        <v>334</v>
      </c>
    </row>
    <row r="1555" spans="2:51" s="13" customFormat="1">
      <c r="B1555" s="178"/>
      <c r="D1555" s="172" t="s">
        <v>342</v>
      </c>
      <c r="E1555" s="179" t="s">
        <v>1</v>
      </c>
      <c r="F1555" s="180" t="s">
        <v>1802</v>
      </c>
      <c r="H1555" s="181">
        <v>26.277000000000001</v>
      </c>
      <c r="I1555" s="182"/>
      <c r="L1555" s="178"/>
      <c r="M1555" s="183"/>
      <c r="T1555" s="184"/>
      <c r="AT1555" s="179" t="s">
        <v>342</v>
      </c>
      <c r="AU1555" s="179" t="s">
        <v>87</v>
      </c>
      <c r="AV1555" s="13" t="s">
        <v>87</v>
      </c>
      <c r="AW1555" s="13" t="s">
        <v>31</v>
      </c>
      <c r="AX1555" s="13" t="s">
        <v>75</v>
      </c>
      <c r="AY1555" s="179" t="s">
        <v>334</v>
      </c>
    </row>
    <row r="1556" spans="2:51" s="13" customFormat="1">
      <c r="B1556" s="178"/>
      <c r="D1556" s="172" t="s">
        <v>342</v>
      </c>
      <c r="E1556" s="179" t="s">
        <v>1</v>
      </c>
      <c r="F1556" s="180" t="s">
        <v>1803</v>
      </c>
      <c r="H1556" s="181">
        <v>18.209</v>
      </c>
      <c r="I1556" s="182"/>
      <c r="L1556" s="178"/>
      <c r="M1556" s="183"/>
      <c r="T1556" s="184"/>
      <c r="AT1556" s="179" t="s">
        <v>342</v>
      </c>
      <c r="AU1556" s="179" t="s">
        <v>87</v>
      </c>
      <c r="AV1556" s="13" t="s">
        <v>87</v>
      </c>
      <c r="AW1556" s="13" t="s">
        <v>31</v>
      </c>
      <c r="AX1556" s="13" t="s">
        <v>75</v>
      </c>
      <c r="AY1556" s="179" t="s">
        <v>334</v>
      </c>
    </row>
    <row r="1557" spans="2:51" s="12" customFormat="1" ht="20.399999999999999">
      <c r="B1557" s="171"/>
      <c r="D1557" s="172" t="s">
        <v>342</v>
      </c>
      <c r="E1557" s="173" t="s">
        <v>1</v>
      </c>
      <c r="F1557" s="174" t="s">
        <v>1804</v>
      </c>
      <c r="H1557" s="173" t="s">
        <v>1</v>
      </c>
      <c r="I1557" s="175"/>
      <c r="L1557" s="171"/>
      <c r="M1557" s="176"/>
      <c r="T1557" s="177"/>
      <c r="AT1557" s="173" t="s">
        <v>342</v>
      </c>
      <c r="AU1557" s="173" t="s">
        <v>87</v>
      </c>
      <c r="AV1557" s="12" t="s">
        <v>82</v>
      </c>
      <c r="AW1557" s="12" t="s">
        <v>31</v>
      </c>
      <c r="AX1557" s="12" t="s">
        <v>75</v>
      </c>
      <c r="AY1557" s="173" t="s">
        <v>334</v>
      </c>
    </row>
    <row r="1558" spans="2:51" s="13" customFormat="1">
      <c r="B1558" s="178"/>
      <c r="D1558" s="172" t="s">
        <v>342</v>
      </c>
      <c r="E1558" s="179" t="s">
        <v>1</v>
      </c>
      <c r="F1558" s="180" t="s">
        <v>1805</v>
      </c>
      <c r="H1558" s="181">
        <v>27.559000000000001</v>
      </c>
      <c r="I1558" s="182"/>
      <c r="L1558" s="178"/>
      <c r="M1558" s="183"/>
      <c r="T1558" s="184"/>
      <c r="AT1558" s="179" t="s">
        <v>342</v>
      </c>
      <c r="AU1558" s="179" t="s">
        <v>87</v>
      </c>
      <c r="AV1558" s="13" t="s">
        <v>87</v>
      </c>
      <c r="AW1558" s="13" t="s">
        <v>31</v>
      </c>
      <c r="AX1558" s="13" t="s">
        <v>75</v>
      </c>
      <c r="AY1558" s="179" t="s">
        <v>334</v>
      </c>
    </row>
    <row r="1559" spans="2:51" s="13" customFormat="1">
      <c r="B1559" s="178"/>
      <c r="D1559" s="172" t="s">
        <v>342</v>
      </c>
      <c r="E1559" s="179" t="s">
        <v>1</v>
      </c>
      <c r="F1559" s="180" t="s">
        <v>1806</v>
      </c>
      <c r="H1559" s="181">
        <v>27.555</v>
      </c>
      <c r="I1559" s="182"/>
      <c r="L1559" s="178"/>
      <c r="M1559" s="183"/>
      <c r="T1559" s="184"/>
      <c r="AT1559" s="179" t="s">
        <v>342</v>
      </c>
      <c r="AU1559" s="179" t="s">
        <v>87</v>
      </c>
      <c r="AV1559" s="13" t="s">
        <v>87</v>
      </c>
      <c r="AW1559" s="13" t="s">
        <v>31</v>
      </c>
      <c r="AX1559" s="13" t="s">
        <v>75</v>
      </c>
      <c r="AY1559" s="179" t="s">
        <v>334</v>
      </c>
    </row>
    <row r="1560" spans="2:51" s="15" customFormat="1">
      <c r="B1560" s="192"/>
      <c r="D1560" s="172" t="s">
        <v>342</v>
      </c>
      <c r="E1560" s="193" t="s">
        <v>1</v>
      </c>
      <c r="F1560" s="194" t="s">
        <v>406</v>
      </c>
      <c r="H1560" s="195">
        <v>117.828</v>
      </c>
      <c r="I1560" s="196"/>
      <c r="L1560" s="192"/>
      <c r="M1560" s="197"/>
      <c r="T1560" s="198"/>
      <c r="AT1560" s="193" t="s">
        <v>342</v>
      </c>
      <c r="AU1560" s="193" t="s">
        <v>87</v>
      </c>
      <c r="AV1560" s="15" t="s">
        <v>352</v>
      </c>
      <c r="AW1560" s="15" t="s">
        <v>31</v>
      </c>
      <c r="AX1560" s="15" t="s">
        <v>75</v>
      </c>
      <c r="AY1560" s="193" t="s">
        <v>334</v>
      </c>
    </row>
    <row r="1561" spans="2:51" s="12" customFormat="1" ht="20.399999999999999">
      <c r="B1561" s="171"/>
      <c r="D1561" s="172" t="s">
        <v>342</v>
      </c>
      <c r="E1561" s="173" t="s">
        <v>1</v>
      </c>
      <c r="F1561" s="174" t="s">
        <v>1108</v>
      </c>
      <c r="H1561" s="173" t="s">
        <v>1</v>
      </c>
      <c r="I1561" s="175"/>
      <c r="L1561" s="171"/>
      <c r="M1561" s="176"/>
      <c r="T1561" s="177"/>
      <c r="AT1561" s="173" t="s">
        <v>342</v>
      </c>
      <c r="AU1561" s="173" t="s">
        <v>87</v>
      </c>
      <c r="AV1561" s="12" t="s">
        <v>82</v>
      </c>
      <c r="AW1561" s="12" t="s">
        <v>31</v>
      </c>
      <c r="AX1561" s="12" t="s">
        <v>75</v>
      </c>
      <c r="AY1561" s="173" t="s">
        <v>334</v>
      </c>
    </row>
    <row r="1562" spans="2:51" s="13" customFormat="1">
      <c r="B1562" s="178"/>
      <c r="D1562" s="172" t="s">
        <v>342</v>
      </c>
      <c r="E1562" s="179" t="s">
        <v>1</v>
      </c>
      <c r="F1562" s="180" t="s">
        <v>1807</v>
      </c>
      <c r="H1562" s="181">
        <v>9.7829999999999995</v>
      </c>
      <c r="I1562" s="182"/>
      <c r="L1562" s="178"/>
      <c r="M1562" s="183"/>
      <c r="T1562" s="184"/>
      <c r="AT1562" s="179" t="s">
        <v>342</v>
      </c>
      <c r="AU1562" s="179" t="s">
        <v>87</v>
      </c>
      <c r="AV1562" s="13" t="s">
        <v>87</v>
      </c>
      <c r="AW1562" s="13" t="s">
        <v>31</v>
      </c>
      <c r="AX1562" s="13" t="s">
        <v>75</v>
      </c>
      <c r="AY1562" s="179" t="s">
        <v>334</v>
      </c>
    </row>
    <row r="1563" spans="2:51" s="13" customFormat="1">
      <c r="B1563" s="178"/>
      <c r="D1563" s="172" t="s">
        <v>342</v>
      </c>
      <c r="E1563" s="179" t="s">
        <v>1</v>
      </c>
      <c r="F1563" s="180" t="s">
        <v>1808</v>
      </c>
      <c r="H1563" s="181">
        <v>8.6969999999999992</v>
      </c>
      <c r="I1563" s="182"/>
      <c r="L1563" s="178"/>
      <c r="M1563" s="183"/>
      <c r="T1563" s="184"/>
      <c r="AT1563" s="179" t="s">
        <v>342</v>
      </c>
      <c r="AU1563" s="179" t="s">
        <v>87</v>
      </c>
      <c r="AV1563" s="13" t="s">
        <v>87</v>
      </c>
      <c r="AW1563" s="13" t="s">
        <v>31</v>
      </c>
      <c r="AX1563" s="13" t="s">
        <v>75</v>
      </c>
      <c r="AY1563" s="179" t="s">
        <v>334</v>
      </c>
    </row>
    <row r="1564" spans="2:51" s="13" customFormat="1">
      <c r="B1564" s="178"/>
      <c r="D1564" s="172" t="s">
        <v>342</v>
      </c>
      <c r="E1564" s="179" t="s">
        <v>1</v>
      </c>
      <c r="F1564" s="180" t="s">
        <v>1809</v>
      </c>
      <c r="H1564" s="181">
        <v>8.5579999999999998</v>
      </c>
      <c r="I1564" s="182"/>
      <c r="L1564" s="178"/>
      <c r="M1564" s="183"/>
      <c r="T1564" s="184"/>
      <c r="AT1564" s="179" t="s">
        <v>342</v>
      </c>
      <c r="AU1564" s="179" t="s">
        <v>87</v>
      </c>
      <c r="AV1564" s="13" t="s">
        <v>87</v>
      </c>
      <c r="AW1564" s="13" t="s">
        <v>31</v>
      </c>
      <c r="AX1564" s="13" t="s">
        <v>75</v>
      </c>
      <c r="AY1564" s="179" t="s">
        <v>334</v>
      </c>
    </row>
    <row r="1565" spans="2:51" s="13" customFormat="1">
      <c r="B1565" s="178"/>
      <c r="D1565" s="172" t="s">
        <v>342</v>
      </c>
      <c r="E1565" s="179" t="s">
        <v>1</v>
      </c>
      <c r="F1565" s="180" t="s">
        <v>1810</v>
      </c>
      <c r="H1565" s="181">
        <v>8.6709999999999994</v>
      </c>
      <c r="I1565" s="182"/>
      <c r="L1565" s="178"/>
      <c r="M1565" s="183"/>
      <c r="T1565" s="184"/>
      <c r="AT1565" s="179" t="s">
        <v>342</v>
      </c>
      <c r="AU1565" s="179" t="s">
        <v>87</v>
      </c>
      <c r="AV1565" s="13" t="s">
        <v>87</v>
      </c>
      <c r="AW1565" s="13" t="s">
        <v>31</v>
      </c>
      <c r="AX1565" s="13" t="s">
        <v>75</v>
      </c>
      <c r="AY1565" s="179" t="s">
        <v>334</v>
      </c>
    </row>
    <row r="1566" spans="2:51" s="15" customFormat="1">
      <c r="B1566" s="192"/>
      <c r="D1566" s="172" t="s">
        <v>342</v>
      </c>
      <c r="E1566" s="193" t="s">
        <v>1</v>
      </c>
      <c r="F1566" s="194" t="s">
        <v>406</v>
      </c>
      <c r="H1566" s="195">
        <v>35.708999999999996</v>
      </c>
      <c r="I1566" s="196"/>
      <c r="L1566" s="192"/>
      <c r="M1566" s="197"/>
      <c r="T1566" s="198"/>
      <c r="AT1566" s="193" t="s">
        <v>342</v>
      </c>
      <c r="AU1566" s="193" t="s">
        <v>87</v>
      </c>
      <c r="AV1566" s="15" t="s">
        <v>352</v>
      </c>
      <c r="AW1566" s="15" t="s">
        <v>31</v>
      </c>
      <c r="AX1566" s="15" t="s">
        <v>75</v>
      </c>
      <c r="AY1566" s="193" t="s">
        <v>334</v>
      </c>
    </row>
    <row r="1567" spans="2:51" s="12" customFormat="1" ht="20.399999999999999">
      <c r="B1567" s="171"/>
      <c r="D1567" s="172" t="s">
        <v>342</v>
      </c>
      <c r="E1567" s="173" t="s">
        <v>1</v>
      </c>
      <c r="F1567" s="174" t="s">
        <v>1811</v>
      </c>
      <c r="H1567" s="173" t="s">
        <v>1</v>
      </c>
      <c r="I1567" s="175"/>
      <c r="L1567" s="171"/>
      <c r="M1567" s="176"/>
      <c r="T1567" s="177"/>
      <c r="AT1567" s="173" t="s">
        <v>342</v>
      </c>
      <c r="AU1567" s="173" t="s">
        <v>87</v>
      </c>
      <c r="AV1567" s="12" t="s">
        <v>82</v>
      </c>
      <c r="AW1567" s="12" t="s">
        <v>31</v>
      </c>
      <c r="AX1567" s="12" t="s">
        <v>75</v>
      </c>
      <c r="AY1567" s="173" t="s">
        <v>334</v>
      </c>
    </row>
    <row r="1568" spans="2:51" s="13" customFormat="1">
      <c r="B1568" s="178"/>
      <c r="D1568" s="172" t="s">
        <v>342</v>
      </c>
      <c r="E1568" s="179" t="s">
        <v>1</v>
      </c>
      <c r="F1568" s="180" t="s">
        <v>1812</v>
      </c>
      <c r="H1568" s="181">
        <v>23.946999999999999</v>
      </c>
      <c r="I1568" s="182"/>
      <c r="L1568" s="178"/>
      <c r="M1568" s="183"/>
      <c r="T1568" s="184"/>
      <c r="AT1568" s="179" t="s">
        <v>342</v>
      </c>
      <c r="AU1568" s="179" t="s">
        <v>87</v>
      </c>
      <c r="AV1568" s="13" t="s">
        <v>87</v>
      </c>
      <c r="AW1568" s="13" t="s">
        <v>31</v>
      </c>
      <c r="AX1568" s="13" t="s">
        <v>75</v>
      </c>
      <c r="AY1568" s="179" t="s">
        <v>334</v>
      </c>
    </row>
    <row r="1569" spans="2:51" s="15" customFormat="1">
      <c r="B1569" s="192"/>
      <c r="D1569" s="172" t="s">
        <v>342</v>
      </c>
      <c r="E1569" s="193" t="s">
        <v>1</v>
      </c>
      <c r="F1569" s="194" t="s">
        <v>406</v>
      </c>
      <c r="H1569" s="195">
        <v>23.946999999999999</v>
      </c>
      <c r="I1569" s="196"/>
      <c r="L1569" s="192"/>
      <c r="M1569" s="197"/>
      <c r="T1569" s="198"/>
      <c r="AT1569" s="193" t="s">
        <v>342</v>
      </c>
      <c r="AU1569" s="193" t="s">
        <v>87</v>
      </c>
      <c r="AV1569" s="15" t="s">
        <v>352</v>
      </c>
      <c r="AW1569" s="15" t="s">
        <v>31</v>
      </c>
      <c r="AX1569" s="15" t="s">
        <v>75</v>
      </c>
      <c r="AY1569" s="193" t="s">
        <v>334</v>
      </c>
    </row>
    <row r="1570" spans="2:51" s="12" customFormat="1" ht="20.399999999999999">
      <c r="B1570" s="171"/>
      <c r="D1570" s="172" t="s">
        <v>342</v>
      </c>
      <c r="E1570" s="173" t="s">
        <v>1</v>
      </c>
      <c r="F1570" s="174" t="s">
        <v>1187</v>
      </c>
      <c r="H1570" s="173" t="s">
        <v>1</v>
      </c>
      <c r="I1570" s="175"/>
      <c r="L1570" s="171"/>
      <c r="M1570" s="176"/>
      <c r="T1570" s="177"/>
      <c r="AT1570" s="173" t="s">
        <v>342</v>
      </c>
      <c r="AU1570" s="173" t="s">
        <v>87</v>
      </c>
      <c r="AV1570" s="12" t="s">
        <v>82</v>
      </c>
      <c r="AW1570" s="12" t="s">
        <v>31</v>
      </c>
      <c r="AX1570" s="12" t="s">
        <v>75</v>
      </c>
      <c r="AY1570" s="173" t="s">
        <v>334</v>
      </c>
    </row>
    <row r="1571" spans="2:51" s="13" customFormat="1">
      <c r="B1571" s="178"/>
      <c r="D1571" s="172" t="s">
        <v>342</v>
      </c>
      <c r="E1571" s="179" t="s">
        <v>1</v>
      </c>
      <c r="F1571" s="180" t="s">
        <v>1802</v>
      </c>
      <c r="H1571" s="181">
        <v>26.277000000000001</v>
      </c>
      <c r="I1571" s="182"/>
      <c r="L1571" s="178"/>
      <c r="M1571" s="183"/>
      <c r="T1571" s="184"/>
      <c r="AT1571" s="179" t="s">
        <v>342</v>
      </c>
      <c r="AU1571" s="179" t="s">
        <v>87</v>
      </c>
      <c r="AV1571" s="13" t="s">
        <v>87</v>
      </c>
      <c r="AW1571" s="13" t="s">
        <v>31</v>
      </c>
      <c r="AX1571" s="13" t="s">
        <v>75</v>
      </c>
      <c r="AY1571" s="179" t="s">
        <v>334</v>
      </c>
    </row>
    <row r="1572" spans="2:51" s="15" customFormat="1">
      <c r="B1572" s="192"/>
      <c r="D1572" s="172" t="s">
        <v>342</v>
      </c>
      <c r="E1572" s="193" t="s">
        <v>1</v>
      </c>
      <c r="F1572" s="194" t="s">
        <v>406</v>
      </c>
      <c r="H1572" s="195">
        <v>26.277000000000001</v>
      </c>
      <c r="I1572" s="196"/>
      <c r="L1572" s="192"/>
      <c r="M1572" s="197"/>
      <c r="T1572" s="198"/>
      <c r="AT1572" s="193" t="s">
        <v>342</v>
      </c>
      <c r="AU1572" s="193" t="s">
        <v>87</v>
      </c>
      <c r="AV1572" s="15" t="s">
        <v>352</v>
      </c>
      <c r="AW1572" s="15" t="s">
        <v>31</v>
      </c>
      <c r="AX1572" s="15" t="s">
        <v>75</v>
      </c>
      <c r="AY1572" s="193" t="s">
        <v>334</v>
      </c>
    </row>
    <row r="1573" spans="2:51" s="12" customFormat="1" ht="20.399999999999999">
      <c r="B1573" s="171"/>
      <c r="D1573" s="172" t="s">
        <v>342</v>
      </c>
      <c r="E1573" s="173" t="s">
        <v>1</v>
      </c>
      <c r="F1573" s="174" t="s">
        <v>1189</v>
      </c>
      <c r="H1573" s="173" t="s">
        <v>1</v>
      </c>
      <c r="I1573" s="175"/>
      <c r="L1573" s="171"/>
      <c r="M1573" s="176"/>
      <c r="T1573" s="177"/>
      <c r="AT1573" s="173" t="s">
        <v>342</v>
      </c>
      <c r="AU1573" s="173" t="s">
        <v>87</v>
      </c>
      <c r="AV1573" s="12" t="s">
        <v>82</v>
      </c>
      <c r="AW1573" s="12" t="s">
        <v>31</v>
      </c>
      <c r="AX1573" s="12" t="s">
        <v>75</v>
      </c>
      <c r="AY1573" s="173" t="s">
        <v>334</v>
      </c>
    </row>
    <row r="1574" spans="2:51" s="13" customFormat="1">
      <c r="B1574" s="178"/>
      <c r="D1574" s="172" t="s">
        <v>342</v>
      </c>
      <c r="E1574" s="179" t="s">
        <v>1</v>
      </c>
      <c r="F1574" s="180" t="s">
        <v>1813</v>
      </c>
      <c r="H1574" s="181">
        <v>3.6190000000000002</v>
      </c>
      <c r="I1574" s="182"/>
      <c r="L1574" s="178"/>
      <c r="M1574" s="183"/>
      <c r="T1574" s="184"/>
      <c r="AT1574" s="179" t="s">
        <v>342</v>
      </c>
      <c r="AU1574" s="179" t="s">
        <v>87</v>
      </c>
      <c r="AV1574" s="13" t="s">
        <v>87</v>
      </c>
      <c r="AW1574" s="13" t="s">
        <v>31</v>
      </c>
      <c r="AX1574" s="13" t="s">
        <v>75</v>
      </c>
      <c r="AY1574" s="179" t="s">
        <v>334</v>
      </c>
    </row>
    <row r="1575" spans="2:51" s="15" customFormat="1">
      <c r="B1575" s="192"/>
      <c r="D1575" s="172" t="s">
        <v>342</v>
      </c>
      <c r="E1575" s="193" t="s">
        <v>1</v>
      </c>
      <c r="F1575" s="194" t="s">
        <v>406</v>
      </c>
      <c r="H1575" s="195">
        <v>3.6190000000000002</v>
      </c>
      <c r="I1575" s="196"/>
      <c r="L1575" s="192"/>
      <c r="M1575" s="197"/>
      <c r="T1575" s="198"/>
      <c r="AT1575" s="193" t="s">
        <v>342</v>
      </c>
      <c r="AU1575" s="193" t="s">
        <v>87</v>
      </c>
      <c r="AV1575" s="15" t="s">
        <v>352</v>
      </c>
      <c r="AW1575" s="15" t="s">
        <v>31</v>
      </c>
      <c r="AX1575" s="15" t="s">
        <v>75</v>
      </c>
      <c r="AY1575" s="193" t="s">
        <v>334</v>
      </c>
    </row>
    <row r="1576" spans="2:51" s="12" customFormat="1" ht="20.399999999999999">
      <c r="B1576" s="171"/>
      <c r="D1576" s="172" t="s">
        <v>342</v>
      </c>
      <c r="E1576" s="173" t="s">
        <v>1</v>
      </c>
      <c r="F1576" s="174" t="s">
        <v>1121</v>
      </c>
      <c r="H1576" s="173" t="s">
        <v>1</v>
      </c>
      <c r="I1576" s="175"/>
      <c r="L1576" s="171"/>
      <c r="M1576" s="176"/>
      <c r="T1576" s="177"/>
      <c r="AT1576" s="173" t="s">
        <v>342</v>
      </c>
      <c r="AU1576" s="173" t="s">
        <v>87</v>
      </c>
      <c r="AV1576" s="12" t="s">
        <v>82</v>
      </c>
      <c r="AW1576" s="12" t="s">
        <v>31</v>
      </c>
      <c r="AX1576" s="12" t="s">
        <v>75</v>
      </c>
      <c r="AY1576" s="173" t="s">
        <v>334</v>
      </c>
    </row>
    <row r="1577" spans="2:51" s="13" customFormat="1">
      <c r="B1577" s="178"/>
      <c r="D1577" s="172" t="s">
        <v>342</v>
      </c>
      <c r="E1577" s="179" t="s">
        <v>1</v>
      </c>
      <c r="F1577" s="180" t="s">
        <v>1814</v>
      </c>
      <c r="H1577" s="181">
        <v>29.481000000000002</v>
      </c>
      <c r="I1577" s="182"/>
      <c r="L1577" s="178"/>
      <c r="M1577" s="183"/>
      <c r="T1577" s="184"/>
      <c r="AT1577" s="179" t="s">
        <v>342</v>
      </c>
      <c r="AU1577" s="179" t="s">
        <v>87</v>
      </c>
      <c r="AV1577" s="13" t="s">
        <v>87</v>
      </c>
      <c r="AW1577" s="13" t="s">
        <v>31</v>
      </c>
      <c r="AX1577" s="13" t="s">
        <v>75</v>
      </c>
      <c r="AY1577" s="179" t="s">
        <v>334</v>
      </c>
    </row>
    <row r="1578" spans="2:51" s="13" customFormat="1">
      <c r="B1578" s="178"/>
      <c r="D1578" s="172" t="s">
        <v>342</v>
      </c>
      <c r="E1578" s="179" t="s">
        <v>1</v>
      </c>
      <c r="F1578" s="180" t="s">
        <v>1815</v>
      </c>
      <c r="H1578" s="181">
        <v>36.343000000000004</v>
      </c>
      <c r="I1578" s="182"/>
      <c r="L1578" s="178"/>
      <c r="M1578" s="183"/>
      <c r="T1578" s="184"/>
      <c r="AT1578" s="179" t="s">
        <v>342</v>
      </c>
      <c r="AU1578" s="179" t="s">
        <v>87</v>
      </c>
      <c r="AV1578" s="13" t="s">
        <v>87</v>
      </c>
      <c r="AW1578" s="13" t="s">
        <v>31</v>
      </c>
      <c r="AX1578" s="13" t="s">
        <v>75</v>
      </c>
      <c r="AY1578" s="179" t="s">
        <v>334</v>
      </c>
    </row>
    <row r="1579" spans="2:51" s="15" customFormat="1">
      <c r="B1579" s="192"/>
      <c r="D1579" s="172" t="s">
        <v>342</v>
      </c>
      <c r="E1579" s="193" t="s">
        <v>1</v>
      </c>
      <c r="F1579" s="194" t="s">
        <v>406</v>
      </c>
      <c r="H1579" s="195">
        <v>65.824000000000012</v>
      </c>
      <c r="I1579" s="196"/>
      <c r="L1579" s="192"/>
      <c r="M1579" s="197"/>
      <c r="T1579" s="198"/>
      <c r="AT1579" s="193" t="s">
        <v>342</v>
      </c>
      <c r="AU1579" s="193" t="s">
        <v>87</v>
      </c>
      <c r="AV1579" s="15" t="s">
        <v>352</v>
      </c>
      <c r="AW1579" s="15" t="s">
        <v>31</v>
      </c>
      <c r="AX1579" s="15" t="s">
        <v>75</v>
      </c>
      <c r="AY1579" s="193" t="s">
        <v>334</v>
      </c>
    </row>
    <row r="1580" spans="2:51" s="12" customFormat="1" ht="20.399999999999999">
      <c r="B1580" s="171"/>
      <c r="D1580" s="172" t="s">
        <v>342</v>
      </c>
      <c r="E1580" s="173" t="s">
        <v>1</v>
      </c>
      <c r="F1580" s="174" t="s">
        <v>1124</v>
      </c>
      <c r="H1580" s="173" t="s">
        <v>1</v>
      </c>
      <c r="I1580" s="175"/>
      <c r="L1580" s="171"/>
      <c r="M1580" s="176"/>
      <c r="T1580" s="177"/>
      <c r="AT1580" s="173" t="s">
        <v>342</v>
      </c>
      <c r="AU1580" s="173" t="s">
        <v>87</v>
      </c>
      <c r="AV1580" s="12" t="s">
        <v>82</v>
      </c>
      <c r="AW1580" s="12" t="s">
        <v>31</v>
      </c>
      <c r="AX1580" s="12" t="s">
        <v>75</v>
      </c>
      <c r="AY1580" s="173" t="s">
        <v>334</v>
      </c>
    </row>
    <row r="1581" spans="2:51" s="13" customFormat="1">
      <c r="B1581" s="178"/>
      <c r="D1581" s="172" t="s">
        <v>342</v>
      </c>
      <c r="E1581" s="179" t="s">
        <v>1</v>
      </c>
      <c r="F1581" s="180" t="s">
        <v>1125</v>
      </c>
      <c r="H1581" s="181">
        <v>29.481000000000002</v>
      </c>
      <c r="I1581" s="182"/>
      <c r="L1581" s="178"/>
      <c r="M1581" s="183"/>
      <c r="T1581" s="184"/>
      <c r="AT1581" s="179" t="s">
        <v>342</v>
      </c>
      <c r="AU1581" s="179" t="s">
        <v>87</v>
      </c>
      <c r="AV1581" s="13" t="s">
        <v>87</v>
      </c>
      <c r="AW1581" s="13" t="s">
        <v>31</v>
      </c>
      <c r="AX1581" s="13" t="s">
        <v>75</v>
      </c>
      <c r="AY1581" s="179" t="s">
        <v>334</v>
      </c>
    </row>
    <row r="1582" spans="2:51" s="13" customFormat="1">
      <c r="B1582" s="178"/>
      <c r="D1582" s="172" t="s">
        <v>342</v>
      </c>
      <c r="E1582" s="179" t="s">
        <v>1</v>
      </c>
      <c r="F1582" s="180" t="s">
        <v>1126</v>
      </c>
      <c r="H1582" s="181">
        <v>36.343000000000004</v>
      </c>
      <c r="I1582" s="182"/>
      <c r="L1582" s="178"/>
      <c r="M1582" s="183"/>
      <c r="T1582" s="184"/>
      <c r="AT1582" s="179" t="s">
        <v>342</v>
      </c>
      <c r="AU1582" s="179" t="s">
        <v>87</v>
      </c>
      <c r="AV1582" s="13" t="s">
        <v>87</v>
      </c>
      <c r="AW1582" s="13" t="s">
        <v>31</v>
      </c>
      <c r="AX1582" s="13" t="s">
        <v>75</v>
      </c>
      <c r="AY1582" s="179" t="s">
        <v>334</v>
      </c>
    </row>
    <row r="1583" spans="2:51" s="15" customFormat="1">
      <c r="B1583" s="192"/>
      <c r="D1583" s="172" t="s">
        <v>342</v>
      </c>
      <c r="E1583" s="193" t="s">
        <v>1</v>
      </c>
      <c r="F1583" s="194" t="s">
        <v>406</v>
      </c>
      <c r="H1583" s="195">
        <v>65.824000000000012</v>
      </c>
      <c r="I1583" s="196"/>
      <c r="L1583" s="192"/>
      <c r="M1583" s="197"/>
      <c r="T1583" s="198"/>
      <c r="AT1583" s="193" t="s">
        <v>342</v>
      </c>
      <c r="AU1583" s="193" t="s">
        <v>87</v>
      </c>
      <c r="AV1583" s="15" t="s">
        <v>352</v>
      </c>
      <c r="AW1583" s="15" t="s">
        <v>31</v>
      </c>
      <c r="AX1583" s="15" t="s">
        <v>75</v>
      </c>
      <c r="AY1583" s="193" t="s">
        <v>334</v>
      </c>
    </row>
    <row r="1584" spans="2:51" s="12" customFormat="1" ht="20.399999999999999">
      <c r="B1584" s="171"/>
      <c r="D1584" s="172" t="s">
        <v>342</v>
      </c>
      <c r="E1584" s="173" t="s">
        <v>1</v>
      </c>
      <c r="F1584" s="174" t="s">
        <v>1175</v>
      </c>
      <c r="H1584" s="173" t="s">
        <v>1</v>
      </c>
      <c r="I1584" s="175"/>
      <c r="L1584" s="171"/>
      <c r="M1584" s="176"/>
      <c r="T1584" s="177"/>
      <c r="AT1584" s="173" t="s">
        <v>342</v>
      </c>
      <c r="AU1584" s="173" t="s">
        <v>87</v>
      </c>
      <c r="AV1584" s="12" t="s">
        <v>82</v>
      </c>
      <c r="AW1584" s="12" t="s">
        <v>31</v>
      </c>
      <c r="AX1584" s="12" t="s">
        <v>75</v>
      </c>
      <c r="AY1584" s="173" t="s">
        <v>334</v>
      </c>
    </row>
    <row r="1585" spans="2:51" s="12" customFormat="1">
      <c r="B1585" s="171"/>
      <c r="D1585" s="172" t="s">
        <v>342</v>
      </c>
      <c r="E1585" s="173" t="s">
        <v>1</v>
      </c>
      <c r="F1585" s="174" t="s">
        <v>1128</v>
      </c>
      <c r="H1585" s="173" t="s">
        <v>1</v>
      </c>
      <c r="I1585" s="175"/>
      <c r="L1585" s="171"/>
      <c r="M1585" s="176"/>
      <c r="T1585" s="177"/>
      <c r="AT1585" s="173" t="s">
        <v>342</v>
      </c>
      <c r="AU1585" s="173" t="s">
        <v>87</v>
      </c>
      <c r="AV1585" s="12" t="s">
        <v>82</v>
      </c>
      <c r="AW1585" s="12" t="s">
        <v>31</v>
      </c>
      <c r="AX1585" s="12" t="s">
        <v>75</v>
      </c>
      <c r="AY1585" s="173" t="s">
        <v>334</v>
      </c>
    </row>
    <row r="1586" spans="2:51" s="13" customFormat="1">
      <c r="B1586" s="178"/>
      <c r="D1586" s="172" t="s">
        <v>342</v>
      </c>
      <c r="E1586" s="179" t="s">
        <v>1</v>
      </c>
      <c r="F1586" s="180" t="s">
        <v>1816</v>
      </c>
      <c r="H1586" s="181">
        <v>20.923999999999999</v>
      </c>
      <c r="I1586" s="182"/>
      <c r="L1586" s="178"/>
      <c r="M1586" s="183"/>
      <c r="T1586" s="184"/>
      <c r="AT1586" s="179" t="s">
        <v>342</v>
      </c>
      <c r="AU1586" s="179" t="s">
        <v>87</v>
      </c>
      <c r="AV1586" s="13" t="s">
        <v>87</v>
      </c>
      <c r="AW1586" s="13" t="s">
        <v>31</v>
      </c>
      <c r="AX1586" s="13" t="s">
        <v>75</v>
      </c>
      <c r="AY1586" s="179" t="s">
        <v>334</v>
      </c>
    </row>
    <row r="1587" spans="2:51" s="12" customFormat="1">
      <c r="B1587" s="171"/>
      <c r="D1587" s="172" t="s">
        <v>342</v>
      </c>
      <c r="E1587" s="173" t="s">
        <v>1</v>
      </c>
      <c r="F1587" s="174" t="s">
        <v>1132</v>
      </c>
      <c r="H1587" s="173" t="s">
        <v>1</v>
      </c>
      <c r="I1587" s="175"/>
      <c r="L1587" s="171"/>
      <c r="M1587" s="176"/>
      <c r="T1587" s="177"/>
      <c r="AT1587" s="173" t="s">
        <v>342</v>
      </c>
      <c r="AU1587" s="173" t="s">
        <v>87</v>
      </c>
      <c r="AV1587" s="12" t="s">
        <v>82</v>
      </c>
      <c r="AW1587" s="12" t="s">
        <v>31</v>
      </c>
      <c r="AX1587" s="12" t="s">
        <v>75</v>
      </c>
      <c r="AY1587" s="173" t="s">
        <v>334</v>
      </c>
    </row>
    <row r="1588" spans="2:51" s="13" customFormat="1">
      <c r="B1588" s="178"/>
      <c r="D1588" s="172" t="s">
        <v>342</v>
      </c>
      <c r="E1588" s="179" t="s">
        <v>1</v>
      </c>
      <c r="F1588" s="180" t="s">
        <v>1532</v>
      </c>
      <c r="H1588" s="181">
        <v>11.084</v>
      </c>
      <c r="I1588" s="182"/>
      <c r="L1588" s="178"/>
      <c r="M1588" s="183"/>
      <c r="T1588" s="184"/>
      <c r="AT1588" s="179" t="s">
        <v>342</v>
      </c>
      <c r="AU1588" s="179" t="s">
        <v>87</v>
      </c>
      <c r="AV1588" s="13" t="s">
        <v>87</v>
      </c>
      <c r="AW1588" s="13" t="s">
        <v>31</v>
      </c>
      <c r="AX1588" s="13" t="s">
        <v>75</v>
      </c>
      <c r="AY1588" s="179" t="s">
        <v>334</v>
      </c>
    </row>
    <row r="1589" spans="2:51" s="15" customFormat="1">
      <c r="B1589" s="192"/>
      <c r="D1589" s="172" t="s">
        <v>342</v>
      </c>
      <c r="E1589" s="193" t="s">
        <v>1</v>
      </c>
      <c r="F1589" s="194" t="s">
        <v>406</v>
      </c>
      <c r="H1589" s="195">
        <v>32.007999999999996</v>
      </c>
      <c r="I1589" s="196"/>
      <c r="L1589" s="192"/>
      <c r="M1589" s="197"/>
      <c r="T1589" s="198"/>
      <c r="AT1589" s="193" t="s">
        <v>342</v>
      </c>
      <c r="AU1589" s="193" t="s">
        <v>87</v>
      </c>
      <c r="AV1589" s="15" t="s">
        <v>352</v>
      </c>
      <c r="AW1589" s="15" t="s">
        <v>31</v>
      </c>
      <c r="AX1589" s="15" t="s">
        <v>75</v>
      </c>
      <c r="AY1589" s="193" t="s">
        <v>334</v>
      </c>
    </row>
    <row r="1590" spans="2:51" s="12" customFormat="1" ht="20.399999999999999">
      <c r="B1590" s="171"/>
      <c r="D1590" s="172" t="s">
        <v>342</v>
      </c>
      <c r="E1590" s="173" t="s">
        <v>1</v>
      </c>
      <c r="F1590" s="174" t="s">
        <v>1134</v>
      </c>
      <c r="H1590" s="173" t="s">
        <v>1</v>
      </c>
      <c r="I1590" s="175"/>
      <c r="L1590" s="171"/>
      <c r="M1590" s="176"/>
      <c r="T1590" s="177"/>
      <c r="AT1590" s="173" t="s">
        <v>342</v>
      </c>
      <c r="AU1590" s="173" t="s">
        <v>87</v>
      </c>
      <c r="AV1590" s="12" t="s">
        <v>82</v>
      </c>
      <c r="AW1590" s="12" t="s">
        <v>31</v>
      </c>
      <c r="AX1590" s="12" t="s">
        <v>75</v>
      </c>
      <c r="AY1590" s="173" t="s">
        <v>334</v>
      </c>
    </row>
    <row r="1591" spans="2:51" s="12" customFormat="1">
      <c r="B1591" s="171"/>
      <c r="D1591" s="172" t="s">
        <v>342</v>
      </c>
      <c r="E1591" s="173" t="s">
        <v>1</v>
      </c>
      <c r="F1591" s="174" t="s">
        <v>1135</v>
      </c>
      <c r="H1591" s="173" t="s">
        <v>1</v>
      </c>
      <c r="I1591" s="175"/>
      <c r="L1591" s="171"/>
      <c r="M1591" s="176"/>
      <c r="T1591" s="177"/>
      <c r="AT1591" s="173" t="s">
        <v>342</v>
      </c>
      <c r="AU1591" s="173" t="s">
        <v>87</v>
      </c>
      <c r="AV1591" s="12" t="s">
        <v>82</v>
      </c>
      <c r="AW1591" s="12" t="s">
        <v>31</v>
      </c>
      <c r="AX1591" s="12" t="s">
        <v>75</v>
      </c>
      <c r="AY1591" s="173" t="s">
        <v>334</v>
      </c>
    </row>
    <row r="1592" spans="2:51" s="13" customFormat="1">
      <c r="B1592" s="178"/>
      <c r="D1592" s="172" t="s">
        <v>342</v>
      </c>
      <c r="E1592" s="179" t="s">
        <v>1</v>
      </c>
      <c r="F1592" s="180" t="s">
        <v>1539</v>
      </c>
      <c r="H1592" s="181">
        <v>16.814</v>
      </c>
      <c r="I1592" s="182"/>
      <c r="L1592" s="178"/>
      <c r="M1592" s="183"/>
      <c r="T1592" s="184"/>
      <c r="AT1592" s="179" t="s">
        <v>342</v>
      </c>
      <c r="AU1592" s="179" t="s">
        <v>87</v>
      </c>
      <c r="AV1592" s="13" t="s">
        <v>87</v>
      </c>
      <c r="AW1592" s="13" t="s">
        <v>31</v>
      </c>
      <c r="AX1592" s="13" t="s">
        <v>75</v>
      </c>
      <c r="AY1592" s="179" t="s">
        <v>334</v>
      </c>
    </row>
    <row r="1593" spans="2:51" s="15" customFormat="1">
      <c r="B1593" s="192"/>
      <c r="D1593" s="172" t="s">
        <v>342</v>
      </c>
      <c r="E1593" s="193" t="s">
        <v>1</v>
      </c>
      <c r="F1593" s="194" t="s">
        <v>406</v>
      </c>
      <c r="H1593" s="195">
        <v>16.814</v>
      </c>
      <c r="I1593" s="196"/>
      <c r="L1593" s="192"/>
      <c r="M1593" s="197"/>
      <c r="T1593" s="198"/>
      <c r="AT1593" s="193" t="s">
        <v>342</v>
      </c>
      <c r="AU1593" s="193" t="s">
        <v>87</v>
      </c>
      <c r="AV1593" s="15" t="s">
        <v>352</v>
      </c>
      <c r="AW1593" s="15" t="s">
        <v>31</v>
      </c>
      <c r="AX1593" s="15" t="s">
        <v>75</v>
      </c>
      <c r="AY1593" s="193" t="s">
        <v>334</v>
      </c>
    </row>
    <row r="1594" spans="2:51" s="12" customFormat="1" ht="20.399999999999999">
      <c r="B1594" s="171"/>
      <c r="D1594" s="172" t="s">
        <v>342</v>
      </c>
      <c r="E1594" s="173" t="s">
        <v>1</v>
      </c>
      <c r="F1594" s="174" t="s">
        <v>1137</v>
      </c>
      <c r="H1594" s="173" t="s">
        <v>1</v>
      </c>
      <c r="I1594" s="175"/>
      <c r="L1594" s="171"/>
      <c r="M1594" s="176"/>
      <c r="T1594" s="177"/>
      <c r="AT1594" s="173" t="s">
        <v>342</v>
      </c>
      <c r="AU1594" s="173" t="s">
        <v>87</v>
      </c>
      <c r="AV1594" s="12" t="s">
        <v>82</v>
      </c>
      <c r="AW1594" s="12" t="s">
        <v>31</v>
      </c>
      <c r="AX1594" s="12" t="s">
        <v>75</v>
      </c>
      <c r="AY1594" s="173" t="s">
        <v>334</v>
      </c>
    </row>
    <row r="1595" spans="2:51" s="12" customFormat="1">
      <c r="B1595" s="171"/>
      <c r="D1595" s="172" t="s">
        <v>342</v>
      </c>
      <c r="E1595" s="173" t="s">
        <v>1</v>
      </c>
      <c r="F1595" s="174" t="s">
        <v>1138</v>
      </c>
      <c r="H1595" s="173" t="s">
        <v>1</v>
      </c>
      <c r="I1595" s="175"/>
      <c r="L1595" s="171"/>
      <c r="M1595" s="176"/>
      <c r="T1595" s="177"/>
      <c r="AT1595" s="173" t="s">
        <v>342</v>
      </c>
      <c r="AU1595" s="173" t="s">
        <v>87</v>
      </c>
      <c r="AV1595" s="12" t="s">
        <v>82</v>
      </c>
      <c r="AW1595" s="12" t="s">
        <v>31</v>
      </c>
      <c r="AX1595" s="12" t="s">
        <v>75</v>
      </c>
      <c r="AY1595" s="173" t="s">
        <v>334</v>
      </c>
    </row>
    <row r="1596" spans="2:51" s="13" customFormat="1">
      <c r="B1596" s="178"/>
      <c r="D1596" s="172" t="s">
        <v>342</v>
      </c>
      <c r="E1596" s="179" t="s">
        <v>1</v>
      </c>
      <c r="F1596" s="180" t="s">
        <v>1817</v>
      </c>
      <c r="H1596" s="181">
        <v>53.985999999999997</v>
      </c>
      <c r="I1596" s="182"/>
      <c r="L1596" s="178"/>
      <c r="M1596" s="183"/>
      <c r="T1596" s="184"/>
      <c r="AT1596" s="179" t="s">
        <v>342</v>
      </c>
      <c r="AU1596" s="179" t="s">
        <v>87</v>
      </c>
      <c r="AV1596" s="13" t="s">
        <v>87</v>
      </c>
      <c r="AW1596" s="13" t="s">
        <v>31</v>
      </c>
      <c r="AX1596" s="13" t="s">
        <v>75</v>
      </c>
      <c r="AY1596" s="179" t="s">
        <v>334</v>
      </c>
    </row>
    <row r="1597" spans="2:51" s="12" customFormat="1">
      <c r="B1597" s="171"/>
      <c r="D1597" s="172" t="s">
        <v>342</v>
      </c>
      <c r="E1597" s="173" t="s">
        <v>1</v>
      </c>
      <c r="F1597" s="174" t="s">
        <v>1141</v>
      </c>
      <c r="H1597" s="173" t="s">
        <v>1</v>
      </c>
      <c r="I1597" s="175"/>
      <c r="L1597" s="171"/>
      <c r="M1597" s="176"/>
      <c r="T1597" s="177"/>
      <c r="AT1597" s="173" t="s">
        <v>342</v>
      </c>
      <c r="AU1597" s="173" t="s">
        <v>87</v>
      </c>
      <c r="AV1597" s="12" t="s">
        <v>82</v>
      </c>
      <c r="AW1597" s="12" t="s">
        <v>31</v>
      </c>
      <c r="AX1597" s="12" t="s">
        <v>75</v>
      </c>
      <c r="AY1597" s="173" t="s">
        <v>334</v>
      </c>
    </row>
    <row r="1598" spans="2:51" s="13" customFormat="1">
      <c r="B1598" s="178"/>
      <c r="D1598" s="172" t="s">
        <v>342</v>
      </c>
      <c r="E1598" s="179" t="s">
        <v>1</v>
      </c>
      <c r="F1598" s="180" t="s">
        <v>1818</v>
      </c>
      <c r="H1598" s="181">
        <v>10.273</v>
      </c>
      <c r="I1598" s="182"/>
      <c r="L1598" s="178"/>
      <c r="M1598" s="183"/>
      <c r="T1598" s="184"/>
      <c r="AT1598" s="179" t="s">
        <v>342</v>
      </c>
      <c r="AU1598" s="179" t="s">
        <v>87</v>
      </c>
      <c r="AV1598" s="13" t="s">
        <v>87</v>
      </c>
      <c r="AW1598" s="13" t="s">
        <v>31</v>
      </c>
      <c r="AX1598" s="13" t="s">
        <v>75</v>
      </c>
      <c r="AY1598" s="179" t="s">
        <v>334</v>
      </c>
    </row>
    <row r="1599" spans="2:51" s="15" customFormat="1">
      <c r="B1599" s="192"/>
      <c r="D1599" s="172" t="s">
        <v>342</v>
      </c>
      <c r="E1599" s="193" t="s">
        <v>1</v>
      </c>
      <c r="F1599" s="194" t="s">
        <v>406</v>
      </c>
      <c r="H1599" s="195">
        <v>64.259</v>
      </c>
      <c r="I1599" s="196"/>
      <c r="L1599" s="192"/>
      <c r="M1599" s="197"/>
      <c r="T1599" s="198"/>
      <c r="AT1599" s="193" t="s">
        <v>342</v>
      </c>
      <c r="AU1599" s="193" t="s">
        <v>87</v>
      </c>
      <c r="AV1599" s="15" t="s">
        <v>352</v>
      </c>
      <c r="AW1599" s="15" t="s">
        <v>31</v>
      </c>
      <c r="AX1599" s="15" t="s">
        <v>75</v>
      </c>
      <c r="AY1599" s="193" t="s">
        <v>334</v>
      </c>
    </row>
    <row r="1600" spans="2:51" s="12" customFormat="1" ht="20.399999999999999">
      <c r="B1600" s="171"/>
      <c r="D1600" s="172" t="s">
        <v>342</v>
      </c>
      <c r="E1600" s="173" t="s">
        <v>1</v>
      </c>
      <c r="F1600" s="174" t="s">
        <v>1143</v>
      </c>
      <c r="H1600" s="173" t="s">
        <v>1</v>
      </c>
      <c r="I1600" s="175"/>
      <c r="L1600" s="171"/>
      <c r="M1600" s="176"/>
      <c r="T1600" s="177"/>
      <c r="AT1600" s="173" t="s">
        <v>342</v>
      </c>
      <c r="AU1600" s="173" t="s">
        <v>87</v>
      </c>
      <c r="AV1600" s="12" t="s">
        <v>82</v>
      </c>
      <c r="AW1600" s="12" t="s">
        <v>31</v>
      </c>
      <c r="AX1600" s="12" t="s">
        <v>75</v>
      </c>
      <c r="AY1600" s="173" t="s">
        <v>334</v>
      </c>
    </row>
    <row r="1601" spans="2:65" s="12" customFormat="1">
      <c r="B1601" s="171"/>
      <c r="D1601" s="172" t="s">
        <v>342</v>
      </c>
      <c r="E1601" s="173" t="s">
        <v>1</v>
      </c>
      <c r="F1601" s="174" t="s">
        <v>1144</v>
      </c>
      <c r="H1601" s="173" t="s">
        <v>1</v>
      </c>
      <c r="I1601" s="175"/>
      <c r="L1601" s="171"/>
      <c r="M1601" s="176"/>
      <c r="T1601" s="177"/>
      <c r="AT1601" s="173" t="s">
        <v>342</v>
      </c>
      <c r="AU1601" s="173" t="s">
        <v>87</v>
      </c>
      <c r="AV1601" s="12" t="s">
        <v>82</v>
      </c>
      <c r="AW1601" s="12" t="s">
        <v>31</v>
      </c>
      <c r="AX1601" s="12" t="s">
        <v>75</v>
      </c>
      <c r="AY1601" s="173" t="s">
        <v>334</v>
      </c>
    </row>
    <row r="1602" spans="2:65" s="13" customFormat="1">
      <c r="B1602" s="178"/>
      <c r="D1602" s="172" t="s">
        <v>342</v>
      </c>
      <c r="E1602" s="179" t="s">
        <v>1</v>
      </c>
      <c r="F1602" s="180" t="s">
        <v>1819</v>
      </c>
      <c r="H1602" s="181">
        <v>9.048</v>
      </c>
      <c r="I1602" s="182"/>
      <c r="L1602" s="178"/>
      <c r="M1602" s="183"/>
      <c r="T1602" s="184"/>
      <c r="AT1602" s="179" t="s">
        <v>342</v>
      </c>
      <c r="AU1602" s="179" t="s">
        <v>87</v>
      </c>
      <c r="AV1602" s="13" t="s">
        <v>87</v>
      </c>
      <c r="AW1602" s="13" t="s">
        <v>31</v>
      </c>
      <c r="AX1602" s="13" t="s">
        <v>75</v>
      </c>
      <c r="AY1602" s="179" t="s">
        <v>334</v>
      </c>
    </row>
    <row r="1603" spans="2:65" s="12" customFormat="1">
      <c r="B1603" s="171"/>
      <c r="D1603" s="172" t="s">
        <v>342</v>
      </c>
      <c r="E1603" s="173" t="s">
        <v>1</v>
      </c>
      <c r="F1603" s="174" t="s">
        <v>1146</v>
      </c>
      <c r="H1603" s="173" t="s">
        <v>1</v>
      </c>
      <c r="I1603" s="175"/>
      <c r="L1603" s="171"/>
      <c r="M1603" s="176"/>
      <c r="T1603" s="177"/>
      <c r="AT1603" s="173" t="s">
        <v>342</v>
      </c>
      <c r="AU1603" s="173" t="s">
        <v>87</v>
      </c>
      <c r="AV1603" s="12" t="s">
        <v>82</v>
      </c>
      <c r="AW1603" s="12" t="s">
        <v>31</v>
      </c>
      <c r="AX1603" s="12" t="s">
        <v>75</v>
      </c>
      <c r="AY1603" s="173" t="s">
        <v>334</v>
      </c>
    </row>
    <row r="1604" spans="2:65" s="13" customFormat="1">
      <c r="B1604" s="178"/>
      <c r="D1604" s="172" t="s">
        <v>342</v>
      </c>
      <c r="E1604" s="179" t="s">
        <v>1</v>
      </c>
      <c r="F1604" s="180" t="s">
        <v>1820</v>
      </c>
      <c r="H1604" s="181">
        <v>10.179</v>
      </c>
      <c r="I1604" s="182"/>
      <c r="L1604" s="178"/>
      <c r="M1604" s="183"/>
      <c r="T1604" s="184"/>
      <c r="AT1604" s="179" t="s">
        <v>342</v>
      </c>
      <c r="AU1604" s="179" t="s">
        <v>87</v>
      </c>
      <c r="AV1604" s="13" t="s">
        <v>87</v>
      </c>
      <c r="AW1604" s="13" t="s">
        <v>31</v>
      </c>
      <c r="AX1604" s="13" t="s">
        <v>75</v>
      </c>
      <c r="AY1604" s="179" t="s">
        <v>334</v>
      </c>
    </row>
    <row r="1605" spans="2:65" s="15" customFormat="1">
      <c r="B1605" s="192"/>
      <c r="D1605" s="172" t="s">
        <v>342</v>
      </c>
      <c r="E1605" s="193" t="s">
        <v>1</v>
      </c>
      <c r="F1605" s="194" t="s">
        <v>406</v>
      </c>
      <c r="H1605" s="195">
        <v>19.227</v>
      </c>
      <c r="I1605" s="196"/>
      <c r="L1605" s="192"/>
      <c r="M1605" s="197"/>
      <c r="T1605" s="198"/>
      <c r="AT1605" s="193" t="s">
        <v>342</v>
      </c>
      <c r="AU1605" s="193" t="s">
        <v>87</v>
      </c>
      <c r="AV1605" s="15" t="s">
        <v>352</v>
      </c>
      <c r="AW1605" s="15" t="s">
        <v>31</v>
      </c>
      <c r="AX1605" s="15" t="s">
        <v>75</v>
      </c>
      <c r="AY1605" s="193" t="s">
        <v>334</v>
      </c>
    </row>
    <row r="1606" spans="2:65" s="12" customFormat="1" ht="20.399999999999999">
      <c r="B1606" s="171"/>
      <c r="D1606" s="172" t="s">
        <v>342</v>
      </c>
      <c r="E1606" s="173" t="s">
        <v>1</v>
      </c>
      <c r="F1606" s="174" t="s">
        <v>1148</v>
      </c>
      <c r="H1606" s="173" t="s">
        <v>1</v>
      </c>
      <c r="I1606" s="175"/>
      <c r="L1606" s="171"/>
      <c r="M1606" s="176"/>
      <c r="T1606" s="177"/>
      <c r="AT1606" s="173" t="s">
        <v>342</v>
      </c>
      <c r="AU1606" s="173" t="s">
        <v>87</v>
      </c>
      <c r="AV1606" s="12" t="s">
        <v>82</v>
      </c>
      <c r="AW1606" s="12" t="s">
        <v>31</v>
      </c>
      <c r="AX1606" s="12" t="s">
        <v>75</v>
      </c>
      <c r="AY1606" s="173" t="s">
        <v>334</v>
      </c>
    </row>
    <row r="1607" spans="2:65" s="12" customFormat="1">
      <c r="B1607" s="171"/>
      <c r="D1607" s="172" t="s">
        <v>342</v>
      </c>
      <c r="E1607" s="173" t="s">
        <v>1</v>
      </c>
      <c r="F1607" s="174" t="s">
        <v>1149</v>
      </c>
      <c r="H1607" s="173" t="s">
        <v>1</v>
      </c>
      <c r="I1607" s="175"/>
      <c r="L1607" s="171"/>
      <c r="M1607" s="176"/>
      <c r="T1607" s="177"/>
      <c r="AT1607" s="173" t="s">
        <v>342</v>
      </c>
      <c r="AU1607" s="173" t="s">
        <v>87</v>
      </c>
      <c r="AV1607" s="12" t="s">
        <v>82</v>
      </c>
      <c r="AW1607" s="12" t="s">
        <v>31</v>
      </c>
      <c r="AX1607" s="12" t="s">
        <v>75</v>
      </c>
      <c r="AY1607" s="173" t="s">
        <v>334</v>
      </c>
    </row>
    <row r="1608" spans="2:65" s="13" customFormat="1">
      <c r="B1608" s="178"/>
      <c r="D1608" s="172" t="s">
        <v>342</v>
      </c>
      <c r="E1608" s="179" t="s">
        <v>1</v>
      </c>
      <c r="F1608" s="180" t="s">
        <v>1821</v>
      </c>
      <c r="H1608" s="181">
        <v>11.234999999999999</v>
      </c>
      <c r="I1608" s="182"/>
      <c r="L1608" s="178"/>
      <c r="M1608" s="183"/>
      <c r="T1608" s="184"/>
      <c r="AT1608" s="179" t="s">
        <v>342</v>
      </c>
      <c r="AU1608" s="179" t="s">
        <v>87</v>
      </c>
      <c r="AV1608" s="13" t="s">
        <v>87</v>
      </c>
      <c r="AW1608" s="13" t="s">
        <v>31</v>
      </c>
      <c r="AX1608" s="13" t="s">
        <v>75</v>
      </c>
      <c r="AY1608" s="179" t="s">
        <v>334</v>
      </c>
    </row>
    <row r="1609" spans="2:65" s="14" customFormat="1">
      <c r="B1609" s="185"/>
      <c r="D1609" s="172" t="s">
        <v>342</v>
      </c>
      <c r="E1609" s="186" t="s">
        <v>1</v>
      </c>
      <c r="F1609" s="187" t="s">
        <v>346</v>
      </c>
      <c r="H1609" s="188">
        <v>482.57099999999997</v>
      </c>
      <c r="I1609" s="189"/>
      <c r="L1609" s="185"/>
      <c r="M1609" s="190"/>
      <c r="T1609" s="191"/>
      <c r="AT1609" s="186" t="s">
        <v>342</v>
      </c>
      <c r="AU1609" s="186" t="s">
        <v>87</v>
      </c>
      <c r="AV1609" s="14" t="s">
        <v>340</v>
      </c>
      <c r="AW1609" s="14" t="s">
        <v>31</v>
      </c>
      <c r="AX1609" s="14" t="s">
        <v>82</v>
      </c>
      <c r="AY1609" s="186" t="s">
        <v>334</v>
      </c>
    </row>
    <row r="1610" spans="2:65" s="1" customFormat="1" ht="21.75" customHeight="1">
      <c r="B1610" s="128"/>
      <c r="C1610" s="199" t="s">
        <v>1822</v>
      </c>
      <c r="D1610" s="199" t="s">
        <v>425</v>
      </c>
      <c r="E1610" s="200" t="s">
        <v>1823</v>
      </c>
      <c r="F1610" s="201" t="s">
        <v>1824</v>
      </c>
      <c r="G1610" s="202" t="s">
        <v>349</v>
      </c>
      <c r="H1610" s="203">
        <v>12.991</v>
      </c>
      <c r="I1610" s="204"/>
      <c r="J1610" s="205">
        <f>ROUND(I1610*H1610,2)</f>
        <v>0</v>
      </c>
      <c r="K1610" s="206"/>
      <c r="L1610" s="207"/>
      <c r="M1610" s="208" t="s">
        <v>1</v>
      </c>
      <c r="N1610" s="209" t="s">
        <v>41</v>
      </c>
      <c r="P1610" s="167">
        <f>O1610*H1610</f>
        <v>0</v>
      </c>
      <c r="Q1610" s="167">
        <v>0.44</v>
      </c>
      <c r="R1610" s="167">
        <f>Q1610*H1610</f>
        <v>5.7160399999999996</v>
      </c>
      <c r="S1610" s="167">
        <v>0</v>
      </c>
      <c r="T1610" s="168">
        <f>S1610*H1610</f>
        <v>0</v>
      </c>
      <c r="AR1610" s="169" t="s">
        <v>524</v>
      </c>
      <c r="AT1610" s="169" t="s">
        <v>425</v>
      </c>
      <c r="AU1610" s="169" t="s">
        <v>87</v>
      </c>
      <c r="AY1610" s="17" t="s">
        <v>334</v>
      </c>
      <c r="BE1610" s="170">
        <f>IF(N1610="základná",J1610,0)</f>
        <v>0</v>
      </c>
      <c r="BF1610" s="170">
        <f>IF(N1610="znížená",J1610,0)</f>
        <v>0</v>
      </c>
      <c r="BG1610" s="170">
        <f>IF(N1610="zákl. prenesená",J1610,0)</f>
        <v>0</v>
      </c>
      <c r="BH1610" s="170">
        <f>IF(N1610="zníž. prenesená",J1610,0)</f>
        <v>0</v>
      </c>
      <c r="BI1610" s="170">
        <f>IF(N1610="nulová",J1610,0)</f>
        <v>0</v>
      </c>
      <c r="BJ1610" s="17" t="s">
        <v>87</v>
      </c>
      <c r="BK1610" s="170">
        <f>ROUND(I1610*H1610,2)</f>
        <v>0</v>
      </c>
      <c r="BL1610" s="17" t="s">
        <v>452</v>
      </c>
      <c r="BM1610" s="169" t="s">
        <v>1825</v>
      </c>
    </row>
    <row r="1611" spans="2:65" s="12" customFormat="1">
      <c r="B1611" s="171"/>
      <c r="D1611" s="172" t="s">
        <v>342</v>
      </c>
      <c r="E1611" s="173" t="s">
        <v>1</v>
      </c>
      <c r="F1611" s="174" t="s">
        <v>1826</v>
      </c>
      <c r="H1611" s="173" t="s">
        <v>1</v>
      </c>
      <c r="I1611" s="175"/>
      <c r="L1611" s="171"/>
      <c r="M1611" s="176"/>
      <c r="T1611" s="177"/>
      <c r="AT1611" s="173" t="s">
        <v>342</v>
      </c>
      <c r="AU1611" s="173" t="s">
        <v>87</v>
      </c>
      <c r="AV1611" s="12" t="s">
        <v>82</v>
      </c>
      <c r="AW1611" s="12" t="s">
        <v>31</v>
      </c>
      <c r="AX1611" s="12" t="s">
        <v>75</v>
      </c>
      <c r="AY1611" s="173" t="s">
        <v>334</v>
      </c>
    </row>
    <row r="1612" spans="2:65" s="13" customFormat="1">
      <c r="B1612" s="178"/>
      <c r="D1612" s="172" t="s">
        <v>342</v>
      </c>
      <c r="E1612" s="179" t="s">
        <v>1</v>
      </c>
      <c r="F1612" s="180" t="s">
        <v>1827</v>
      </c>
      <c r="H1612" s="181">
        <v>12.991</v>
      </c>
      <c r="I1612" s="182"/>
      <c r="L1612" s="178"/>
      <c r="M1612" s="183"/>
      <c r="T1612" s="184"/>
      <c r="AT1612" s="179" t="s">
        <v>342</v>
      </c>
      <c r="AU1612" s="179" t="s">
        <v>87</v>
      </c>
      <c r="AV1612" s="13" t="s">
        <v>87</v>
      </c>
      <c r="AW1612" s="13" t="s">
        <v>31</v>
      </c>
      <c r="AX1612" s="13" t="s">
        <v>75</v>
      </c>
      <c r="AY1612" s="179" t="s">
        <v>334</v>
      </c>
    </row>
    <row r="1613" spans="2:65" s="14" customFormat="1">
      <c r="B1613" s="185"/>
      <c r="D1613" s="172" t="s">
        <v>342</v>
      </c>
      <c r="E1613" s="186" t="s">
        <v>1</v>
      </c>
      <c r="F1613" s="187" t="s">
        <v>346</v>
      </c>
      <c r="H1613" s="188">
        <v>12.991</v>
      </c>
      <c r="I1613" s="189"/>
      <c r="L1613" s="185"/>
      <c r="M1613" s="190"/>
      <c r="T1613" s="191"/>
      <c r="AT1613" s="186" t="s">
        <v>342</v>
      </c>
      <c r="AU1613" s="186" t="s">
        <v>87</v>
      </c>
      <c r="AV1613" s="14" t="s">
        <v>340</v>
      </c>
      <c r="AW1613" s="14" t="s">
        <v>31</v>
      </c>
      <c r="AX1613" s="14" t="s">
        <v>82</v>
      </c>
      <c r="AY1613" s="186" t="s">
        <v>334</v>
      </c>
    </row>
    <row r="1614" spans="2:65" s="1" customFormat="1" ht="24.15" customHeight="1">
      <c r="B1614" s="128"/>
      <c r="C1614" s="158" t="s">
        <v>1828</v>
      </c>
      <c r="D1614" s="158" t="s">
        <v>336</v>
      </c>
      <c r="E1614" s="159" t="s">
        <v>1829</v>
      </c>
      <c r="F1614" s="160" t="s">
        <v>1830</v>
      </c>
      <c r="G1614" s="161" t="s">
        <v>339</v>
      </c>
      <c r="H1614" s="162">
        <v>254.745</v>
      </c>
      <c r="I1614" s="163"/>
      <c r="J1614" s="164">
        <f>ROUND(I1614*H1614,2)</f>
        <v>0</v>
      </c>
      <c r="K1614" s="165"/>
      <c r="L1614" s="32"/>
      <c r="M1614" s="166" t="s">
        <v>1</v>
      </c>
      <c r="N1614" s="127" t="s">
        <v>41</v>
      </c>
      <c r="P1614" s="167">
        <f>O1614*H1614</f>
        <v>0</v>
      </c>
      <c r="Q1614" s="167">
        <v>8.0000000000000007E-5</v>
      </c>
      <c r="R1614" s="167">
        <f>Q1614*H1614</f>
        <v>2.0379600000000001E-2</v>
      </c>
      <c r="S1614" s="167">
        <v>0</v>
      </c>
      <c r="T1614" s="168">
        <f>S1614*H1614</f>
        <v>0</v>
      </c>
      <c r="AR1614" s="169" t="s">
        <v>452</v>
      </c>
      <c r="AT1614" s="169" t="s">
        <v>336</v>
      </c>
      <c r="AU1614" s="169" t="s">
        <v>87</v>
      </c>
      <c r="AY1614" s="17" t="s">
        <v>334</v>
      </c>
      <c r="BE1614" s="170">
        <f>IF(N1614="základná",J1614,0)</f>
        <v>0</v>
      </c>
      <c r="BF1614" s="170">
        <f>IF(N1614="znížená",J1614,0)</f>
        <v>0</v>
      </c>
      <c r="BG1614" s="170">
        <f>IF(N1614="zákl. prenesená",J1614,0)</f>
        <v>0</v>
      </c>
      <c r="BH1614" s="170">
        <f>IF(N1614="zníž. prenesená",J1614,0)</f>
        <v>0</v>
      </c>
      <c r="BI1614" s="170">
        <f>IF(N1614="nulová",J1614,0)</f>
        <v>0</v>
      </c>
      <c r="BJ1614" s="17" t="s">
        <v>87</v>
      </c>
      <c r="BK1614" s="170">
        <f>ROUND(I1614*H1614,2)</f>
        <v>0</v>
      </c>
      <c r="BL1614" s="17" t="s">
        <v>452</v>
      </c>
      <c r="BM1614" s="169" t="s">
        <v>1831</v>
      </c>
    </row>
    <row r="1615" spans="2:65" s="12" customFormat="1">
      <c r="B1615" s="171"/>
      <c r="D1615" s="172" t="s">
        <v>342</v>
      </c>
      <c r="E1615" s="173" t="s">
        <v>1</v>
      </c>
      <c r="F1615" s="174" t="s">
        <v>1832</v>
      </c>
      <c r="H1615" s="173" t="s">
        <v>1</v>
      </c>
      <c r="I1615" s="175"/>
      <c r="L1615" s="171"/>
      <c r="M1615" s="176"/>
      <c r="T1615" s="177"/>
      <c r="AT1615" s="173" t="s">
        <v>342</v>
      </c>
      <c r="AU1615" s="173" t="s">
        <v>87</v>
      </c>
      <c r="AV1615" s="12" t="s">
        <v>82</v>
      </c>
      <c r="AW1615" s="12" t="s">
        <v>31</v>
      </c>
      <c r="AX1615" s="12" t="s">
        <v>75</v>
      </c>
      <c r="AY1615" s="173" t="s">
        <v>334</v>
      </c>
    </row>
    <row r="1616" spans="2:65" s="13" customFormat="1">
      <c r="B1616" s="178"/>
      <c r="D1616" s="172" t="s">
        <v>342</v>
      </c>
      <c r="E1616" s="179" t="s">
        <v>1</v>
      </c>
      <c r="F1616" s="180" t="s">
        <v>210</v>
      </c>
      <c r="H1616" s="181">
        <v>217.43799999999999</v>
      </c>
      <c r="I1616" s="182"/>
      <c r="L1616" s="178"/>
      <c r="M1616" s="183"/>
      <c r="T1616" s="184"/>
      <c r="AT1616" s="179" t="s">
        <v>342</v>
      </c>
      <c r="AU1616" s="179" t="s">
        <v>87</v>
      </c>
      <c r="AV1616" s="13" t="s">
        <v>87</v>
      </c>
      <c r="AW1616" s="13" t="s">
        <v>31</v>
      </c>
      <c r="AX1616" s="13" t="s">
        <v>75</v>
      </c>
      <c r="AY1616" s="179" t="s">
        <v>334</v>
      </c>
    </row>
    <row r="1617" spans="2:65" s="15" customFormat="1">
      <c r="B1617" s="192"/>
      <c r="D1617" s="172" t="s">
        <v>342</v>
      </c>
      <c r="E1617" s="193" t="s">
        <v>1</v>
      </c>
      <c r="F1617" s="194" t="s">
        <v>406</v>
      </c>
      <c r="H1617" s="195">
        <v>217.43799999999999</v>
      </c>
      <c r="I1617" s="196"/>
      <c r="L1617" s="192"/>
      <c r="M1617" s="197"/>
      <c r="T1617" s="198"/>
      <c r="AT1617" s="193" t="s">
        <v>342</v>
      </c>
      <c r="AU1617" s="193" t="s">
        <v>87</v>
      </c>
      <c r="AV1617" s="15" t="s">
        <v>352</v>
      </c>
      <c r="AW1617" s="15" t="s">
        <v>31</v>
      </c>
      <c r="AX1617" s="15" t="s">
        <v>75</v>
      </c>
      <c r="AY1617" s="193" t="s">
        <v>334</v>
      </c>
    </row>
    <row r="1618" spans="2:65" s="12" customFormat="1">
      <c r="B1618" s="171"/>
      <c r="D1618" s="172" t="s">
        <v>342</v>
      </c>
      <c r="E1618" s="173" t="s">
        <v>1</v>
      </c>
      <c r="F1618" s="174" t="s">
        <v>1833</v>
      </c>
      <c r="H1618" s="173" t="s">
        <v>1</v>
      </c>
      <c r="I1618" s="175"/>
      <c r="L1618" s="171"/>
      <c r="M1618" s="176"/>
      <c r="T1618" s="177"/>
      <c r="AT1618" s="173" t="s">
        <v>342</v>
      </c>
      <c r="AU1618" s="173" t="s">
        <v>87</v>
      </c>
      <c r="AV1618" s="12" t="s">
        <v>82</v>
      </c>
      <c r="AW1618" s="12" t="s">
        <v>31</v>
      </c>
      <c r="AX1618" s="12" t="s">
        <v>75</v>
      </c>
      <c r="AY1618" s="173" t="s">
        <v>334</v>
      </c>
    </row>
    <row r="1619" spans="2:65" s="13" customFormat="1">
      <c r="B1619" s="178"/>
      <c r="D1619" s="172" t="s">
        <v>342</v>
      </c>
      <c r="E1619" s="179" t="s">
        <v>1</v>
      </c>
      <c r="F1619" s="180" t="s">
        <v>1834</v>
      </c>
      <c r="H1619" s="181">
        <v>37.307000000000002</v>
      </c>
      <c r="I1619" s="182"/>
      <c r="L1619" s="178"/>
      <c r="M1619" s="183"/>
      <c r="T1619" s="184"/>
      <c r="AT1619" s="179" t="s">
        <v>342</v>
      </c>
      <c r="AU1619" s="179" t="s">
        <v>87</v>
      </c>
      <c r="AV1619" s="13" t="s">
        <v>87</v>
      </c>
      <c r="AW1619" s="13" t="s">
        <v>31</v>
      </c>
      <c r="AX1619" s="13" t="s">
        <v>75</v>
      </c>
      <c r="AY1619" s="179" t="s">
        <v>334</v>
      </c>
    </row>
    <row r="1620" spans="2:65" s="15" customFormat="1">
      <c r="B1620" s="192"/>
      <c r="D1620" s="172" t="s">
        <v>342</v>
      </c>
      <c r="E1620" s="193" t="s">
        <v>220</v>
      </c>
      <c r="F1620" s="194" t="s">
        <v>406</v>
      </c>
      <c r="H1620" s="195">
        <v>37.307000000000002</v>
      </c>
      <c r="I1620" s="196"/>
      <c r="L1620" s="192"/>
      <c r="M1620" s="197"/>
      <c r="T1620" s="198"/>
      <c r="AT1620" s="193" t="s">
        <v>342</v>
      </c>
      <c r="AU1620" s="193" t="s">
        <v>87</v>
      </c>
      <c r="AV1620" s="15" t="s">
        <v>352</v>
      </c>
      <c r="AW1620" s="15" t="s">
        <v>31</v>
      </c>
      <c r="AX1620" s="15" t="s">
        <v>75</v>
      </c>
      <c r="AY1620" s="193" t="s">
        <v>334</v>
      </c>
    </row>
    <row r="1621" spans="2:65" s="14" customFormat="1">
      <c r="B1621" s="185"/>
      <c r="D1621" s="172" t="s">
        <v>342</v>
      </c>
      <c r="E1621" s="186" t="s">
        <v>1</v>
      </c>
      <c r="F1621" s="187" t="s">
        <v>346</v>
      </c>
      <c r="H1621" s="188">
        <v>254.745</v>
      </c>
      <c r="I1621" s="189"/>
      <c r="L1621" s="185"/>
      <c r="M1621" s="190"/>
      <c r="T1621" s="191"/>
      <c r="AT1621" s="186" t="s">
        <v>342</v>
      </c>
      <c r="AU1621" s="186" t="s">
        <v>87</v>
      </c>
      <c r="AV1621" s="14" t="s">
        <v>340</v>
      </c>
      <c r="AW1621" s="14" t="s">
        <v>31</v>
      </c>
      <c r="AX1621" s="14" t="s">
        <v>82</v>
      </c>
      <c r="AY1621" s="186" t="s">
        <v>334</v>
      </c>
    </row>
    <row r="1622" spans="2:65" s="1" customFormat="1" ht="16.5" customHeight="1">
      <c r="B1622" s="128"/>
      <c r="C1622" s="199" t="s">
        <v>1835</v>
      </c>
      <c r="D1622" s="199" t="s">
        <v>425</v>
      </c>
      <c r="E1622" s="200" t="s">
        <v>1836</v>
      </c>
      <c r="F1622" s="201" t="s">
        <v>1837</v>
      </c>
      <c r="G1622" s="202" t="s">
        <v>349</v>
      </c>
      <c r="H1622" s="203">
        <v>1.345</v>
      </c>
      <c r="I1622" s="204"/>
      <c r="J1622" s="205">
        <f>ROUND(I1622*H1622,2)</f>
        <v>0</v>
      </c>
      <c r="K1622" s="206"/>
      <c r="L1622" s="207"/>
      <c r="M1622" s="208" t="s">
        <v>1</v>
      </c>
      <c r="N1622" s="209" t="s">
        <v>41</v>
      </c>
      <c r="P1622" s="167">
        <f>O1622*H1622</f>
        <v>0</v>
      </c>
      <c r="Q1622" s="167">
        <v>0.54</v>
      </c>
      <c r="R1622" s="167">
        <f>Q1622*H1622</f>
        <v>0.72630000000000006</v>
      </c>
      <c r="S1622" s="167">
        <v>0</v>
      </c>
      <c r="T1622" s="168">
        <f>S1622*H1622</f>
        <v>0</v>
      </c>
      <c r="AR1622" s="169" t="s">
        <v>524</v>
      </c>
      <c r="AT1622" s="169" t="s">
        <v>425</v>
      </c>
      <c r="AU1622" s="169" t="s">
        <v>87</v>
      </c>
      <c r="AY1622" s="17" t="s">
        <v>334</v>
      </c>
      <c r="BE1622" s="170">
        <f>IF(N1622="základná",J1622,0)</f>
        <v>0</v>
      </c>
      <c r="BF1622" s="170">
        <f>IF(N1622="znížená",J1622,0)</f>
        <v>0</v>
      </c>
      <c r="BG1622" s="170">
        <f>IF(N1622="zákl. prenesená",J1622,0)</f>
        <v>0</v>
      </c>
      <c r="BH1622" s="170">
        <f>IF(N1622="zníž. prenesená",J1622,0)</f>
        <v>0</v>
      </c>
      <c r="BI1622" s="170">
        <f>IF(N1622="nulová",J1622,0)</f>
        <v>0</v>
      </c>
      <c r="BJ1622" s="17" t="s">
        <v>87</v>
      </c>
      <c r="BK1622" s="170">
        <f>ROUND(I1622*H1622,2)</f>
        <v>0</v>
      </c>
      <c r="BL1622" s="17" t="s">
        <v>452</v>
      </c>
      <c r="BM1622" s="169" t="s">
        <v>1838</v>
      </c>
    </row>
    <row r="1623" spans="2:65" s="12" customFormat="1">
      <c r="B1623" s="171"/>
      <c r="D1623" s="172" t="s">
        <v>342</v>
      </c>
      <c r="E1623" s="173" t="s">
        <v>1</v>
      </c>
      <c r="F1623" s="174" t="s">
        <v>1832</v>
      </c>
      <c r="H1623" s="173" t="s">
        <v>1</v>
      </c>
      <c r="I1623" s="175"/>
      <c r="L1623" s="171"/>
      <c r="M1623" s="176"/>
      <c r="T1623" s="177"/>
      <c r="AT1623" s="173" t="s">
        <v>342</v>
      </c>
      <c r="AU1623" s="173" t="s">
        <v>87</v>
      </c>
      <c r="AV1623" s="12" t="s">
        <v>82</v>
      </c>
      <c r="AW1623" s="12" t="s">
        <v>31</v>
      </c>
      <c r="AX1623" s="12" t="s">
        <v>75</v>
      </c>
      <c r="AY1623" s="173" t="s">
        <v>334</v>
      </c>
    </row>
    <row r="1624" spans="2:65" s="13" customFormat="1">
      <c r="B1624" s="178"/>
      <c r="D1624" s="172" t="s">
        <v>342</v>
      </c>
      <c r="E1624" s="179" t="s">
        <v>1</v>
      </c>
      <c r="F1624" s="180" t="s">
        <v>1839</v>
      </c>
      <c r="H1624" s="181">
        <v>1.1479999999999999</v>
      </c>
      <c r="I1624" s="182"/>
      <c r="L1624" s="178"/>
      <c r="M1624" s="183"/>
      <c r="T1624" s="184"/>
      <c r="AT1624" s="179" t="s">
        <v>342</v>
      </c>
      <c r="AU1624" s="179" t="s">
        <v>87</v>
      </c>
      <c r="AV1624" s="13" t="s">
        <v>87</v>
      </c>
      <c r="AW1624" s="13" t="s">
        <v>31</v>
      </c>
      <c r="AX1624" s="13" t="s">
        <v>75</v>
      </c>
      <c r="AY1624" s="179" t="s">
        <v>334</v>
      </c>
    </row>
    <row r="1625" spans="2:65" s="15" customFormat="1">
      <c r="B1625" s="192"/>
      <c r="D1625" s="172" t="s">
        <v>342</v>
      </c>
      <c r="E1625" s="193" t="s">
        <v>1</v>
      </c>
      <c r="F1625" s="194" t="s">
        <v>406</v>
      </c>
      <c r="H1625" s="195">
        <v>1.1479999999999999</v>
      </c>
      <c r="I1625" s="196"/>
      <c r="L1625" s="192"/>
      <c r="M1625" s="197"/>
      <c r="T1625" s="198"/>
      <c r="AT1625" s="193" t="s">
        <v>342</v>
      </c>
      <c r="AU1625" s="193" t="s">
        <v>87</v>
      </c>
      <c r="AV1625" s="15" t="s">
        <v>352</v>
      </c>
      <c r="AW1625" s="15" t="s">
        <v>31</v>
      </c>
      <c r="AX1625" s="15" t="s">
        <v>75</v>
      </c>
      <c r="AY1625" s="193" t="s">
        <v>334</v>
      </c>
    </row>
    <row r="1626" spans="2:65" s="12" customFormat="1">
      <c r="B1626" s="171"/>
      <c r="D1626" s="172" t="s">
        <v>342</v>
      </c>
      <c r="E1626" s="173" t="s">
        <v>1</v>
      </c>
      <c r="F1626" s="174" t="s">
        <v>1833</v>
      </c>
      <c r="H1626" s="173" t="s">
        <v>1</v>
      </c>
      <c r="I1626" s="175"/>
      <c r="L1626" s="171"/>
      <c r="M1626" s="176"/>
      <c r="T1626" s="177"/>
      <c r="AT1626" s="173" t="s">
        <v>342</v>
      </c>
      <c r="AU1626" s="173" t="s">
        <v>87</v>
      </c>
      <c r="AV1626" s="12" t="s">
        <v>82</v>
      </c>
      <c r="AW1626" s="12" t="s">
        <v>31</v>
      </c>
      <c r="AX1626" s="12" t="s">
        <v>75</v>
      </c>
      <c r="AY1626" s="173" t="s">
        <v>334</v>
      </c>
    </row>
    <row r="1627" spans="2:65" s="13" customFormat="1">
      <c r="B1627" s="178"/>
      <c r="D1627" s="172" t="s">
        <v>342</v>
      </c>
      <c r="E1627" s="179" t="s">
        <v>1</v>
      </c>
      <c r="F1627" s="180" t="s">
        <v>1840</v>
      </c>
      <c r="H1627" s="181">
        <v>0.19700000000000001</v>
      </c>
      <c r="I1627" s="182"/>
      <c r="L1627" s="178"/>
      <c r="M1627" s="183"/>
      <c r="T1627" s="184"/>
      <c r="AT1627" s="179" t="s">
        <v>342</v>
      </c>
      <c r="AU1627" s="179" t="s">
        <v>87</v>
      </c>
      <c r="AV1627" s="13" t="s">
        <v>87</v>
      </c>
      <c r="AW1627" s="13" t="s">
        <v>31</v>
      </c>
      <c r="AX1627" s="13" t="s">
        <v>75</v>
      </c>
      <c r="AY1627" s="179" t="s">
        <v>334</v>
      </c>
    </row>
    <row r="1628" spans="2:65" s="15" customFormat="1">
      <c r="B1628" s="192"/>
      <c r="D1628" s="172" t="s">
        <v>342</v>
      </c>
      <c r="E1628" s="193" t="s">
        <v>1</v>
      </c>
      <c r="F1628" s="194" t="s">
        <v>406</v>
      </c>
      <c r="H1628" s="195">
        <v>0.19700000000000001</v>
      </c>
      <c r="I1628" s="196"/>
      <c r="L1628" s="192"/>
      <c r="M1628" s="197"/>
      <c r="T1628" s="198"/>
      <c r="AT1628" s="193" t="s">
        <v>342</v>
      </c>
      <c r="AU1628" s="193" t="s">
        <v>87</v>
      </c>
      <c r="AV1628" s="15" t="s">
        <v>352</v>
      </c>
      <c r="AW1628" s="15" t="s">
        <v>31</v>
      </c>
      <c r="AX1628" s="15" t="s">
        <v>75</v>
      </c>
      <c r="AY1628" s="193" t="s">
        <v>334</v>
      </c>
    </row>
    <row r="1629" spans="2:65" s="14" customFormat="1">
      <c r="B1629" s="185"/>
      <c r="D1629" s="172" t="s">
        <v>342</v>
      </c>
      <c r="E1629" s="186" t="s">
        <v>197</v>
      </c>
      <c r="F1629" s="187" t="s">
        <v>346</v>
      </c>
      <c r="H1629" s="188">
        <v>1.345</v>
      </c>
      <c r="I1629" s="189"/>
      <c r="L1629" s="185"/>
      <c r="M1629" s="190"/>
      <c r="T1629" s="191"/>
      <c r="AT1629" s="186" t="s">
        <v>342</v>
      </c>
      <c r="AU1629" s="186" t="s">
        <v>87</v>
      </c>
      <c r="AV1629" s="14" t="s">
        <v>340</v>
      </c>
      <c r="AW1629" s="14" t="s">
        <v>31</v>
      </c>
      <c r="AX1629" s="14" t="s">
        <v>82</v>
      </c>
      <c r="AY1629" s="186" t="s">
        <v>334</v>
      </c>
    </row>
    <row r="1630" spans="2:65" s="1" customFormat="1" ht="37.799999999999997" customHeight="1">
      <c r="B1630" s="128"/>
      <c r="C1630" s="158" t="s">
        <v>1841</v>
      </c>
      <c r="D1630" s="158" t="s">
        <v>336</v>
      </c>
      <c r="E1630" s="159" t="s">
        <v>1842</v>
      </c>
      <c r="F1630" s="160" t="s">
        <v>1843</v>
      </c>
      <c r="G1630" s="161" t="s">
        <v>339</v>
      </c>
      <c r="H1630" s="162">
        <v>9.3629999999999995</v>
      </c>
      <c r="I1630" s="163"/>
      <c r="J1630" s="164">
        <f>ROUND(I1630*H1630,2)</f>
        <v>0</v>
      </c>
      <c r="K1630" s="165"/>
      <c r="L1630" s="32"/>
      <c r="M1630" s="166" t="s">
        <v>1</v>
      </c>
      <c r="N1630" s="127" t="s">
        <v>41</v>
      </c>
      <c r="P1630" s="167">
        <f>O1630*H1630</f>
        <v>0</v>
      </c>
      <c r="Q1630" s="167">
        <v>8.0000000000000007E-5</v>
      </c>
      <c r="R1630" s="167">
        <f>Q1630*H1630</f>
        <v>7.4904000000000008E-4</v>
      </c>
      <c r="S1630" s="167">
        <v>0</v>
      </c>
      <c r="T1630" s="168">
        <f>S1630*H1630</f>
        <v>0</v>
      </c>
      <c r="AR1630" s="169" t="s">
        <v>452</v>
      </c>
      <c r="AT1630" s="169" t="s">
        <v>336</v>
      </c>
      <c r="AU1630" s="169" t="s">
        <v>87</v>
      </c>
      <c r="AY1630" s="17" t="s">
        <v>334</v>
      </c>
      <c r="BE1630" s="170">
        <f>IF(N1630="základná",J1630,0)</f>
        <v>0</v>
      </c>
      <c r="BF1630" s="170">
        <f>IF(N1630="znížená",J1630,0)</f>
        <v>0</v>
      </c>
      <c r="BG1630" s="170">
        <f>IF(N1630="zákl. prenesená",J1630,0)</f>
        <v>0</v>
      </c>
      <c r="BH1630" s="170">
        <f>IF(N1630="zníž. prenesená",J1630,0)</f>
        <v>0</v>
      </c>
      <c r="BI1630" s="170">
        <f>IF(N1630="nulová",J1630,0)</f>
        <v>0</v>
      </c>
      <c r="BJ1630" s="17" t="s">
        <v>87</v>
      </c>
      <c r="BK1630" s="170">
        <f>ROUND(I1630*H1630,2)</f>
        <v>0</v>
      </c>
      <c r="BL1630" s="17" t="s">
        <v>452</v>
      </c>
      <c r="BM1630" s="169" t="s">
        <v>1844</v>
      </c>
    </row>
    <row r="1631" spans="2:65" s="12" customFormat="1">
      <c r="B1631" s="171"/>
      <c r="D1631" s="172" t="s">
        <v>342</v>
      </c>
      <c r="E1631" s="173" t="s">
        <v>1</v>
      </c>
      <c r="F1631" s="174" t="s">
        <v>1845</v>
      </c>
      <c r="H1631" s="173" t="s">
        <v>1</v>
      </c>
      <c r="I1631" s="175"/>
      <c r="L1631" s="171"/>
      <c r="M1631" s="176"/>
      <c r="T1631" s="177"/>
      <c r="AT1631" s="173" t="s">
        <v>342</v>
      </c>
      <c r="AU1631" s="173" t="s">
        <v>87</v>
      </c>
      <c r="AV1631" s="12" t="s">
        <v>82</v>
      </c>
      <c r="AW1631" s="12" t="s">
        <v>31</v>
      </c>
      <c r="AX1631" s="12" t="s">
        <v>75</v>
      </c>
      <c r="AY1631" s="173" t="s">
        <v>334</v>
      </c>
    </row>
    <row r="1632" spans="2:65" s="12" customFormat="1">
      <c r="B1632" s="171"/>
      <c r="D1632" s="172" t="s">
        <v>342</v>
      </c>
      <c r="E1632" s="173" t="s">
        <v>1</v>
      </c>
      <c r="F1632" s="174" t="s">
        <v>1846</v>
      </c>
      <c r="H1632" s="173" t="s">
        <v>1</v>
      </c>
      <c r="I1632" s="175"/>
      <c r="L1632" s="171"/>
      <c r="M1632" s="176"/>
      <c r="T1632" s="177"/>
      <c r="AT1632" s="173" t="s">
        <v>342</v>
      </c>
      <c r="AU1632" s="173" t="s">
        <v>87</v>
      </c>
      <c r="AV1632" s="12" t="s">
        <v>82</v>
      </c>
      <c r="AW1632" s="12" t="s">
        <v>31</v>
      </c>
      <c r="AX1632" s="12" t="s">
        <v>75</v>
      </c>
      <c r="AY1632" s="173" t="s">
        <v>334</v>
      </c>
    </row>
    <row r="1633" spans="2:65" s="13" customFormat="1">
      <c r="B1633" s="178"/>
      <c r="D1633" s="172" t="s">
        <v>342</v>
      </c>
      <c r="E1633" s="179" t="s">
        <v>1</v>
      </c>
      <c r="F1633" s="180" t="s">
        <v>1847</v>
      </c>
      <c r="H1633" s="181">
        <v>5.1840000000000002</v>
      </c>
      <c r="I1633" s="182"/>
      <c r="L1633" s="178"/>
      <c r="M1633" s="183"/>
      <c r="T1633" s="184"/>
      <c r="AT1633" s="179" t="s">
        <v>342</v>
      </c>
      <c r="AU1633" s="179" t="s">
        <v>87</v>
      </c>
      <c r="AV1633" s="13" t="s">
        <v>87</v>
      </c>
      <c r="AW1633" s="13" t="s">
        <v>31</v>
      </c>
      <c r="AX1633" s="13" t="s">
        <v>75</v>
      </c>
      <c r="AY1633" s="179" t="s">
        <v>334</v>
      </c>
    </row>
    <row r="1634" spans="2:65" s="12" customFormat="1">
      <c r="B1634" s="171"/>
      <c r="D1634" s="172" t="s">
        <v>342</v>
      </c>
      <c r="E1634" s="173" t="s">
        <v>1</v>
      </c>
      <c r="F1634" s="174" t="s">
        <v>1848</v>
      </c>
      <c r="H1634" s="173" t="s">
        <v>1</v>
      </c>
      <c r="I1634" s="175"/>
      <c r="L1634" s="171"/>
      <c r="M1634" s="176"/>
      <c r="T1634" s="177"/>
      <c r="AT1634" s="173" t="s">
        <v>342</v>
      </c>
      <c r="AU1634" s="173" t="s">
        <v>87</v>
      </c>
      <c r="AV1634" s="12" t="s">
        <v>82</v>
      </c>
      <c r="AW1634" s="12" t="s">
        <v>31</v>
      </c>
      <c r="AX1634" s="12" t="s">
        <v>75</v>
      </c>
      <c r="AY1634" s="173" t="s">
        <v>334</v>
      </c>
    </row>
    <row r="1635" spans="2:65" s="13" customFormat="1">
      <c r="B1635" s="178"/>
      <c r="D1635" s="172" t="s">
        <v>342</v>
      </c>
      <c r="E1635" s="179" t="s">
        <v>1</v>
      </c>
      <c r="F1635" s="180" t="s">
        <v>1849</v>
      </c>
      <c r="H1635" s="181">
        <v>0.57599999999999996</v>
      </c>
      <c r="I1635" s="182"/>
      <c r="L1635" s="178"/>
      <c r="M1635" s="183"/>
      <c r="T1635" s="184"/>
      <c r="AT1635" s="179" t="s">
        <v>342</v>
      </c>
      <c r="AU1635" s="179" t="s">
        <v>87</v>
      </c>
      <c r="AV1635" s="13" t="s">
        <v>87</v>
      </c>
      <c r="AW1635" s="13" t="s">
        <v>31</v>
      </c>
      <c r="AX1635" s="13" t="s">
        <v>75</v>
      </c>
      <c r="AY1635" s="179" t="s">
        <v>334</v>
      </c>
    </row>
    <row r="1636" spans="2:65" s="12" customFormat="1">
      <c r="B1636" s="171"/>
      <c r="D1636" s="172" t="s">
        <v>342</v>
      </c>
      <c r="E1636" s="173" t="s">
        <v>1</v>
      </c>
      <c r="F1636" s="174" t="s">
        <v>1850</v>
      </c>
      <c r="H1636" s="173" t="s">
        <v>1</v>
      </c>
      <c r="I1636" s="175"/>
      <c r="L1636" s="171"/>
      <c r="M1636" s="176"/>
      <c r="T1636" s="177"/>
      <c r="AT1636" s="173" t="s">
        <v>342</v>
      </c>
      <c r="AU1636" s="173" t="s">
        <v>87</v>
      </c>
      <c r="AV1636" s="12" t="s">
        <v>82</v>
      </c>
      <c r="AW1636" s="12" t="s">
        <v>31</v>
      </c>
      <c r="AX1636" s="12" t="s">
        <v>75</v>
      </c>
      <c r="AY1636" s="173" t="s">
        <v>334</v>
      </c>
    </row>
    <row r="1637" spans="2:65" s="13" customFormat="1">
      <c r="B1637" s="178"/>
      <c r="D1637" s="172" t="s">
        <v>342</v>
      </c>
      <c r="E1637" s="179" t="s">
        <v>1</v>
      </c>
      <c r="F1637" s="180" t="s">
        <v>1851</v>
      </c>
      <c r="H1637" s="181">
        <v>3.6030000000000002</v>
      </c>
      <c r="I1637" s="182"/>
      <c r="L1637" s="178"/>
      <c r="M1637" s="183"/>
      <c r="T1637" s="184"/>
      <c r="AT1637" s="179" t="s">
        <v>342</v>
      </c>
      <c r="AU1637" s="179" t="s">
        <v>87</v>
      </c>
      <c r="AV1637" s="13" t="s">
        <v>87</v>
      </c>
      <c r="AW1637" s="13" t="s">
        <v>31</v>
      </c>
      <c r="AX1637" s="13" t="s">
        <v>75</v>
      </c>
      <c r="AY1637" s="179" t="s">
        <v>334</v>
      </c>
    </row>
    <row r="1638" spans="2:65" s="14" customFormat="1">
      <c r="B1638" s="185"/>
      <c r="D1638" s="172" t="s">
        <v>342</v>
      </c>
      <c r="E1638" s="186" t="s">
        <v>1</v>
      </c>
      <c r="F1638" s="187" t="s">
        <v>346</v>
      </c>
      <c r="H1638" s="188">
        <v>9.3629999999999995</v>
      </c>
      <c r="I1638" s="189"/>
      <c r="L1638" s="185"/>
      <c r="M1638" s="190"/>
      <c r="T1638" s="191"/>
      <c r="AT1638" s="186" t="s">
        <v>342</v>
      </c>
      <c r="AU1638" s="186" t="s">
        <v>87</v>
      </c>
      <c r="AV1638" s="14" t="s">
        <v>340</v>
      </c>
      <c r="AW1638" s="14" t="s">
        <v>31</v>
      </c>
      <c r="AX1638" s="14" t="s">
        <v>82</v>
      </c>
      <c r="AY1638" s="186" t="s">
        <v>334</v>
      </c>
    </row>
    <row r="1639" spans="2:65" s="1" customFormat="1" ht="37.799999999999997" customHeight="1">
      <c r="B1639" s="128"/>
      <c r="C1639" s="158" t="s">
        <v>1852</v>
      </c>
      <c r="D1639" s="158" t="s">
        <v>336</v>
      </c>
      <c r="E1639" s="159" t="s">
        <v>1853</v>
      </c>
      <c r="F1639" s="160" t="s">
        <v>1854</v>
      </c>
      <c r="G1639" s="161" t="s">
        <v>511</v>
      </c>
      <c r="H1639" s="162">
        <v>9.6</v>
      </c>
      <c r="I1639" s="163"/>
      <c r="J1639" s="164">
        <f>ROUND(I1639*H1639,2)</f>
        <v>0</v>
      </c>
      <c r="K1639" s="165"/>
      <c r="L1639" s="32"/>
      <c r="M1639" s="166" t="s">
        <v>1</v>
      </c>
      <c r="N1639" s="127" t="s">
        <v>41</v>
      </c>
      <c r="P1639" s="167">
        <f>O1639*H1639</f>
        <v>0</v>
      </c>
      <c r="Q1639" s="167">
        <v>0</v>
      </c>
      <c r="R1639" s="167">
        <f>Q1639*H1639</f>
        <v>0</v>
      </c>
      <c r="S1639" s="167">
        <v>0</v>
      </c>
      <c r="T1639" s="168">
        <f>S1639*H1639</f>
        <v>0</v>
      </c>
      <c r="AR1639" s="169" t="s">
        <v>452</v>
      </c>
      <c r="AT1639" s="169" t="s">
        <v>336</v>
      </c>
      <c r="AU1639" s="169" t="s">
        <v>87</v>
      </c>
      <c r="AY1639" s="17" t="s">
        <v>334</v>
      </c>
      <c r="BE1639" s="170">
        <f>IF(N1639="základná",J1639,0)</f>
        <v>0</v>
      </c>
      <c r="BF1639" s="170">
        <f>IF(N1639="znížená",J1639,0)</f>
        <v>0</v>
      </c>
      <c r="BG1639" s="170">
        <f>IF(N1639="zákl. prenesená",J1639,0)</f>
        <v>0</v>
      </c>
      <c r="BH1639" s="170">
        <f>IF(N1639="zníž. prenesená",J1639,0)</f>
        <v>0</v>
      </c>
      <c r="BI1639" s="170">
        <f>IF(N1639="nulová",J1639,0)</f>
        <v>0</v>
      </c>
      <c r="BJ1639" s="17" t="s">
        <v>87</v>
      </c>
      <c r="BK1639" s="170">
        <f>ROUND(I1639*H1639,2)</f>
        <v>0</v>
      </c>
      <c r="BL1639" s="17" t="s">
        <v>452</v>
      </c>
      <c r="BM1639" s="169" t="s">
        <v>1855</v>
      </c>
    </row>
    <row r="1640" spans="2:65" s="12" customFormat="1">
      <c r="B1640" s="171"/>
      <c r="D1640" s="172" t="s">
        <v>342</v>
      </c>
      <c r="E1640" s="173" t="s">
        <v>1</v>
      </c>
      <c r="F1640" s="174" t="s">
        <v>1856</v>
      </c>
      <c r="H1640" s="173" t="s">
        <v>1</v>
      </c>
      <c r="I1640" s="175"/>
      <c r="L1640" s="171"/>
      <c r="M1640" s="176"/>
      <c r="T1640" s="177"/>
      <c r="AT1640" s="173" t="s">
        <v>342</v>
      </c>
      <c r="AU1640" s="173" t="s">
        <v>87</v>
      </c>
      <c r="AV1640" s="12" t="s">
        <v>82</v>
      </c>
      <c r="AW1640" s="12" t="s">
        <v>31</v>
      </c>
      <c r="AX1640" s="12" t="s">
        <v>75</v>
      </c>
      <c r="AY1640" s="173" t="s">
        <v>334</v>
      </c>
    </row>
    <row r="1641" spans="2:65" s="13" customFormat="1">
      <c r="B1641" s="178"/>
      <c r="D1641" s="172" t="s">
        <v>342</v>
      </c>
      <c r="E1641" s="179" t="s">
        <v>1</v>
      </c>
      <c r="F1641" s="180" t="s">
        <v>1857</v>
      </c>
      <c r="H1641" s="181">
        <v>9.6</v>
      </c>
      <c r="I1641" s="182"/>
      <c r="L1641" s="178"/>
      <c r="M1641" s="183"/>
      <c r="T1641" s="184"/>
      <c r="AT1641" s="179" t="s">
        <v>342</v>
      </c>
      <c r="AU1641" s="179" t="s">
        <v>87</v>
      </c>
      <c r="AV1641" s="13" t="s">
        <v>87</v>
      </c>
      <c r="AW1641" s="13" t="s">
        <v>31</v>
      </c>
      <c r="AX1641" s="13" t="s">
        <v>75</v>
      </c>
      <c r="AY1641" s="179" t="s">
        <v>334</v>
      </c>
    </row>
    <row r="1642" spans="2:65" s="14" customFormat="1">
      <c r="B1642" s="185"/>
      <c r="D1642" s="172" t="s">
        <v>342</v>
      </c>
      <c r="E1642" s="186" t="s">
        <v>1</v>
      </c>
      <c r="F1642" s="187" t="s">
        <v>346</v>
      </c>
      <c r="H1642" s="188">
        <v>9.6</v>
      </c>
      <c r="I1642" s="189"/>
      <c r="L1642" s="185"/>
      <c r="M1642" s="190"/>
      <c r="T1642" s="191"/>
      <c r="AT1642" s="186" t="s">
        <v>342</v>
      </c>
      <c r="AU1642" s="186" t="s">
        <v>87</v>
      </c>
      <c r="AV1642" s="14" t="s">
        <v>340</v>
      </c>
      <c r="AW1642" s="14" t="s">
        <v>31</v>
      </c>
      <c r="AX1642" s="14" t="s">
        <v>82</v>
      </c>
      <c r="AY1642" s="186" t="s">
        <v>334</v>
      </c>
    </row>
    <row r="1643" spans="2:65" s="1" customFormat="1" ht="37.799999999999997" customHeight="1">
      <c r="B1643" s="128"/>
      <c r="C1643" s="158" t="s">
        <v>1858</v>
      </c>
      <c r="D1643" s="158" t="s">
        <v>336</v>
      </c>
      <c r="E1643" s="159" t="s">
        <v>1859</v>
      </c>
      <c r="F1643" s="160" t="s">
        <v>1860</v>
      </c>
      <c r="G1643" s="161" t="s">
        <v>511</v>
      </c>
      <c r="H1643" s="162">
        <v>315.5</v>
      </c>
      <c r="I1643" s="163"/>
      <c r="J1643" s="164">
        <f>ROUND(I1643*H1643,2)</f>
        <v>0</v>
      </c>
      <c r="K1643" s="165"/>
      <c r="L1643" s="32"/>
      <c r="M1643" s="166" t="s">
        <v>1</v>
      </c>
      <c r="N1643" s="127" t="s">
        <v>41</v>
      </c>
      <c r="P1643" s="167">
        <f>O1643*H1643</f>
        <v>0</v>
      </c>
      <c r="Q1643" s="167">
        <v>0</v>
      </c>
      <c r="R1643" s="167">
        <f>Q1643*H1643</f>
        <v>0</v>
      </c>
      <c r="S1643" s="167">
        <v>0</v>
      </c>
      <c r="T1643" s="168">
        <f>S1643*H1643</f>
        <v>0</v>
      </c>
      <c r="AR1643" s="169" t="s">
        <v>452</v>
      </c>
      <c r="AT1643" s="169" t="s">
        <v>336</v>
      </c>
      <c r="AU1643" s="169" t="s">
        <v>87</v>
      </c>
      <c r="AY1643" s="17" t="s">
        <v>334</v>
      </c>
      <c r="BE1643" s="170">
        <f>IF(N1643="základná",J1643,0)</f>
        <v>0</v>
      </c>
      <c r="BF1643" s="170">
        <f>IF(N1643="znížená",J1643,0)</f>
        <v>0</v>
      </c>
      <c r="BG1643" s="170">
        <f>IF(N1643="zákl. prenesená",J1643,0)</f>
        <v>0</v>
      </c>
      <c r="BH1643" s="170">
        <f>IF(N1643="zníž. prenesená",J1643,0)</f>
        <v>0</v>
      </c>
      <c r="BI1643" s="170">
        <f>IF(N1643="nulová",J1643,0)</f>
        <v>0</v>
      </c>
      <c r="BJ1643" s="17" t="s">
        <v>87</v>
      </c>
      <c r="BK1643" s="170">
        <f>ROUND(I1643*H1643,2)</f>
        <v>0</v>
      </c>
      <c r="BL1643" s="17" t="s">
        <v>452</v>
      </c>
      <c r="BM1643" s="169" t="s">
        <v>1861</v>
      </c>
    </row>
    <row r="1644" spans="2:65" s="12" customFormat="1">
      <c r="B1644" s="171"/>
      <c r="D1644" s="172" t="s">
        <v>342</v>
      </c>
      <c r="E1644" s="173" t="s">
        <v>1</v>
      </c>
      <c r="F1644" s="174" t="s">
        <v>1862</v>
      </c>
      <c r="H1644" s="173" t="s">
        <v>1</v>
      </c>
      <c r="I1644" s="175"/>
      <c r="L1644" s="171"/>
      <c r="M1644" s="176"/>
      <c r="T1644" s="177"/>
      <c r="AT1644" s="173" t="s">
        <v>342</v>
      </c>
      <c r="AU1644" s="173" t="s">
        <v>87</v>
      </c>
      <c r="AV1644" s="12" t="s">
        <v>82</v>
      </c>
      <c r="AW1644" s="12" t="s">
        <v>31</v>
      </c>
      <c r="AX1644" s="12" t="s">
        <v>75</v>
      </c>
      <c r="AY1644" s="173" t="s">
        <v>334</v>
      </c>
    </row>
    <row r="1645" spans="2:65" s="13" customFormat="1">
      <c r="B1645" s="178"/>
      <c r="D1645" s="172" t="s">
        <v>342</v>
      </c>
      <c r="E1645" s="179" t="s">
        <v>1</v>
      </c>
      <c r="F1645" s="180" t="s">
        <v>1863</v>
      </c>
      <c r="H1645" s="181">
        <v>209.9</v>
      </c>
      <c r="I1645" s="182"/>
      <c r="L1645" s="178"/>
      <c r="M1645" s="183"/>
      <c r="T1645" s="184"/>
      <c r="AT1645" s="179" t="s">
        <v>342</v>
      </c>
      <c r="AU1645" s="179" t="s">
        <v>87</v>
      </c>
      <c r="AV1645" s="13" t="s">
        <v>87</v>
      </c>
      <c r="AW1645" s="13" t="s">
        <v>31</v>
      </c>
      <c r="AX1645" s="13" t="s">
        <v>75</v>
      </c>
      <c r="AY1645" s="179" t="s">
        <v>334</v>
      </c>
    </row>
    <row r="1646" spans="2:65" s="12" customFormat="1">
      <c r="B1646" s="171"/>
      <c r="D1646" s="172" t="s">
        <v>342</v>
      </c>
      <c r="E1646" s="173" t="s">
        <v>1</v>
      </c>
      <c r="F1646" s="174" t="s">
        <v>1864</v>
      </c>
      <c r="H1646" s="173" t="s">
        <v>1</v>
      </c>
      <c r="I1646" s="175"/>
      <c r="L1646" s="171"/>
      <c r="M1646" s="176"/>
      <c r="T1646" s="177"/>
      <c r="AT1646" s="173" t="s">
        <v>342</v>
      </c>
      <c r="AU1646" s="173" t="s">
        <v>87</v>
      </c>
      <c r="AV1646" s="12" t="s">
        <v>82</v>
      </c>
      <c r="AW1646" s="12" t="s">
        <v>31</v>
      </c>
      <c r="AX1646" s="12" t="s">
        <v>75</v>
      </c>
      <c r="AY1646" s="173" t="s">
        <v>334</v>
      </c>
    </row>
    <row r="1647" spans="2:65" s="13" customFormat="1">
      <c r="B1647" s="178"/>
      <c r="D1647" s="172" t="s">
        <v>342</v>
      </c>
      <c r="E1647" s="179" t="s">
        <v>1</v>
      </c>
      <c r="F1647" s="180" t="s">
        <v>1865</v>
      </c>
      <c r="H1647" s="181">
        <v>105.6</v>
      </c>
      <c r="I1647" s="182"/>
      <c r="L1647" s="178"/>
      <c r="M1647" s="183"/>
      <c r="T1647" s="184"/>
      <c r="AT1647" s="179" t="s">
        <v>342</v>
      </c>
      <c r="AU1647" s="179" t="s">
        <v>87</v>
      </c>
      <c r="AV1647" s="13" t="s">
        <v>87</v>
      </c>
      <c r="AW1647" s="13" t="s">
        <v>31</v>
      </c>
      <c r="AX1647" s="13" t="s">
        <v>75</v>
      </c>
      <c r="AY1647" s="179" t="s">
        <v>334</v>
      </c>
    </row>
    <row r="1648" spans="2:65" s="14" customFormat="1">
      <c r="B1648" s="185"/>
      <c r="D1648" s="172" t="s">
        <v>342</v>
      </c>
      <c r="E1648" s="186" t="s">
        <v>1</v>
      </c>
      <c r="F1648" s="187" t="s">
        <v>346</v>
      </c>
      <c r="H1648" s="188">
        <v>315.5</v>
      </c>
      <c r="I1648" s="189"/>
      <c r="L1648" s="185"/>
      <c r="M1648" s="190"/>
      <c r="T1648" s="191"/>
      <c r="AT1648" s="186" t="s">
        <v>342</v>
      </c>
      <c r="AU1648" s="186" t="s">
        <v>87</v>
      </c>
      <c r="AV1648" s="14" t="s">
        <v>340</v>
      </c>
      <c r="AW1648" s="14" t="s">
        <v>31</v>
      </c>
      <c r="AX1648" s="14" t="s">
        <v>82</v>
      </c>
      <c r="AY1648" s="186" t="s">
        <v>334</v>
      </c>
    </row>
    <row r="1649" spans="2:65" s="1" customFormat="1" ht="37.799999999999997" customHeight="1">
      <c r="B1649" s="128"/>
      <c r="C1649" s="158" t="s">
        <v>1866</v>
      </c>
      <c r="D1649" s="158" t="s">
        <v>336</v>
      </c>
      <c r="E1649" s="159" t="s">
        <v>1867</v>
      </c>
      <c r="F1649" s="160" t="s">
        <v>1868</v>
      </c>
      <c r="G1649" s="161" t="s">
        <v>511</v>
      </c>
      <c r="H1649" s="162">
        <v>325.44</v>
      </c>
      <c r="I1649" s="163"/>
      <c r="J1649" s="164">
        <f>ROUND(I1649*H1649,2)</f>
        <v>0</v>
      </c>
      <c r="K1649" s="165"/>
      <c r="L1649" s="32"/>
      <c r="M1649" s="166" t="s">
        <v>1</v>
      </c>
      <c r="N1649" s="127" t="s">
        <v>41</v>
      </c>
      <c r="P1649" s="167">
        <f>O1649*H1649</f>
        <v>0</v>
      </c>
      <c r="Q1649" s="167">
        <v>0</v>
      </c>
      <c r="R1649" s="167">
        <f>Q1649*H1649</f>
        <v>0</v>
      </c>
      <c r="S1649" s="167">
        <v>0</v>
      </c>
      <c r="T1649" s="168">
        <f>S1649*H1649</f>
        <v>0</v>
      </c>
      <c r="AR1649" s="169" t="s">
        <v>452</v>
      </c>
      <c r="AT1649" s="169" t="s">
        <v>336</v>
      </c>
      <c r="AU1649" s="169" t="s">
        <v>87</v>
      </c>
      <c r="AY1649" s="17" t="s">
        <v>334</v>
      </c>
      <c r="BE1649" s="170">
        <f>IF(N1649="základná",J1649,0)</f>
        <v>0</v>
      </c>
      <c r="BF1649" s="170">
        <f>IF(N1649="znížená",J1649,0)</f>
        <v>0</v>
      </c>
      <c r="BG1649" s="170">
        <f>IF(N1649="zákl. prenesená",J1649,0)</f>
        <v>0</v>
      </c>
      <c r="BH1649" s="170">
        <f>IF(N1649="zníž. prenesená",J1649,0)</f>
        <v>0</v>
      </c>
      <c r="BI1649" s="170">
        <f>IF(N1649="nulová",J1649,0)</f>
        <v>0</v>
      </c>
      <c r="BJ1649" s="17" t="s">
        <v>87</v>
      </c>
      <c r="BK1649" s="170">
        <f>ROUND(I1649*H1649,2)</f>
        <v>0</v>
      </c>
      <c r="BL1649" s="17" t="s">
        <v>452</v>
      </c>
      <c r="BM1649" s="169" t="s">
        <v>1869</v>
      </c>
    </row>
    <row r="1650" spans="2:65" s="12" customFormat="1">
      <c r="B1650" s="171"/>
      <c r="D1650" s="172" t="s">
        <v>342</v>
      </c>
      <c r="E1650" s="173" t="s">
        <v>1</v>
      </c>
      <c r="F1650" s="174" t="s">
        <v>1870</v>
      </c>
      <c r="H1650" s="173" t="s">
        <v>1</v>
      </c>
      <c r="I1650" s="175"/>
      <c r="L1650" s="171"/>
      <c r="M1650" s="176"/>
      <c r="T1650" s="177"/>
      <c r="AT1650" s="173" t="s">
        <v>342</v>
      </c>
      <c r="AU1650" s="173" t="s">
        <v>87</v>
      </c>
      <c r="AV1650" s="12" t="s">
        <v>82</v>
      </c>
      <c r="AW1650" s="12" t="s">
        <v>31</v>
      </c>
      <c r="AX1650" s="12" t="s">
        <v>75</v>
      </c>
      <c r="AY1650" s="173" t="s">
        <v>334</v>
      </c>
    </row>
    <row r="1651" spans="2:65" s="13" customFormat="1">
      <c r="B1651" s="178"/>
      <c r="D1651" s="172" t="s">
        <v>342</v>
      </c>
      <c r="E1651" s="179" t="s">
        <v>1</v>
      </c>
      <c r="F1651" s="180" t="s">
        <v>1871</v>
      </c>
      <c r="H1651" s="181">
        <v>277.44</v>
      </c>
      <c r="I1651" s="182"/>
      <c r="L1651" s="178"/>
      <c r="M1651" s="183"/>
      <c r="T1651" s="184"/>
      <c r="AT1651" s="179" t="s">
        <v>342</v>
      </c>
      <c r="AU1651" s="179" t="s">
        <v>87</v>
      </c>
      <c r="AV1651" s="13" t="s">
        <v>87</v>
      </c>
      <c r="AW1651" s="13" t="s">
        <v>31</v>
      </c>
      <c r="AX1651" s="13" t="s">
        <v>75</v>
      </c>
      <c r="AY1651" s="179" t="s">
        <v>334</v>
      </c>
    </row>
    <row r="1652" spans="2:65" s="12" customFormat="1">
      <c r="B1652" s="171"/>
      <c r="D1652" s="172" t="s">
        <v>342</v>
      </c>
      <c r="E1652" s="173" t="s">
        <v>1</v>
      </c>
      <c r="F1652" s="174" t="s">
        <v>1872</v>
      </c>
      <c r="H1652" s="173" t="s">
        <v>1</v>
      </c>
      <c r="I1652" s="175"/>
      <c r="L1652" s="171"/>
      <c r="M1652" s="176"/>
      <c r="T1652" s="177"/>
      <c r="AT1652" s="173" t="s">
        <v>342</v>
      </c>
      <c r="AU1652" s="173" t="s">
        <v>87</v>
      </c>
      <c r="AV1652" s="12" t="s">
        <v>82</v>
      </c>
      <c r="AW1652" s="12" t="s">
        <v>31</v>
      </c>
      <c r="AX1652" s="12" t="s">
        <v>75</v>
      </c>
      <c r="AY1652" s="173" t="s">
        <v>334</v>
      </c>
    </row>
    <row r="1653" spans="2:65" s="13" customFormat="1">
      <c r="B1653" s="178"/>
      <c r="D1653" s="172" t="s">
        <v>342</v>
      </c>
      <c r="E1653" s="179" t="s">
        <v>1</v>
      </c>
      <c r="F1653" s="180" t="s">
        <v>1873</v>
      </c>
      <c r="H1653" s="181">
        <v>48</v>
      </c>
      <c r="I1653" s="182"/>
      <c r="L1653" s="178"/>
      <c r="M1653" s="183"/>
      <c r="T1653" s="184"/>
      <c r="AT1653" s="179" t="s">
        <v>342</v>
      </c>
      <c r="AU1653" s="179" t="s">
        <v>87</v>
      </c>
      <c r="AV1653" s="13" t="s">
        <v>87</v>
      </c>
      <c r="AW1653" s="13" t="s">
        <v>31</v>
      </c>
      <c r="AX1653" s="13" t="s">
        <v>75</v>
      </c>
      <c r="AY1653" s="179" t="s">
        <v>334</v>
      </c>
    </row>
    <row r="1654" spans="2:65" s="14" customFormat="1">
      <c r="B1654" s="185"/>
      <c r="D1654" s="172" t="s">
        <v>342</v>
      </c>
      <c r="E1654" s="186" t="s">
        <v>1</v>
      </c>
      <c r="F1654" s="187" t="s">
        <v>346</v>
      </c>
      <c r="H1654" s="188">
        <v>325.44</v>
      </c>
      <c r="I1654" s="189"/>
      <c r="L1654" s="185"/>
      <c r="M1654" s="190"/>
      <c r="T1654" s="191"/>
      <c r="AT1654" s="186" t="s">
        <v>342</v>
      </c>
      <c r="AU1654" s="186" t="s">
        <v>87</v>
      </c>
      <c r="AV1654" s="14" t="s">
        <v>340</v>
      </c>
      <c r="AW1654" s="14" t="s">
        <v>31</v>
      </c>
      <c r="AX1654" s="14" t="s">
        <v>82</v>
      </c>
      <c r="AY1654" s="186" t="s">
        <v>334</v>
      </c>
    </row>
    <row r="1655" spans="2:65" s="1" customFormat="1" ht="16.5" customHeight="1">
      <c r="B1655" s="128"/>
      <c r="C1655" s="199" t="s">
        <v>1874</v>
      </c>
      <c r="D1655" s="199" t="s">
        <v>425</v>
      </c>
      <c r="E1655" s="200" t="s">
        <v>1875</v>
      </c>
      <c r="F1655" s="201" t="s">
        <v>1876</v>
      </c>
      <c r="G1655" s="202" t="s">
        <v>349</v>
      </c>
      <c r="H1655" s="203">
        <v>41.073999999999998</v>
      </c>
      <c r="I1655" s="204"/>
      <c r="J1655" s="205">
        <f>ROUND(I1655*H1655,2)</f>
        <v>0</v>
      </c>
      <c r="K1655" s="206"/>
      <c r="L1655" s="207"/>
      <c r="M1655" s="208" t="s">
        <v>1</v>
      </c>
      <c r="N1655" s="209" t="s">
        <v>41</v>
      </c>
      <c r="P1655" s="167">
        <f>O1655*H1655</f>
        <v>0</v>
      </c>
      <c r="Q1655" s="167">
        <v>0.44</v>
      </c>
      <c r="R1655" s="167">
        <f>Q1655*H1655</f>
        <v>18.072559999999999</v>
      </c>
      <c r="S1655" s="167">
        <v>0</v>
      </c>
      <c r="T1655" s="168">
        <f>S1655*H1655</f>
        <v>0</v>
      </c>
      <c r="AR1655" s="169" t="s">
        <v>524</v>
      </c>
      <c r="AT1655" s="169" t="s">
        <v>425</v>
      </c>
      <c r="AU1655" s="169" t="s">
        <v>87</v>
      </c>
      <c r="AY1655" s="17" t="s">
        <v>334</v>
      </c>
      <c r="BE1655" s="170">
        <f>IF(N1655="základná",J1655,0)</f>
        <v>0</v>
      </c>
      <c r="BF1655" s="170">
        <f>IF(N1655="znížená",J1655,0)</f>
        <v>0</v>
      </c>
      <c r="BG1655" s="170">
        <f>IF(N1655="zákl. prenesená",J1655,0)</f>
        <v>0</v>
      </c>
      <c r="BH1655" s="170">
        <f>IF(N1655="zníž. prenesená",J1655,0)</f>
        <v>0</v>
      </c>
      <c r="BI1655" s="170">
        <f>IF(N1655="nulová",J1655,0)</f>
        <v>0</v>
      </c>
      <c r="BJ1655" s="17" t="s">
        <v>87</v>
      </c>
      <c r="BK1655" s="170">
        <f>ROUND(I1655*H1655,2)</f>
        <v>0</v>
      </c>
      <c r="BL1655" s="17" t="s">
        <v>452</v>
      </c>
      <c r="BM1655" s="169" t="s">
        <v>1877</v>
      </c>
    </row>
    <row r="1656" spans="2:65" s="12" customFormat="1">
      <c r="B1656" s="171"/>
      <c r="D1656" s="172" t="s">
        <v>342</v>
      </c>
      <c r="E1656" s="173" t="s">
        <v>1</v>
      </c>
      <c r="F1656" s="174" t="s">
        <v>1795</v>
      </c>
      <c r="H1656" s="173" t="s">
        <v>1</v>
      </c>
      <c r="I1656" s="175"/>
      <c r="L1656" s="171"/>
      <c r="M1656" s="176"/>
      <c r="T1656" s="177"/>
      <c r="AT1656" s="173" t="s">
        <v>342</v>
      </c>
      <c r="AU1656" s="173" t="s">
        <v>87</v>
      </c>
      <c r="AV1656" s="12" t="s">
        <v>82</v>
      </c>
      <c r="AW1656" s="12" t="s">
        <v>31</v>
      </c>
      <c r="AX1656" s="12" t="s">
        <v>75</v>
      </c>
      <c r="AY1656" s="173" t="s">
        <v>334</v>
      </c>
    </row>
    <row r="1657" spans="2:65" s="13" customFormat="1">
      <c r="B1657" s="178"/>
      <c r="D1657" s="172" t="s">
        <v>342</v>
      </c>
      <c r="E1657" s="179" t="s">
        <v>1</v>
      </c>
      <c r="F1657" s="180" t="s">
        <v>1878</v>
      </c>
      <c r="H1657" s="181">
        <v>41.073999999999998</v>
      </c>
      <c r="I1657" s="182"/>
      <c r="L1657" s="178"/>
      <c r="M1657" s="183"/>
      <c r="T1657" s="184"/>
      <c r="AT1657" s="179" t="s">
        <v>342</v>
      </c>
      <c r="AU1657" s="179" t="s">
        <v>87</v>
      </c>
      <c r="AV1657" s="13" t="s">
        <v>87</v>
      </c>
      <c r="AW1657" s="13" t="s">
        <v>31</v>
      </c>
      <c r="AX1657" s="13" t="s">
        <v>75</v>
      </c>
      <c r="AY1657" s="179" t="s">
        <v>334</v>
      </c>
    </row>
    <row r="1658" spans="2:65" s="14" customFormat="1">
      <c r="B1658" s="185"/>
      <c r="D1658" s="172" t="s">
        <v>342</v>
      </c>
      <c r="E1658" s="186" t="s">
        <v>1</v>
      </c>
      <c r="F1658" s="187" t="s">
        <v>346</v>
      </c>
      <c r="H1658" s="188">
        <v>41.073999999999998</v>
      </c>
      <c r="I1658" s="189"/>
      <c r="L1658" s="185"/>
      <c r="M1658" s="190"/>
      <c r="T1658" s="191"/>
      <c r="AT1658" s="186" t="s">
        <v>342</v>
      </c>
      <c r="AU1658" s="186" t="s">
        <v>87</v>
      </c>
      <c r="AV1658" s="14" t="s">
        <v>340</v>
      </c>
      <c r="AW1658" s="14" t="s">
        <v>31</v>
      </c>
      <c r="AX1658" s="14" t="s">
        <v>82</v>
      </c>
      <c r="AY1658" s="186" t="s">
        <v>334</v>
      </c>
    </row>
    <row r="1659" spans="2:65" s="1" customFormat="1" ht="24.15" customHeight="1">
      <c r="B1659" s="128"/>
      <c r="C1659" s="158" t="s">
        <v>1879</v>
      </c>
      <c r="D1659" s="158" t="s">
        <v>336</v>
      </c>
      <c r="E1659" s="159" t="s">
        <v>1880</v>
      </c>
      <c r="F1659" s="160" t="s">
        <v>1881</v>
      </c>
      <c r="G1659" s="161" t="s">
        <v>339</v>
      </c>
      <c r="H1659" s="162">
        <v>630.72</v>
      </c>
      <c r="I1659" s="163"/>
      <c r="J1659" s="164">
        <f>ROUND(I1659*H1659,2)</f>
        <v>0</v>
      </c>
      <c r="K1659" s="165"/>
      <c r="L1659" s="32"/>
      <c r="M1659" s="166" t="s">
        <v>1</v>
      </c>
      <c r="N1659" s="127" t="s">
        <v>41</v>
      </c>
      <c r="P1659" s="167">
        <f>O1659*H1659</f>
        <v>0</v>
      </c>
      <c r="Q1659" s="167">
        <v>0</v>
      </c>
      <c r="R1659" s="167">
        <f>Q1659*H1659</f>
        <v>0</v>
      </c>
      <c r="S1659" s="167">
        <v>0</v>
      </c>
      <c r="T1659" s="168">
        <f>S1659*H1659</f>
        <v>0</v>
      </c>
      <c r="AR1659" s="169" t="s">
        <v>452</v>
      </c>
      <c r="AT1659" s="169" t="s">
        <v>336</v>
      </c>
      <c r="AU1659" s="169" t="s">
        <v>87</v>
      </c>
      <c r="AY1659" s="17" t="s">
        <v>334</v>
      </c>
      <c r="BE1659" s="170">
        <f>IF(N1659="základná",J1659,0)</f>
        <v>0</v>
      </c>
      <c r="BF1659" s="170">
        <f>IF(N1659="znížená",J1659,0)</f>
        <v>0</v>
      </c>
      <c r="BG1659" s="170">
        <f>IF(N1659="zákl. prenesená",J1659,0)</f>
        <v>0</v>
      </c>
      <c r="BH1659" s="170">
        <f>IF(N1659="zníž. prenesená",J1659,0)</f>
        <v>0</v>
      </c>
      <c r="BI1659" s="170">
        <f>IF(N1659="nulová",J1659,0)</f>
        <v>0</v>
      </c>
      <c r="BJ1659" s="17" t="s">
        <v>87</v>
      </c>
      <c r="BK1659" s="170">
        <f>ROUND(I1659*H1659,2)</f>
        <v>0</v>
      </c>
      <c r="BL1659" s="17" t="s">
        <v>452</v>
      </c>
      <c r="BM1659" s="169" t="s">
        <v>1882</v>
      </c>
    </row>
    <row r="1660" spans="2:65" s="12" customFormat="1">
      <c r="B1660" s="171"/>
      <c r="D1660" s="172" t="s">
        <v>342</v>
      </c>
      <c r="E1660" s="173" t="s">
        <v>1</v>
      </c>
      <c r="F1660" s="174" t="s">
        <v>1883</v>
      </c>
      <c r="H1660" s="173" t="s">
        <v>1</v>
      </c>
      <c r="I1660" s="175"/>
      <c r="L1660" s="171"/>
      <c r="M1660" s="176"/>
      <c r="T1660" s="177"/>
      <c r="AT1660" s="173" t="s">
        <v>342</v>
      </c>
      <c r="AU1660" s="173" t="s">
        <v>87</v>
      </c>
      <c r="AV1660" s="12" t="s">
        <v>82</v>
      </c>
      <c r="AW1660" s="12" t="s">
        <v>31</v>
      </c>
      <c r="AX1660" s="12" t="s">
        <v>75</v>
      </c>
      <c r="AY1660" s="173" t="s">
        <v>334</v>
      </c>
    </row>
    <row r="1661" spans="2:65" s="13" customFormat="1">
      <c r="B1661" s="178"/>
      <c r="D1661" s="172" t="s">
        <v>342</v>
      </c>
      <c r="E1661" s="179" t="s">
        <v>1</v>
      </c>
      <c r="F1661" s="180" t="s">
        <v>1884</v>
      </c>
      <c r="H1661" s="181">
        <v>630.72</v>
      </c>
      <c r="I1661" s="182"/>
      <c r="L1661" s="178"/>
      <c r="M1661" s="183"/>
      <c r="T1661" s="184"/>
      <c r="AT1661" s="179" t="s">
        <v>342</v>
      </c>
      <c r="AU1661" s="179" t="s">
        <v>87</v>
      </c>
      <c r="AV1661" s="13" t="s">
        <v>87</v>
      </c>
      <c r="AW1661" s="13" t="s">
        <v>31</v>
      </c>
      <c r="AX1661" s="13" t="s">
        <v>75</v>
      </c>
      <c r="AY1661" s="179" t="s">
        <v>334</v>
      </c>
    </row>
    <row r="1662" spans="2:65" s="14" customFormat="1">
      <c r="B1662" s="185"/>
      <c r="D1662" s="172" t="s">
        <v>342</v>
      </c>
      <c r="E1662" s="186" t="s">
        <v>1</v>
      </c>
      <c r="F1662" s="187" t="s">
        <v>346</v>
      </c>
      <c r="H1662" s="188">
        <v>630.72</v>
      </c>
      <c r="I1662" s="189"/>
      <c r="L1662" s="185"/>
      <c r="M1662" s="190"/>
      <c r="T1662" s="191"/>
      <c r="AT1662" s="186" t="s">
        <v>342</v>
      </c>
      <c r="AU1662" s="186" t="s">
        <v>87</v>
      </c>
      <c r="AV1662" s="14" t="s">
        <v>340</v>
      </c>
      <c r="AW1662" s="14" t="s">
        <v>31</v>
      </c>
      <c r="AX1662" s="14" t="s">
        <v>82</v>
      </c>
      <c r="AY1662" s="186" t="s">
        <v>334</v>
      </c>
    </row>
    <row r="1663" spans="2:65" s="1" customFormat="1" ht="24.15" customHeight="1">
      <c r="B1663" s="128"/>
      <c r="C1663" s="158" t="s">
        <v>1885</v>
      </c>
      <c r="D1663" s="158" t="s">
        <v>336</v>
      </c>
      <c r="E1663" s="159" t="s">
        <v>1886</v>
      </c>
      <c r="F1663" s="160" t="s">
        <v>1887</v>
      </c>
      <c r="G1663" s="161" t="s">
        <v>339</v>
      </c>
      <c r="H1663" s="162">
        <v>58.283999999999999</v>
      </c>
      <c r="I1663" s="163"/>
      <c r="J1663" s="164">
        <f>ROUND(I1663*H1663,2)</f>
        <v>0</v>
      </c>
      <c r="K1663" s="165"/>
      <c r="L1663" s="32"/>
      <c r="M1663" s="166" t="s">
        <v>1</v>
      </c>
      <c r="N1663" s="127" t="s">
        <v>41</v>
      </c>
      <c r="P1663" s="167">
        <f>O1663*H1663</f>
        <v>0</v>
      </c>
      <c r="Q1663" s="167">
        <v>0</v>
      </c>
      <c r="R1663" s="167">
        <f>Q1663*H1663</f>
        <v>0</v>
      </c>
      <c r="S1663" s="167">
        <v>0</v>
      </c>
      <c r="T1663" s="168">
        <f>S1663*H1663</f>
        <v>0</v>
      </c>
      <c r="AR1663" s="169" t="s">
        <v>452</v>
      </c>
      <c r="AT1663" s="169" t="s">
        <v>336</v>
      </c>
      <c r="AU1663" s="169" t="s">
        <v>87</v>
      </c>
      <c r="AY1663" s="17" t="s">
        <v>334</v>
      </c>
      <c r="BE1663" s="170">
        <f>IF(N1663="základná",J1663,0)</f>
        <v>0</v>
      </c>
      <c r="BF1663" s="170">
        <f>IF(N1663="znížená",J1663,0)</f>
        <v>0</v>
      </c>
      <c r="BG1663" s="170">
        <f>IF(N1663="zákl. prenesená",J1663,0)</f>
        <v>0</v>
      </c>
      <c r="BH1663" s="170">
        <f>IF(N1663="zníž. prenesená",J1663,0)</f>
        <v>0</v>
      </c>
      <c r="BI1663" s="170">
        <f>IF(N1663="nulová",J1663,0)</f>
        <v>0</v>
      </c>
      <c r="BJ1663" s="17" t="s">
        <v>87</v>
      </c>
      <c r="BK1663" s="170">
        <f>ROUND(I1663*H1663,2)</f>
        <v>0</v>
      </c>
      <c r="BL1663" s="17" t="s">
        <v>452</v>
      </c>
      <c r="BM1663" s="169" t="s">
        <v>1888</v>
      </c>
    </row>
    <row r="1664" spans="2:65" s="13" customFormat="1">
      <c r="B1664" s="178"/>
      <c r="D1664" s="172" t="s">
        <v>342</v>
      </c>
      <c r="E1664" s="179" t="s">
        <v>1</v>
      </c>
      <c r="F1664" s="180" t="s">
        <v>1889</v>
      </c>
      <c r="H1664" s="181">
        <v>58.283999999999999</v>
      </c>
      <c r="I1664" s="182"/>
      <c r="L1664" s="178"/>
      <c r="M1664" s="183"/>
      <c r="T1664" s="184"/>
      <c r="AT1664" s="179" t="s">
        <v>342</v>
      </c>
      <c r="AU1664" s="179" t="s">
        <v>87</v>
      </c>
      <c r="AV1664" s="13" t="s">
        <v>87</v>
      </c>
      <c r="AW1664" s="13" t="s">
        <v>31</v>
      </c>
      <c r="AX1664" s="13" t="s">
        <v>75</v>
      </c>
      <c r="AY1664" s="179" t="s">
        <v>334</v>
      </c>
    </row>
    <row r="1665" spans="2:65" s="14" customFormat="1">
      <c r="B1665" s="185"/>
      <c r="D1665" s="172" t="s">
        <v>342</v>
      </c>
      <c r="E1665" s="186" t="s">
        <v>1</v>
      </c>
      <c r="F1665" s="187" t="s">
        <v>346</v>
      </c>
      <c r="H1665" s="188">
        <v>58.283999999999999</v>
      </c>
      <c r="I1665" s="189"/>
      <c r="L1665" s="185"/>
      <c r="M1665" s="190"/>
      <c r="T1665" s="191"/>
      <c r="AT1665" s="186" t="s">
        <v>342</v>
      </c>
      <c r="AU1665" s="186" t="s">
        <v>87</v>
      </c>
      <c r="AV1665" s="14" t="s">
        <v>340</v>
      </c>
      <c r="AW1665" s="14" t="s">
        <v>31</v>
      </c>
      <c r="AX1665" s="14" t="s">
        <v>82</v>
      </c>
      <c r="AY1665" s="186" t="s">
        <v>334</v>
      </c>
    </row>
    <row r="1666" spans="2:65" s="1" customFormat="1" ht="37.799999999999997" customHeight="1">
      <c r="B1666" s="128"/>
      <c r="C1666" s="199" t="s">
        <v>1890</v>
      </c>
      <c r="D1666" s="199" t="s">
        <v>425</v>
      </c>
      <c r="E1666" s="200" t="s">
        <v>1891</v>
      </c>
      <c r="F1666" s="201" t="s">
        <v>1892</v>
      </c>
      <c r="G1666" s="202" t="s">
        <v>339</v>
      </c>
      <c r="H1666" s="203">
        <v>693.79200000000003</v>
      </c>
      <c r="I1666" s="204"/>
      <c r="J1666" s="205">
        <f>ROUND(I1666*H1666,2)</f>
        <v>0</v>
      </c>
      <c r="K1666" s="206"/>
      <c r="L1666" s="207"/>
      <c r="M1666" s="208" t="s">
        <v>1</v>
      </c>
      <c r="N1666" s="209" t="s">
        <v>41</v>
      </c>
      <c r="P1666" s="167">
        <f>O1666*H1666</f>
        <v>0</v>
      </c>
      <c r="Q1666" s="167">
        <v>5.6899999999999999E-2</v>
      </c>
      <c r="R1666" s="167">
        <f>Q1666*H1666</f>
        <v>39.476764799999998</v>
      </c>
      <c r="S1666" s="167">
        <v>0</v>
      </c>
      <c r="T1666" s="168">
        <f>S1666*H1666</f>
        <v>0</v>
      </c>
      <c r="AR1666" s="169" t="s">
        <v>392</v>
      </c>
      <c r="AT1666" s="169" t="s">
        <v>425</v>
      </c>
      <c r="AU1666" s="169" t="s">
        <v>87</v>
      </c>
      <c r="AY1666" s="17" t="s">
        <v>334</v>
      </c>
      <c r="BE1666" s="170">
        <f>IF(N1666="základná",J1666,0)</f>
        <v>0</v>
      </c>
      <c r="BF1666" s="170">
        <f>IF(N1666="znížená",J1666,0)</f>
        <v>0</v>
      </c>
      <c r="BG1666" s="170">
        <f>IF(N1666="zákl. prenesená",J1666,0)</f>
        <v>0</v>
      </c>
      <c r="BH1666" s="170">
        <f>IF(N1666="zníž. prenesená",J1666,0)</f>
        <v>0</v>
      </c>
      <c r="BI1666" s="170">
        <f>IF(N1666="nulová",J1666,0)</f>
        <v>0</v>
      </c>
      <c r="BJ1666" s="17" t="s">
        <v>87</v>
      </c>
      <c r="BK1666" s="170">
        <f>ROUND(I1666*H1666,2)</f>
        <v>0</v>
      </c>
      <c r="BL1666" s="17" t="s">
        <v>340</v>
      </c>
      <c r="BM1666" s="169" t="s">
        <v>1893</v>
      </c>
    </row>
    <row r="1667" spans="2:65" s="12" customFormat="1">
      <c r="B1667" s="171"/>
      <c r="D1667" s="172" t="s">
        <v>342</v>
      </c>
      <c r="E1667" s="173" t="s">
        <v>1</v>
      </c>
      <c r="F1667" s="174" t="s">
        <v>1883</v>
      </c>
      <c r="H1667" s="173" t="s">
        <v>1</v>
      </c>
      <c r="I1667" s="175"/>
      <c r="L1667" s="171"/>
      <c r="M1667" s="176"/>
      <c r="T1667" s="177"/>
      <c r="AT1667" s="173" t="s">
        <v>342</v>
      </c>
      <c r="AU1667" s="173" t="s">
        <v>87</v>
      </c>
      <c r="AV1667" s="12" t="s">
        <v>82</v>
      </c>
      <c r="AW1667" s="12" t="s">
        <v>31</v>
      </c>
      <c r="AX1667" s="12" t="s">
        <v>75</v>
      </c>
      <c r="AY1667" s="173" t="s">
        <v>334</v>
      </c>
    </row>
    <row r="1668" spans="2:65" s="13" customFormat="1">
      <c r="B1668" s="178"/>
      <c r="D1668" s="172" t="s">
        <v>342</v>
      </c>
      <c r="E1668" s="179" t="s">
        <v>1</v>
      </c>
      <c r="F1668" s="180" t="s">
        <v>1894</v>
      </c>
      <c r="H1668" s="181">
        <v>693.79200000000003</v>
      </c>
      <c r="I1668" s="182"/>
      <c r="L1668" s="178"/>
      <c r="M1668" s="183"/>
      <c r="T1668" s="184"/>
      <c r="AT1668" s="179" t="s">
        <v>342</v>
      </c>
      <c r="AU1668" s="179" t="s">
        <v>87</v>
      </c>
      <c r="AV1668" s="13" t="s">
        <v>87</v>
      </c>
      <c r="AW1668" s="13" t="s">
        <v>31</v>
      </c>
      <c r="AX1668" s="13" t="s">
        <v>75</v>
      </c>
      <c r="AY1668" s="179" t="s">
        <v>334</v>
      </c>
    </row>
    <row r="1669" spans="2:65" s="14" customFormat="1">
      <c r="B1669" s="185"/>
      <c r="D1669" s="172" t="s">
        <v>342</v>
      </c>
      <c r="E1669" s="186" t="s">
        <v>1</v>
      </c>
      <c r="F1669" s="187" t="s">
        <v>346</v>
      </c>
      <c r="H1669" s="188">
        <v>693.79200000000003</v>
      </c>
      <c r="I1669" s="189"/>
      <c r="L1669" s="185"/>
      <c r="M1669" s="190"/>
      <c r="T1669" s="191"/>
      <c r="AT1669" s="186" t="s">
        <v>342</v>
      </c>
      <c r="AU1669" s="186" t="s">
        <v>87</v>
      </c>
      <c r="AV1669" s="14" t="s">
        <v>340</v>
      </c>
      <c r="AW1669" s="14" t="s">
        <v>31</v>
      </c>
      <c r="AX1669" s="14" t="s">
        <v>82</v>
      </c>
      <c r="AY1669" s="186" t="s">
        <v>334</v>
      </c>
    </row>
    <row r="1670" spans="2:65" s="1" customFormat="1" ht="24.15" customHeight="1">
      <c r="B1670" s="128"/>
      <c r="C1670" s="158" t="s">
        <v>1895</v>
      </c>
      <c r="D1670" s="158" t="s">
        <v>336</v>
      </c>
      <c r="E1670" s="159" t="s">
        <v>1896</v>
      </c>
      <c r="F1670" s="160" t="s">
        <v>1897</v>
      </c>
      <c r="G1670" s="161" t="s">
        <v>349</v>
      </c>
      <c r="H1670" s="162">
        <v>128.75299999999999</v>
      </c>
      <c r="I1670" s="163"/>
      <c r="J1670" s="164">
        <f>ROUND(I1670*H1670,2)</f>
        <v>0</v>
      </c>
      <c r="K1670" s="165"/>
      <c r="L1670" s="32"/>
      <c r="M1670" s="166" t="s">
        <v>1</v>
      </c>
      <c r="N1670" s="127" t="s">
        <v>41</v>
      </c>
      <c r="P1670" s="167">
        <f>O1670*H1670</f>
        <v>0</v>
      </c>
      <c r="Q1670" s="167">
        <v>7.5599999999999999E-3</v>
      </c>
      <c r="R1670" s="167">
        <f>Q1670*H1670</f>
        <v>0.97337267999999988</v>
      </c>
      <c r="S1670" s="167">
        <v>0</v>
      </c>
      <c r="T1670" s="168">
        <f>S1670*H1670</f>
        <v>0</v>
      </c>
      <c r="AR1670" s="169" t="s">
        <v>452</v>
      </c>
      <c r="AT1670" s="169" t="s">
        <v>336</v>
      </c>
      <c r="AU1670" s="169" t="s">
        <v>87</v>
      </c>
      <c r="AY1670" s="17" t="s">
        <v>334</v>
      </c>
      <c r="BE1670" s="170">
        <f>IF(N1670="základná",J1670,0)</f>
        <v>0</v>
      </c>
      <c r="BF1670" s="170">
        <f>IF(N1670="znížená",J1670,0)</f>
        <v>0</v>
      </c>
      <c r="BG1670" s="170">
        <f>IF(N1670="zákl. prenesená",J1670,0)</f>
        <v>0</v>
      </c>
      <c r="BH1670" s="170">
        <f>IF(N1670="zníž. prenesená",J1670,0)</f>
        <v>0</v>
      </c>
      <c r="BI1670" s="170">
        <f>IF(N1670="nulová",J1670,0)</f>
        <v>0</v>
      </c>
      <c r="BJ1670" s="17" t="s">
        <v>87</v>
      </c>
      <c r="BK1670" s="170">
        <f>ROUND(I1670*H1670,2)</f>
        <v>0</v>
      </c>
      <c r="BL1670" s="17" t="s">
        <v>452</v>
      </c>
      <c r="BM1670" s="169" t="s">
        <v>1898</v>
      </c>
    </row>
    <row r="1671" spans="2:65" s="12" customFormat="1">
      <c r="B1671" s="171"/>
      <c r="D1671" s="172" t="s">
        <v>342</v>
      </c>
      <c r="E1671" s="173" t="s">
        <v>1</v>
      </c>
      <c r="F1671" s="174" t="s">
        <v>1899</v>
      </c>
      <c r="H1671" s="173" t="s">
        <v>1</v>
      </c>
      <c r="I1671" s="175"/>
      <c r="L1671" s="171"/>
      <c r="M1671" s="176"/>
      <c r="T1671" s="177"/>
      <c r="AT1671" s="173" t="s">
        <v>342</v>
      </c>
      <c r="AU1671" s="173" t="s">
        <v>87</v>
      </c>
      <c r="AV1671" s="12" t="s">
        <v>82</v>
      </c>
      <c r="AW1671" s="12" t="s">
        <v>31</v>
      </c>
      <c r="AX1671" s="12" t="s">
        <v>75</v>
      </c>
      <c r="AY1671" s="173" t="s">
        <v>334</v>
      </c>
    </row>
    <row r="1672" spans="2:65" s="12" customFormat="1">
      <c r="B1672" s="171"/>
      <c r="D1672" s="172" t="s">
        <v>342</v>
      </c>
      <c r="E1672" s="173" t="s">
        <v>1</v>
      </c>
      <c r="F1672" s="174" t="s">
        <v>1900</v>
      </c>
      <c r="H1672" s="173" t="s">
        <v>1</v>
      </c>
      <c r="I1672" s="175"/>
      <c r="L1672" s="171"/>
      <c r="M1672" s="176"/>
      <c r="T1672" s="177"/>
      <c r="AT1672" s="173" t="s">
        <v>342</v>
      </c>
      <c r="AU1672" s="173" t="s">
        <v>87</v>
      </c>
      <c r="AV1672" s="12" t="s">
        <v>82</v>
      </c>
      <c r="AW1672" s="12" t="s">
        <v>31</v>
      </c>
      <c r="AX1672" s="12" t="s">
        <v>75</v>
      </c>
      <c r="AY1672" s="173" t="s">
        <v>334</v>
      </c>
    </row>
    <row r="1673" spans="2:65" s="13" customFormat="1">
      <c r="B1673" s="178"/>
      <c r="D1673" s="172" t="s">
        <v>342</v>
      </c>
      <c r="E1673" s="179" t="s">
        <v>1</v>
      </c>
      <c r="F1673" s="180" t="s">
        <v>1901</v>
      </c>
      <c r="H1673" s="181">
        <v>15.31</v>
      </c>
      <c r="I1673" s="182"/>
      <c r="L1673" s="178"/>
      <c r="M1673" s="183"/>
      <c r="T1673" s="184"/>
      <c r="AT1673" s="179" t="s">
        <v>342</v>
      </c>
      <c r="AU1673" s="179" t="s">
        <v>87</v>
      </c>
      <c r="AV1673" s="13" t="s">
        <v>87</v>
      </c>
      <c r="AW1673" s="13" t="s">
        <v>31</v>
      </c>
      <c r="AX1673" s="13" t="s">
        <v>75</v>
      </c>
      <c r="AY1673" s="179" t="s">
        <v>334</v>
      </c>
    </row>
    <row r="1674" spans="2:65" s="12" customFormat="1">
      <c r="B1674" s="171"/>
      <c r="D1674" s="172" t="s">
        <v>342</v>
      </c>
      <c r="E1674" s="173" t="s">
        <v>1</v>
      </c>
      <c r="F1674" s="174" t="s">
        <v>1902</v>
      </c>
      <c r="H1674" s="173" t="s">
        <v>1</v>
      </c>
      <c r="I1674" s="175"/>
      <c r="L1674" s="171"/>
      <c r="M1674" s="176"/>
      <c r="T1674" s="177"/>
      <c r="AT1674" s="173" t="s">
        <v>342</v>
      </c>
      <c r="AU1674" s="173" t="s">
        <v>87</v>
      </c>
      <c r="AV1674" s="12" t="s">
        <v>82</v>
      </c>
      <c r="AW1674" s="12" t="s">
        <v>31</v>
      </c>
      <c r="AX1674" s="12" t="s">
        <v>75</v>
      </c>
      <c r="AY1674" s="173" t="s">
        <v>334</v>
      </c>
    </row>
    <row r="1675" spans="2:65" s="13" customFormat="1">
      <c r="B1675" s="178"/>
      <c r="D1675" s="172" t="s">
        <v>342</v>
      </c>
      <c r="E1675" s="179" t="s">
        <v>1</v>
      </c>
      <c r="F1675" s="180" t="s">
        <v>1903</v>
      </c>
      <c r="H1675" s="181">
        <v>1.2230000000000001</v>
      </c>
      <c r="I1675" s="182"/>
      <c r="L1675" s="178"/>
      <c r="M1675" s="183"/>
      <c r="T1675" s="184"/>
      <c r="AT1675" s="179" t="s">
        <v>342</v>
      </c>
      <c r="AU1675" s="179" t="s">
        <v>87</v>
      </c>
      <c r="AV1675" s="13" t="s">
        <v>87</v>
      </c>
      <c r="AW1675" s="13" t="s">
        <v>31</v>
      </c>
      <c r="AX1675" s="13" t="s">
        <v>75</v>
      </c>
      <c r="AY1675" s="179" t="s">
        <v>334</v>
      </c>
    </row>
    <row r="1676" spans="2:65" s="12" customFormat="1">
      <c r="B1676" s="171"/>
      <c r="D1676" s="172" t="s">
        <v>342</v>
      </c>
      <c r="E1676" s="173" t="s">
        <v>1</v>
      </c>
      <c r="F1676" s="174" t="s">
        <v>1904</v>
      </c>
      <c r="H1676" s="173" t="s">
        <v>1</v>
      </c>
      <c r="I1676" s="175"/>
      <c r="L1676" s="171"/>
      <c r="M1676" s="176"/>
      <c r="T1676" s="177"/>
      <c r="AT1676" s="173" t="s">
        <v>342</v>
      </c>
      <c r="AU1676" s="173" t="s">
        <v>87</v>
      </c>
      <c r="AV1676" s="12" t="s">
        <v>82</v>
      </c>
      <c r="AW1676" s="12" t="s">
        <v>31</v>
      </c>
      <c r="AX1676" s="12" t="s">
        <v>75</v>
      </c>
      <c r="AY1676" s="173" t="s">
        <v>334</v>
      </c>
    </row>
    <row r="1677" spans="2:65" s="12" customFormat="1">
      <c r="B1677" s="171"/>
      <c r="D1677" s="172" t="s">
        <v>342</v>
      </c>
      <c r="E1677" s="173" t="s">
        <v>1</v>
      </c>
      <c r="F1677" s="174" t="s">
        <v>1900</v>
      </c>
      <c r="H1677" s="173" t="s">
        <v>1</v>
      </c>
      <c r="I1677" s="175"/>
      <c r="L1677" s="171"/>
      <c r="M1677" s="176"/>
      <c r="T1677" s="177"/>
      <c r="AT1677" s="173" t="s">
        <v>342</v>
      </c>
      <c r="AU1677" s="173" t="s">
        <v>87</v>
      </c>
      <c r="AV1677" s="12" t="s">
        <v>82</v>
      </c>
      <c r="AW1677" s="12" t="s">
        <v>31</v>
      </c>
      <c r="AX1677" s="12" t="s">
        <v>75</v>
      </c>
      <c r="AY1677" s="173" t="s">
        <v>334</v>
      </c>
    </row>
    <row r="1678" spans="2:65" s="13" customFormat="1">
      <c r="B1678" s="178"/>
      <c r="D1678" s="172" t="s">
        <v>342</v>
      </c>
      <c r="E1678" s="179" t="s">
        <v>1</v>
      </c>
      <c r="F1678" s="180" t="s">
        <v>1905</v>
      </c>
      <c r="H1678" s="181">
        <v>11.81</v>
      </c>
      <c r="I1678" s="182"/>
      <c r="L1678" s="178"/>
      <c r="M1678" s="183"/>
      <c r="T1678" s="184"/>
      <c r="AT1678" s="179" t="s">
        <v>342</v>
      </c>
      <c r="AU1678" s="179" t="s">
        <v>87</v>
      </c>
      <c r="AV1678" s="13" t="s">
        <v>87</v>
      </c>
      <c r="AW1678" s="13" t="s">
        <v>31</v>
      </c>
      <c r="AX1678" s="13" t="s">
        <v>75</v>
      </c>
      <c r="AY1678" s="179" t="s">
        <v>334</v>
      </c>
    </row>
    <row r="1679" spans="2:65" s="12" customFormat="1">
      <c r="B1679" s="171"/>
      <c r="D1679" s="172" t="s">
        <v>342</v>
      </c>
      <c r="E1679" s="173" t="s">
        <v>1</v>
      </c>
      <c r="F1679" s="174" t="s">
        <v>1906</v>
      </c>
      <c r="H1679" s="173" t="s">
        <v>1</v>
      </c>
      <c r="I1679" s="175"/>
      <c r="L1679" s="171"/>
      <c r="M1679" s="176"/>
      <c r="T1679" s="177"/>
      <c r="AT1679" s="173" t="s">
        <v>342</v>
      </c>
      <c r="AU1679" s="173" t="s">
        <v>87</v>
      </c>
      <c r="AV1679" s="12" t="s">
        <v>82</v>
      </c>
      <c r="AW1679" s="12" t="s">
        <v>31</v>
      </c>
      <c r="AX1679" s="12" t="s">
        <v>75</v>
      </c>
      <c r="AY1679" s="173" t="s">
        <v>334</v>
      </c>
    </row>
    <row r="1680" spans="2:65" s="13" customFormat="1">
      <c r="B1680" s="178"/>
      <c r="D1680" s="172" t="s">
        <v>342</v>
      </c>
      <c r="E1680" s="179" t="s">
        <v>1</v>
      </c>
      <c r="F1680" s="180" t="s">
        <v>1907</v>
      </c>
      <c r="H1680" s="181">
        <v>37.340000000000003</v>
      </c>
      <c r="I1680" s="182"/>
      <c r="L1680" s="178"/>
      <c r="M1680" s="183"/>
      <c r="T1680" s="184"/>
      <c r="AT1680" s="179" t="s">
        <v>342</v>
      </c>
      <c r="AU1680" s="179" t="s">
        <v>87</v>
      </c>
      <c r="AV1680" s="13" t="s">
        <v>87</v>
      </c>
      <c r="AW1680" s="13" t="s">
        <v>31</v>
      </c>
      <c r="AX1680" s="13" t="s">
        <v>75</v>
      </c>
      <c r="AY1680" s="179" t="s">
        <v>334</v>
      </c>
    </row>
    <row r="1681" spans="2:65" s="12" customFormat="1">
      <c r="B1681" s="171"/>
      <c r="D1681" s="172" t="s">
        <v>342</v>
      </c>
      <c r="E1681" s="173" t="s">
        <v>1</v>
      </c>
      <c r="F1681" s="174" t="s">
        <v>1908</v>
      </c>
      <c r="H1681" s="173" t="s">
        <v>1</v>
      </c>
      <c r="I1681" s="175"/>
      <c r="L1681" s="171"/>
      <c r="M1681" s="176"/>
      <c r="T1681" s="177"/>
      <c r="AT1681" s="173" t="s">
        <v>342</v>
      </c>
      <c r="AU1681" s="173" t="s">
        <v>87</v>
      </c>
      <c r="AV1681" s="12" t="s">
        <v>82</v>
      </c>
      <c r="AW1681" s="12" t="s">
        <v>31</v>
      </c>
      <c r="AX1681" s="12" t="s">
        <v>75</v>
      </c>
      <c r="AY1681" s="173" t="s">
        <v>334</v>
      </c>
    </row>
    <row r="1682" spans="2:65" s="13" customFormat="1">
      <c r="B1682" s="178"/>
      <c r="D1682" s="172" t="s">
        <v>342</v>
      </c>
      <c r="E1682" s="179" t="s">
        <v>1</v>
      </c>
      <c r="F1682" s="180" t="s">
        <v>1909</v>
      </c>
      <c r="H1682" s="181">
        <v>63.07</v>
      </c>
      <c r="I1682" s="182"/>
      <c r="L1682" s="178"/>
      <c r="M1682" s="183"/>
      <c r="T1682" s="184"/>
      <c r="AT1682" s="179" t="s">
        <v>342</v>
      </c>
      <c r="AU1682" s="179" t="s">
        <v>87</v>
      </c>
      <c r="AV1682" s="13" t="s">
        <v>87</v>
      </c>
      <c r="AW1682" s="13" t="s">
        <v>31</v>
      </c>
      <c r="AX1682" s="13" t="s">
        <v>75</v>
      </c>
      <c r="AY1682" s="179" t="s">
        <v>334</v>
      </c>
    </row>
    <row r="1683" spans="2:65" s="14" customFormat="1">
      <c r="B1683" s="185"/>
      <c r="D1683" s="172" t="s">
        <v>342</v>
      </c>
      <c r="E1683" s="186" t="s">
        <v>1</v>
      </c>
      <c r="F1683" s="187" t="s">
        <v>346</v>
      </c>
      <c r="H1683" s="188">
        <v>128.75299999999999</v>
      </c>
      <c r="I1683" s="189"/>
      <c r="L1683" s="185"/>
      <c r="M1683" s="190"/>
      <c r="T1683" s="191"/>
      <c r="AT1683" s="186" t="s">
        <v>342</v>
      </c>
      <c r="AU1683" s="186" t="s">
        <v>87</v>
      </c>
      <c r="AV1683" s="14" t="s">
        <v>340</v>
      </c>
      <c r="AW1683" s="14" t="s">
        <v>31</v>
      </c>
      <c r="AX1683" s="14" t="s">
        <v>82</v>
      </c>
      <c r="AY1683" s="186" t="s">
        <v>334</v>
      </c>
    </row>
    <row r="1684" spans="2:65" s="1" customFormat="1" ht="21.75" customHeight="1">
      <c r="B1684" s="128"/>
      <c r="C1684" s="158" t="s">
        <v>1910</v>
      </c>
      <c r="D1684" s="158" t="s">
        <v>336</v>
      </c>
      <c r="E1684" s="159" t="s">
        <v>1911</v>
      </c>
      <c r="F1684" s="160" t="s">
        <v>1912</v>
      </c>
      <c r="G1684" s="161" t="s">
        <v>893</v>
      </c>
      <c r="H1684" s="210"/>
      <c r="I1684" s="163"/>
      <c r="J1684" s="164">
        <f>ROUND(I1684*H1684,2)</f>
        <v>0</v>
      </c>
      <c r="K1684" s="165"/>
      <c r="L1684" s="32"/>
      <c r="M1684" s="166" t="s">
        <v>1</v>
      </c>
      <c r="N1684" s="127" t="s">
        <v>41</v>
      </c>
      <c r="P1684" s="167">
        <f>O1684*H1684</f>
        <v>0</v>
      </c>
      <c r="Q1684" s="167">
        <v>0</v>
      </c>
      <c r="R1684" s="167">
        <f>Q1684*H1684</f>
        <v>0</v>
      </c>
      <c r="S1684" s="167">
        <v>0</v>
      </c>
      <c r="T1684" s="168">
        <f>S1684*H1684</f>
        <v>0</v>
      </c>
      <c r="AR1684" s="169" t="s">
        <v>452</v>
      </c>
      <c r="AT1684" s="169" t="s">
        <v>336</v>
      </c>
      <c r="AU1684" s="169" t="s">
        <v>87</v>
      </c>
      <c r="AY1684" s="17" t="s">
        <v>334</v>
      </c>
      <c r="BE1684" s="170">
        <f>IF(N1684="základná",J1684,0)</f>
        <v>0</v>
      </c>
      <c r="BF1684" s="170">
        <f>IF(N1684="znížená",J1684,0)</f>
        <v>0</v>
      </c>
      <c r="BG1684" s="170">
        <f>IF(N1684="zákl. prenesená",J1684,0)</f>
        <v>0</v>
      </c>
      <c r="BH1684" s="170">
        <f>IF(N1684="zníž. prenesená",J1684,0)</f>
        <v>0</v>
      </c>
      <c r="BI1684" s="170">
        <f>IF(N1684="nulová",J1684,0)</f>
        <v>0</v>
      </c>
      <c r="BJ1684" s="17" t="s">
        <v>87</v>
      </c>
      <c r="BK1684" s="170">
        <f>ROUND(I1684*H1684,2)</f>
        <v>0</v>
      </c>
      <c r="BL1684" s="17" t="s">
        <v>452</v>
      </c>
      <c r="BM1684" s="169" t="s">
        <v>1913</v>
      </c>
    </row>
    <row r="1685" spans="2:65" s="11" customFormat="1" ht="22.8" customHeight="1">
      <c r="B1685" s="146"/>
      <c r="D1685" s="147" t="s">
        <v>74</v>
      </c>
      <c r="E1685" s="156" t="s">
        <v>1914</v>
      </c>
      <c r="F1685" s="156" t="s">
        <v>1915</v>
      </c>
      <c r="I1685" s="149"/>
      <c r="J1685" s="157">
        <f>BK1685</f>
        <v>0</v>
      </c>
      <c r="L1685" s="146"/>
      <c r="M1685" s="151"/>
      <c r="P1685" s="152">
        <f>SUM(P1686:P1742)</f>
        <v>0</v>
      </c>
      <c r="R1685" s="152">
        <f>SUM(R1686:R1742)</f>
        <v>1.9691973399999998</v>
      </c>
      <c r="T1685" s="153">
        <f>SUM(T1686:T1742)</f>
        <v>0</v>
      </c>
      <c r="AR1685" s="147" t="s">
        <v>87</v>
      </c>
      <c r="AT1685" s="154" t="s">
        <v>74</v>
      </c>
      <c r="AU1685" s="154" t="s">
        <v>82</v>
      </c>
      <c r="AY1685" s="147" t="s">
        <v>334</v>
      </c>
      <c r="BK1685" s="155">
        <f>SUM(BK1686:BK1742)</f>
        <v>0</v>
      </c>
    </row>
    <row r="1686" spans="2:65" s="1" customFormat="1" ht="62.7" customHeight="1">
      <c r="B1686" s="128"/>
      <c r="C1686" s="158" t="s">
        <v>1916</v>
      </c>
      <c r="D1686" s="158" t="s">
        <v>336</v>
      </c>
      <c r="E1686" s="159" t="s">
        <v>1917</v>
      </c>
      <c r="F1686" s="160" t="s">
        <v>1918</v>
      </c>
      <c r="G1686" s="161" t="s">
        <v>339</v>
      </c>
      <c r="H1686" s="162">
        <v>345.87</v>
      </c>
      <c r="I1686" s="163"/>
      <c r="J1686" s="164">
        <f>ROUND(I1686*H1686,2)</f>
        <v>0</v>
      </c>
      <c r="K1686" s="165"/>
      <c r="L1686" s="32"/>
      <c r="M1686" s="166" t="s">
        <v>1</v>
      </c>
      <c r="N1686" s="127" t="s">
        <v>41</v>
      </c>
      <c r="P1686" s="167">
        <f>O1686*H1686</f>
        <v>0</v>
      </c>
      <c r="Q1686" s="167">
        <v>5.11E-3</v>
      </c>
      <c r="R1686" s="167">
        <f>Q1686*H1686</f>
        <v>1.7673957</v>
      </c>
      <c r="S1686" s="167">
        <v>0</v>
      </c>
      <c r="T1686" s="168">
        <f>S1686*H1686</f>
        <v>0</v>
      </c>
      <c r="AR1686" s="169" t="s">
        <v>452</v>
      </c>
      <c r="AT1686" s="169" t="s">
        <v>336</v>
      </c>
      <c r="AU1686" s="169" t="s">
        <v>87</v>
      </c>
      <c r="AY1686" s="17" t="s">
        <v>334</v>
      </c>
      <c r="BE1686" s="170">
        <f>IF(N1686="základná",J1686,0)</f>
        <v>0</v>
      </c>
      <c r="BF1686" s="170">
        <f>IF(N1686="znížená",J1686,0)</f>
        <v>0</v>
      </c>
      <c r="BG1686" s="170">
        <f>IF(N1686="zákl. prenesená",J1686,0)</f>
        <v>0</v>
      </c>
      <c r="BH1686" s="170">
        <f>IF(N1686="zníž. prenesená",J1686,0)</f>
        <v>0</v>
      </c>
      <c r="BI1686" s="170">
        <f>IF(N1686="nulová",J1686,0)</f>
        <v>0</v>
      </c>
      <c r="BJ1686" s="17" t="s">
        <v>87</v>
      </c>
      <c r="BK1686" s="170">
        <f>ROUND(I1686*H1686,2)</f>
        <v>0</v>
      </c>
      <c r="BL1686" s="17" t="s">
        <v>452</v>
      </c>
      <c r="BM1686" s="169" t="s">
        <v>1919</v>
      </c>
    </row>
    <row r="1687" spans="2:65" s="12" customFormat="1" ht="20.399999999999999">
      <c r="B1687" s="171"/>
      <c r="D1687" s="172" t="s">
        <v>342</v>
      </c>
      <c r="E1687" s="173" t="s">
        <v>1</v>
      </c>
      <c r="F1687" s="174" t="s">
        <v>1920</v>
      </c>
      <c r="H1687" s="173" t="s">
        <v>1</v>
      </c>
      <c r="I1687" s="175"/>
      <c r="L1687" s="171"/>
      <c r="M1687" s="176"/>
      <c r="T1687" s="177"/>
      <c r="AT1687" s="173" t="s">
        <v>342</v>
      </c>
      <c r="AU1687" s="173" t="s">
        <v>87</v>
      </c>
      <c r="AV1687" s="12" t="s">
        <v>82</v>
      </c>
      <c r="AW1687" s="12" t="s">
        <v>31</v>
      </c>
      <c r="AX1687" s="12" t="s">
        <v>75</v>
      </c>
      <c r="AY1687" s="173" t="s">
        <v>334</v>
      </c>
    </row>
    <row r="1688" spans="2:65" s="12" customFormat="1" ht="20.399999999999999">
      <c r="B1688" s="171"/>
      <c r="D1688" s="172" t="s">
        <v>342</v>
      </c>
      <c r="E1688" s="173" t="s">
        <v>1</v>
      </c>
      <c r="F1688" s="174" t="s">
        <v>1921</v>
      </c>
      <c r="H1688" s="173" t="s">
        <v>1</v>
      </c>
      <c r="I1688" s="175"/>
      <c r="L1688" s="171"/>
      <c r="M1688" s="176"/>
      <c r="T1688" s="177"/>
      <c r="AT1688" s="173" t="s">
        <v>342</v>
      </c>
      <c r="AU1688" s="173" t="s">
        <v>87</v>
      </c>
      <c r="AV1688" s="12" t="s">
        <v>82</v>
      </c>
      <c r="AW1688" s="12" t="s">
        <v>31</v>
      </c>
      <c r="AX1688" s="12" t="s">
        <v>75</v>
      </c>
      <c r="AY1688" s="173" t="s">
        <v>334</v>
      </c>
    </row>
    <row r="1689" spans="2:65" s="12" customFormat="1">
      <c r="B1689" s="171"/>
      <c r="D1689" s="172" t="s">
        <v>342</v>
      </c>
      <c r="E1689" s="173" t="s">
        <v>1</v>
      </c>
      <c r="F1689" s="174" t="s">
        <v>1922</v>
      </c>
      <c r="H1689" s="173" t="s">
        <v>1</v>
      </c>
      <c r="I1689" s="175"/>
      <c r="L1689" s="171"/>
      <c r="M1689" s="176"/>
      <c r="T1689" s="177"/>
      <c r="AT1689" s="173" t="s">
        <v>342</v>
      </c>
      <c r="AU1689" s="173" t="s">
        <v>87</v>
      </c>
      <c r="AV1689" s="12" t="s">
        <v>82</v>
      </c>
      <c r="AW1689" s="12" t="s">
        <v>31</v>
      </c>
      <c r="AX1689" s="12" t="s">
        <v>75</v>
      </c>
      <c r="AY1689" s="173" t="s">
        <v>334</v>
      </c>
    </row>
    <row r="1690" spans="2:65" s="13" customFormat="1">
      <c r="B1690" s="178"/>
      <c r="D1690" s="172" t="s">
        <v>342</v>
      </c>
      <c r="E1690" s="179" t="s">
        <v>1</v>
      </c>
      <c r="F1690" s="180" t="s">
        <v>210</v>
      </c>
      <c r="H1690" s="181">
        <v>217.43799999999999</v>
      </c>
      <c r="I1690" s="182"/>
      <c r="L1690" s="178"/>
      <c r="M1690" s="183"/>
      <c r="T1690" s="184"/>
      <c r="AT1690" s="179" t="s">
        <v>342</v>
      </c>
      <c r="AU1690" s="179" t="s">
        <v>87</v>
      </c>
      <c r="AV1690" s="13" t="s">
        <v>87</v>
      </c>
      <c r="AW1690" s="13" t="s">
        <v>31</v>
      </c>
      <c r="AX1690" s="13" t="s">
        <v>75</v>
      </c>
      <c r="AY1690" s="179" t="s">
        <v>334</v>
      </c>
    </row>
    <row r="1691" spans="2:65" s="13" customFormat="1">
      <c r="B1691" s="178"/>
      <c r="D1691" s="172" t="s">
        <v>342</v>
      </c>
      <c r="E1691" s="179" t="s">
        <v>1</v>
      </c>
      <c r="F1691" s="180" t="s">
        <v>214</v>
      </c>
      <c r="H1691" s="181">
        <v>17.55</v>
      </c>
      <c r="I1691" s="182"/>
      <c r="L1691" s="178"/>
      <c r="M1691" s="183"/>
      <c r="T1691" s="184"/>
      <c r="AT1691" s="179" t="s">
        <v>342</v>
      </c>
      <c r="AU1691" s="179" t="s">
        <v>87</v>
      </c>
      <c r="AV1691" s="13" t="s">
        <v>87</v>
      </c>
      <c r="AW1691" s="13" t="s">
        <v>31</v>
      </c>
      <c r="AX1691" s="13" t="s">
        <v>75</v>
      </c>
      <c r="AY1691" s="179" t="s">
        <v>334</v>
      </c>
    </row>
    <row r="1692" spans="2:65" s="13" customFormat="1">
      <c r="B1692" s="178"/>
      <c r="D1692" s="172" t="s">
        <v>342</v>
      </c>
      <c r="E1692" s="179" t="s">
        <v>1</v>
      </c>
      <c r="F1692" s="180" t="s">
        <v>216</v>
      </c>
      <c r="H1692" s="181">
        <v>26.28</v>
      </c>
      <c r="I1692" s="182"/>
      <c r="L1692" s="178"/>
      <c r="M1692" s="183"/>
      <c r="T1692" s="184"/>
      <c r="AT1692" s="179" t="s">
        <v>342</v>
      </c>
      <c r="AU1692" s="179" t="s">
        <v>87</v>
      </c>
      <c r="AV1692" s="13" t="s">
        <v>87</v>
      </c>
      <c r="AW1692" s="13" t="s">
        <v>31</v>
      </c>
      <c r="AX1692" s="13" t="s">
        <v>75</v>
      </c>
      <c r="AY1692" s="179" t="s">
        <v>334</v>
      </c>
    </row>
    <row r="1693" spans="2:65" s="13" customFormat="1">
      <c r="B1693" s="178"/>
      <c r="D1693" s="172" t="s">
        <v>342</v>
      </c>
      <c r="E1693" s="179" t="s">
        <v>1</v>
      </c>
      <c r="F1693" s="180" t="s">
        <v>220</v>
      </c>
      <c r="H1693" s="181">
        <v>37.307000000000002</v>
      </c>
      <c r="I1693" s="182"/>
      <c r="L1693" s="178"/>
      <c r="M1693" s="183"/>
      <c r="T1693" s="184"/>
      <c r="AT1693" s="179" t="s">
        <v>342</v>
      </c>
      <c r="AU1693" s="179" t="s">
        <v>87</v>
      </c>
      <c r="AV1693" s="13" t="s">
        <v>87</v>
      </c>
      <c r="AW1693" s="13" t="s">
        <v>31</v>
      </c>
      <c r="AX1693" s="13" t="s">
        <v>75</v>
      </c>
      <c r="AY1693" s="179" t="s">
        <v>334</v>
      </c>
    </row>
    <row r="1694" spans="2:65" s="13" customFormat="1">
      <c r="B1694" s="178"/>
      <c r="D1694" s="172" t="s">
        <v>342</v>
      </c>
      <c r="E1694" s="179" t="s">
        <v>1</v>
      </c>
      <c r="F1694" s="180" t="s">
        <v>222</v>
      </c>
      <c r="H1694" s="181">
        <v>43.356999999999999</v>
      </c>
      <c r="I1694" s="182"/>
      <c r="L1694" s="178"/>
      <c r="M1694" s="183"/>
      <c r="T1694" s="184"/>
      <c r="AT1694" s="179" t="s">
        <v>342</v>
      </c>
      <c r="AU1694" s="179" t="s">
        <v>87</v>
      </c>
      <c r="AV1694" s="13" t="s">
        <v>87</v>
      </c>
      <c r="AW1694" s="13" t="s">
        <v>31</v>
      </c>
      <c r="AX1694" s="13" t="s">
        <v>75</v>
      </c>
      <c r="AY1694" s="179" t="s">
        <v>334</v>
      </c>
    </row>
    <row r="1695" spans="2:65" s="12" customFormat="1">
      <c r="B1695" s="171"/>
      <c r="D1695" s="172" t="s">
        <v>342</v>
      </c>
      <c r="E1695" s="173" t="s">
        <v>1</v>
      </c>
      <c r="F1695" s="174" t="s">
        <v>1923</v>
      </c>
      <c r="H1695" s="173" t="s">
        <v>1</v>
      </c>
      <c r="I1695" s="175"/>
      <c r="L1695" s="171"/>
      <c r="M1695" s="176"/>
      <c r="T1695" s="177"/>
      <c r="AT1695" s="173" t="s">
        <v>342</v>
      </c>
      <c r="AU1695" s="173" t="s">
        <v>87</v>
      </c>
      <c r="AV1695" s="12" t="s">
        <v>82</v>
      </c>
      <c r="AW1695" s="12" t="s">
        <v>31</v>
      </c>
      <c r="AX1695" s="12" t="s">
        <v>75</v>
      </c>
      <c r="AY1695" s="173" t="s">
        <v>334</v>
      </c>
    </row>
    <row r="1696" spans="2:65" s="13" customFormat="1">
      <c r="B1696" s="178"/>
      <c r="D1696" s="172" t="s">
        <v>342</v>
      </c>
      <c r="E1696" s="179" t="s">
        <v>1</v>
      </c>
      <c r="F1696" s="180" t="s">
        <v>1924</v>
      </c>
      <c r="H1696" s="181">
        <v>3.9380000000000002</v>
      </c>
      <c r="I1696" s="182"/>
      <c r="L1696" s="178"/>
      <c r="M1696" s="183"/>
      <c r="T1696" s="184"/>
      <c r="AT1696" s="179" t="s">
        <v>342</v>
      </c>
      <c r="AU1696" s="179" t="s">
        <v>87</v>
      </c>
      <c r="AV1696" s="13" t="s">
        <v>87</v>
      </c>
      <c r="AW1696" s="13" t="s">
        <v>31</v>
      </c>
      <c r="AX1696" s="13" t="s">
        <v>75</v>
      </c>
      <c r="AY1696" s="179" t="s">
        <v>334</v>
      </c>
    </row>
    <row r="1697" spans="2:65" s="14" customFormat="1">
      <c r="B1697" s="185"/>
      <c r="D1697" s="172" t="s">
        <v>342</v>
      </c>
      <c r="E1697" s="186" t="s">
        <v>1</v>
      </c>
      <c r="F1697" s="187" t="s">
        <v>346</v>
      </c>
      <c r="H1697" s="188">
        <v>345.87</v>
      </c>
      <c r="I1697" s="189"/>
      <c r="L1697" s="185"/>
      <c r="M1697" s="190"/>
      <c r="T1697" s="191"/>
      <c r="AT1697" s="186" t="s">
        <v>342</v>
      </c>
      <c r="AU1697" s="186" t="s">
        <v>87</v>
      </c>
      <c r="AV1697" s="14" t="s">
        <v>340</v>
      </c>
      <c r="AW1697" s="14" t="s">
        <v>31</v>
      </c>
      <c r="AX1697" s="14" t="s">
        <v>82</v>
      </c>
      <c r="AY1697" s="186" t="s">
        <v>334</v>
      </c>
    </row>
    <row r="1698" spans="2:65" s="1" customFormat="1" ht="55.5" customHeight="1">
      <c r="B1698" s="128"/>
      <c r="C1698" s="158" t="s">
        <v>1925</v>
      </c>
      <c r="D1698" s="158" t="s">
        <v>336</v>
      </c>
      <c r="E1698" s="159" t="s">
        <v>1926</v>
      </c>
      <c r="F1698" s="160" t="s">
        <v>1927</v>
      </c>
      <c r="G1698" s="161" t="s">
        <v>501</v>
      </c>
      <c r="H1698" s="162">
        <v>64</v>
      </c>
      <c r="I1698" s="163"/>
      <c r="J1698" s="164">
        <f>ROUND(I1698*H1698,2)</f>
        <v>0</v>
      </c>
      <c r="K1698" s="165"/>
      <c r="L1698" s="32"/>
      <c r="M1698" s="166" t="s">
        <v>1</v>
      </c>
      <c r="N1698" s="127" t="s">
        <v>41</v>
      </c>
      <c r="P1698" s="167">
        <f>O1698*H1698</f>
        <v>0</v>
      </c>
      <c r="Q1698" s="167">
        <v>9.0000000000000006E-5</v>
      </c>
      <c r="R1698" s="167">
        <f>Q1698*H1698</f>
        <v>5.7600000000000004E-3</v>
      </c>
      <c r="S1698" s="167">
        <v>0</v>
      </c>
      <c r="T1698" s="168">
        <f>S1698*H1698</f>
        <v>0</v>
      </c>
      <c r="AR1698" s="169" t="s">
        <v>452</v>
      </c>
      <c r="AT1698" s="169" t="s">
        <v>336</v>
      </c>
      <c r="AU1698" s="169" t="s">
        <v>87</v>
      </c>
      <c r="AY1698" s="17" t="s">
        <v>334</v>
      </c>
      <c r="BE1698" s="170">
        <f>IF(N1698="základná",J1698,0)</f>
        <v>0</v>
      </c>
      <c r="BF1698" s="170">
        <f>IF(N1698="znížená",J1698,0)</f>
        <v>0</v>
      </c>
      <c r="BG1698" s="170">
        <f>IF(N1698="zákl. prenesená",J1698,0)</f>
        <v>0</v>
      </c>
      <c r="BH1698" s="170">
        <f>IF(N1698="zníž. prenesená",J1698,0)</f>
        <v>0</v>
      </c>
      <c r="BI1698" s="170">
        <f>IF(N1698="nulová",J1698,0)</f>
        <v>0</v>
      </c>
      <c r="BJ1698" s="17" t="s">
        <v>87</v>
      </c>
      <c r="BK1698" s="170">
        <f>ROUND(I1698*H1698,2)</f>
        <v>0</v>
      </c>
      <c r="BL1698" s="17" t="s">
        <v>452</v>
      </c>
      <c r="BM1698" s="169" t="s">
        <v>1928</v>
      </c>
    </row>
    <row r="1699" spans="2:65" s="13" customFormat="1">
      <c r="B1699" s="178"/>
      <c r="D1699" s="172" t="s">
        <v>342</v>
      </c>
      <c r="E1699" s="179" t="s">
        <v>1</v>
      </c>
      <c r="F1699" s="180" t="s">
        <v>733</v>
      </c>
      <c r="H1699" s="181">
        <v>64</v>
      </c>
      <c r="I1699" s="182"/>
      <c r="L1699" s="178"/>
      <c r="M1699" s="183"/>
      <c r="T1699" s="184"/>
      <c r="AT1699" s="179" t="s">
        <v>342</v>
      </c>
      <c r="AU1699" s="179" t="s">
        <v>87</v>
      </c>
      <c r="AV1699" s="13" t="s">
        <v>87</v>
      </c>
      <c r="AW1699" s="13" t="s">
        <v>31</v>
      </c>
      <c r="AX1699" s="13" t="s">
        <v>75</v>
      </c>
      <c r="AY1699" s="179" t="s">
        <v>334</v>
      </c>
    </row>
    <row r="1700" spans="2:65" s="14" customFormat="1">
      <c r="B1700" s="185"/>
      <c r="D1700" s="172" t="s">
        <v>342</v>
      </c>
      <c r="E1700" s="186" t="s">
        <v>1</v>
      </c>
      <c r="F1700" s="187" t="s">
        <v>346</v>
      </c>
      <c r="H1700" s="188">
        <v>64</v>
      </c>
      <c r="I1700" s="189"/>
      <c r="L1700" s="185"/>
      <c r="M1700" s="190"/>
      <c r="T1700" s="191"/>
      <c r="AT1700" s="186" t="s">
        <v>342</v>
      </c>
      <c r="AU1700" s="186" t="s">
        <v>87</v>
      </c>
      <c r="AV1700" s="14" t="s">
        <v>340</v>
      </c>
      <c r="AW1700" s="14" t="s">
        <v>31</v>
      </c>
      <c r="AX1700" s="14" t="s">
        <v>82</v>
      </c>
      <c r="AY1700" s="186" t="s">
        <v>334</v>
      </c>
    </row>
    <row r="1701" spans="2:65" s="12" customFormat="1">
      <c r="B1701" s="171"/>
      <c r="D1701" s="172" t="s">
        <v>342</v>
      </c>
      <c r="E1701" s="173" t="s">
        <v>1</v>
      </c>
      <c r="F1701" s="174" t="s">
        <v>1929</v>
      </c>
      <c r="H1701" s="173" t="s">
        <v>1</v>
      </c>
      <c r="I1701" s="175"/>
      <c r="L1701" s="171"/>
      <c r="M1701" s="176"/>
      <c r="T1701" s="177"/>
      <c r="AT1701" s="173" t="s">
        <v>342</v>
      </c>
      <c r="AU1701" s="173" t="s">
        <v>87</v>
      </c>
      <c r="AV1701" s="12" t="s">
        <v>82</v>
      </c>
      <c r="AW1701" s="12" t="s">
        <v>31</v>
      </c>
      <c r="AX1701" s="12" t="s">
        <v>75</v>
      </c>
      <c r="AY1701" s="173" t="s">
        <v>334</v>
      </c>
    </row>
    <row r="1702" spans="2:65" s="1" customFormat="1" ht="55.5" customHeight="1">
      <c r="B1702" s="128"/>
      <c r="C1702" s="158" t="s">
        <v>1930</v>
      </c>
      <c r="D1702" s="158" t="s">
        <v>336</v>
      </c>
      <c r="E1702" s="159" t="s">
        <v>1931</v>
      </c>
      <c r="F1702" s="160" t="s">
        <v>1932</v>
      </c>
      <c r="G1702" s="161" t="s">
        <v>501</v>
      </c>
      <c r="H1702" s="162">
        <v>33</v>
      </c>
      <c r="I1702" s="163"/>
      <c r="J1702" s="164">
        <f>ROUND(I1702*H1702,2)</f>
        <v>0</v>
      </c>
      <c r="K1702" s="165"/>
      <c r="L1702" s="32"/>
      <c r="M1702" s="166" t="s">
        <v>1</v>
      </c>
      <c r="N1702" s="127" t="s">
        <v>41</v>
      </c>
      <c r="P1702" s="167">
        <f>O1702*H1702</f>
        <v>0</v>
      </c>
      <c r="Q1702" s="167">
        <v>6.9999999999999994E-5</v>
      </c>
      <c r="R1702" s="167">
        <f>Q1702*H1702</f>
        <v>2.31E-3</v>
      </c>
      <c r="S1702" s="167">
        <v>0</v>
      </c>
      <c r="T1702" s="168">
        <f>S1702*H1702</f>
        <v>0</v>
      </c>
      <c r="AR1702" s="169" t="s">
        <v>452</v>
      </c>
      <c r="AT1702" s="169" t="s">
        <v>336</v>
      </c>
      <c r="AU1702" s="169" t="s">
        <v>87</v>
      </c>
      <c r="AY1702" s="17" t="s">
        <v>334</v>
      </c>
      <c r="BE1702" s="170">
        <f>IF(N1702="základná",J1702,0)</f>
        <v>0</v>
      </c>
      <c r="BF1702" s="170">
        <f>IF(N1702="znížená",J1702,0)</f>
        <v>0</v>
      </c>
      <c r="BG1702" s="170">
        <f>IF(N1702="zákl. prenesená",J1702,0)</f>
        <v>0</v>
      </c>
      <c r="BH1702" s="170">
        <f>IF(N1702="zníž. prenesená",J1702,0)</f>
        <v>0</v>
      </c>
      <c r="BI1702" s="170">
        <f>IF(N1702="nulová",J1702,0)</f>
        <v>0</v>
      </c>
      <c r="BJ1702" s="17" t="s">
        <v>87</v>
      </c>
      <c r="BK1702" s="170">
        <f>ROUND(I1702*H1702,2)</f>
        <v>0</v>
      </c>
      <c r="BL1702" s="17" t="s">
        <v>452</v>
      </c>
      <c r="BM1702" s="169" t="s">
        <v>1933</v>
      </c>
    </row>
    <row r="1703" spans="2:65" s="13" customFormat="1">
      <c r="B1703" s="178"/>
      <c r="D1703" s="172" t="s">
        <v>342</v>
      </c>
      <c r="E1703" s="179" t="s">
        <v>1</v>
      </c>
      <c r="F1703" s="180" t="s">
        <v>1934</v>
      </c>
      <c r="H1703" s="181">
        <v>33</v>
      </c>
      <c r="I1703" s="182"/>
      <c r="L1703" s="178"/>
      <c r="M1703" s="183"/>
      <c r="T1703" s="184"/>
      <c r="AT1703" s="179" t="s">
        <v>342</v>
      </c>
      <c r="AU1703" s="179" t="s">
        <v>87</v>
      </c>
      <c r="AV1703" s="13" t="s">
        <v>87</v>
      </c>
      <c r="AW1703" s="13" t="s">
        <v>31</v>
      </c>
      <c r="AX1703" s="13" t="s">
        <v>75</v>
      </c>
      <c r="AY1703" s="179" t="s">
        <v>334</v>
      </c>
    </row>
    <row r="1704" spans="2:65" s="14" customFormat="1">
      <c r="B1704" s="185"/>
      <c r="D1704" s="172" t="s">
        <v>342</v>
      </c>
      <c r="E1704" s="186" t="s">
        <v>1</v>
      </c>
      <c r="F1704" s="187" t="s">
        <v>346</v>
      </c>
      <c r="H1704" s="188">
        <v>33</v>
      </c>
      <c r="I1704" s="189"/>
      <c r="L1704" s="185"/>
      <c r="M1704" s="190"/>
      <c r="T1704" s="191"/>
      <c r="AT1704" s="186" t="s">
        <v>342</v>
      </c>
      <c r="AU1704" s="186" t="s">
        <v>87</v>
      </c>
      <c r="AV1704" s="14" t="s">
        <v>340</v>
      </c>
      <c r="AW1704" s="14" t="s">
        <v>31</v>
      </c>
      <c r="AX1704" s="14" t="s">
        <v>82</v>
      </c>
      <c r="AY1704" s="186" t="s">
        <v>334</v>
      </c>
    </row>
    <row r="1705" spans="2:65" s="12" customFormat="1">
      <c r="B1705" s="171"/>
      <c r="D1705" s="172" t="s">
        <v>342</v>
      </c>
      <c r="E1705" s="173" t="s">
        <v>1</v>
      </c>
      <c r="F1705" s="174" t="s">
        <v>1929</v>
      </c>
      <c r="H1705" s="173" t="s">
        <v>1</v>
      </c>
      <c r="I1705" s="175"/>
      <c r="L1705" s="171"/>
      <c r="M1705" s="176"/>
      <c r="T1705" s="177"/>
      <c r="AT1705" s="173" t="s">
        <v>342</v>
      </c>
      <c r="AU1705" s="173" t="s">
        <v>87</v>
      </c>
      <c r="AV1705" s="12" t="s">
        <v>82</v>
      </c>
      <c r="AW1705" s="12" t="s">
        <v>31</v>
      </c>
      <c r="AX1705" s="12" t="s">
        <v>75</v>
      </c>
      <c r="AY1705" s="173" t="s">
        <v>334</v>
      </c>
    </row>
    <row r="1706" spans="2:65" s="1" customFormat="1" ht="49.05" customHeight="1">
      <c r="B1706" s="128"/>
      <c r="C1706" s="158" t="s">
        <v>1935</v>
      </c>
      <c r="D1706" s="158" t="s">
        <v>336</v>
      </c>
      <c r="E1706" s="159" t="s">
        <v>1936</v>
      </c>
      <c r="F1706" s="160" t="s">
        <v>1937</v>
      </c>
      <c r="G1706" s="161" t="s">
        <v>501</v>
      </c>
      <c r="H1706" s="162">
        <v>1</v>
      </c>
      <c r="I1706" s="163"/>
      <c r="J1706" s="164">
        <f>ROUND(I1706*H1706,2)</f>
        <v>0</v>
      </c>
      <c r="K1706" s="165"/>
      <c r="L1706" s="32"/>
      <c r="M1706" s="166" t="s">
        <v>1</v>
      </c>
      <c r="N1706" s="127" t="s">
        <v>41</v>
      </c>
      <c r="P1706" s="167">
        <f>O1706*H1706</f>
        <v>0</v>
      </c>
      <c r="Q1706" s="167">
        <v>9.0000000000000006E-5</v>
      </c>
      <c r="R1706" s="167">
        <f>Q1706*H1706</f>
        <v>9.0000000000000006E-5</v>
      </c>
      <c r="S1706" s="167">
        <v>0</v>
      </c>
      <c r="T1706" s="168">
        <f>S1706*H1706</f>
        <v>0</v>
      </c>
      <c r="AR1706" s="169" t="s">
        <v>452</v>
      </c>
      <c r="AT1706" s="169" t="s">
        <v>336</v>
      </c>
      <c r="AU1706" s="169" t="s">
        <v>87</v>
      </c>
      <c r="AY1706" s="17" t="s">
        <v>334</v>
      </c>
      <c r="BE1706" s="170">
        <f>IF(N1706="základná",J1706,0)</f>
        <v>0</v>
      </c>
      <c r="BF1706" s="170">
        <f>IF(N1706="znížená",J1706,0)</f>
        <v>0</v>
      </c>
      <c r="BG1706" s="170">
        <f>IF(N1706="zákl. prenesená",J1706,0)</f>
        <v>0</v>
      </c>
      <c r="BH1706" s="170">
        <f>IF(N1706="zníž. prenesená",J1706,0)</f>
        <v>0</v>
      </c>
      <c r="BI1706" s="170">
        <f>IF(N1706="nulová",J1706,0)</f>
        <v>0</v>
      </c>
      <c r="BJ1706" s="17" t="s">
        <v>87</v>
      </c>
      <c r="BK1706" s="170">
        <f>ROUND(I1706*H1706,2)</f>
        <v>0</v>
      </c>
      <c r="BL1706" s="17" t="s">
        <v>452</v>
      </c>
      <c r="BM1706" s="169" t="s">
        <v>1938</v>
      </c>
    </row>
    <row r="1707" spans="2:65" s="1" customFormat="1" ht="66.75" customHeight="1">
      <c r="B1707" s="128"/>
      <c r="C1707" s="158" t="s">
        <v>1939</v>
      </c>
      <c r="D1707" s="158" t="s">
        <v>336</v>
      </c>
      <c r="E1707" s="159" t="s">
        <v>1940</v>
      </c>
      <c r="F1707" s="160" t="s">
        <v>1941</v>
      </c>
      <c r="G1707" s="161" t="s">
        <v>501</v>
      </c>
      <c r="H1707" s="162">
        <v>2</v>
      </c>
      <c r="I1707" s="163"/>
      <c r="J1707" s="164">
        <f>ROUND(I1707*H1707,2)</f>
        <v>0</v>
      </c>
      <c r="K1707" s="165"/>
      <c r="L1707" s="32"/>
      <c r="M1707" s="166" t="s">
        <v>1</v>
      </c>
      <c r="N1707" s="127" t="s">
        <v>41</v>
      </c>
      <c r="P1707" s="167">
        <f>O1707*H1707</f>
        <v>0</v>
      </c>
      <c r="Q1707" s="167">
        <v>2.2000000000000001E-4</v>
      </c>
      <c r="R1707" s="167">
        <f>Q1707*H1707</f>
        <v>4.4000000000000002E-4</v>
      </c>
      <c r="S1707" s="167">
        <v>0</v>
      </c>
      <c r="T1707" s="168">
        <f>S1707*H1707</f>
        <v>0</v>
      </c>
      <c r="AR1707" s="169" t="s">
        <v>452</v>
      </c>
      <c r="AT1707" s="169" t="s">
        <v>336</v>
      </c>
      <c r="AU1707" s="169" t="s">
        <v>87</v>
      </c>
      <c r="AY1707" s="17" t="s">
        <v>334</v>
      </c>
      <c r="BE1707" s="170">
        <f>IF(N1707="základná",J1707,0)</f>
        <v>0</v>
      </c>
      <c r="BF1707" s="170">
        <f>IF(N1707="znížená",J1707,0)</f>
        <v>0</v>
      </c>
      <c r="BG1707" s="170">
        <f>IF(N1707="zákl. prenesená",J1707,0)</f>
        <v>0</v>
      </c>
      <c r="BH1707" s="170">
        <f>IF(N1707="zníž. prenesená",J1707,0)</f>
        <v>0</v>
      </c>
      <c r="BI1707" s="170">
        <f>IF(N1707="nulová",J1707,0)</f>
        <v>0</v>
      </c>
      <c r="BJ1707" s="17" t="s">
        <v>87</v>
      </c>
      <c r="BK1707" s="170">
        <f>ROUND(I1707*H1707,2)</f>
        <v>0</v>
      </c>
      <c r="BL1707" s="17" t="s">
        <v>452</v>
      </c>
      <c r="BM1707" s="169" t="s">
        <v>1942</v>
      </c>
    </row>
    <row r="1708" spans="2:65" s="1" customFormat="1" ht="37.799999999999997" customHeight="1">
      <c r="B1708" s="128"/>
      <c r="C1708" s="158" t="s">
        <v>1943</v>
      </c>
      <c r="D1708" s="158" t="s">
        <v>336</v>
      </c>
      <c r="E1708" s="159" t="s">
        <v>1944</v>
      </c>
      <c r="F1708" s="160" t="s">
        <v>1945</v>
      </c>
      <c r="G1708" s="161" t="s">
        <v>511</v>
      </c>
      <c r="H1708" s="162">
        <v>105.137</v>
      </c>
      <c r="I1708" s="163"/>
      <c r="J1708" s="164">
        <f>ROUND(I1708*H1708,2)</f>
        <v>0</v>
      </c>
      <c r="K1708" s="165"/>
      <c r="L1708" s="32"/>
      <c r="M1708" s="166" t="s">
        <v>1</v>
      </c>
      <c r="N1708" s="127" t="s">
        <v>41</v>
      </c>
      <c r="P1708" s="167">
        <f>O1708*H1708</f>
        <v>0</v>
      </c>
      <c r="Q1708" s="167">
        <v>2.2000000000000001E-4</v>
      </c>
      <c r="R1708" s="167">
        <f>Q1708*H1708</f>
        <v>2.313014E-2</v>
      </c>
      <c r="S1708" s="167">
        <v>0</v>
      </c>
      <c r="T1708" s="168">
        <f>S1708*H1708</f>
        <v>0</v>
      </c>
      <c r="AR1708" s="169" t="s">
        <v>452</v>
      </c>
      <c r="AT1708" s="169" t="s">
        <v>336</v>
      </c>
      <c r="AU1708" s="169" t="s">
        <v>87</v>
      </c>
      <c r="AY1708" s="17" t="s">
        <v>334</v>
      </c>
      <c r="BE1708" s="170">
        <f>IF(N1708="základná",J1708,0)</f>
        <v>0</v>
      </c>
      <c r="BF1708" s="170">
        <f>IF(N1708="znížená",J1708,0)</f>
        <v>0</v>
      </c>
      <c r="BG1708" s="170">
        <f>IF(N1708="zákl. prenesená",J1708,0)</f>
        <v>0</v>
      </c>
      <c r="BH1708" s="170">
        <f>IF(N1708="zníž. prenesená",J1708,0)</f>
        <v>0</v>
      </c>
      <c r="BI1708" s="170">
        <f>IF(N1708="nulová",J1708,0)</f>
        <v>0</v>
      </c>
      <c r="BJ1708" s="17" t="s">
        <v>87</v>
      </c>
      <c r="BK1708" s="170">
        <f>ROUND(I1708*H1708,2)</f>
        <v>0</v>
      </c>
      <c r="BL1708" s="17" t="s">
        <v>452</v>
      </c>
      <c r="BM1708" s="169" t="s">
        <v>1946</v>
      </c>
    </row>
    <row r="1709" spans="2:65" s="13" customFormat="1">
      <c r="B1709" s="178"/>
      <c r="D1709" s="172" t="s">
        <v>342</v>
      </c>
      <c r="E1709" s="179" t="s">
        <v>1</v>
      </c>
      <c r="F1709" s="180" t="s">
        <v>1947</v>
      </c>
      <c r="H1709" s="181">
        <v>105.137</v>
      </c>
      <c r="I1709" s="182"/>
      <c r="L1709" s="178"/>
      <c r="M1709" s="183"/>
      <c r="T1709" s="184"/>
      <c r="AT1709" s="179" t="s">
        <v>342</v>
      </c>
      <c r="AU1709" s="179" t="s">
        <v>87</v>
      </c>
      <c r="AV1709" s="13" t="s">
        <v>87</v>
      </c>
      <c r="AW1709" s="13" t="s">
        <v>31</v>
      </c>
      <c r="AX1709" s="13" t="s">
        <v>75</v>
      </c>
      <c r="AY1709" s="179" t="s">
        <v>334</v>
      </c>
    </row>
    <row r="1710" spans="2:65" s="14" customFormat="1">
      <c r="B1710" s="185"/>
      <c r="D1710" s="172" t="s">
        <v>342</v>
      </c>
      <c r="E1710" s="186" t="s">
        <v>1</v>
      </c>
      <c r="F1710" s="187" t="s">
        <v>346</v>
      </c>
      <c r="H1710" s="188">
        <v>105.137</v>
      </c>
      <c r="I1710" s="189"/>
      <c r="L1710" s="185"/>
      <c r="M1710" s="190"/>
      <c r="T1710" s="191"/>
      <c r="AT1710" s="186" t="s">
        <v>342</v>
      </c>
      <c r="AU1710" s="186" t="s">
        <v>87</v>
      </c>
      <c r="AV1710" s="14" t="s">
        <v>340</v>
      </c>
      <c r="AW1710" s="14" t="s">
        <v>31</v>
      </c>
      <c r="AX1710" s="14" t="s">
        <v>82</v>
      </c>
      <c r="AY1710" s="186" t="s">
        <v>334</v>
      </c>
    </row>
    <row r="1711" spans="2:65" s="12" customFormat="1">
      <c r="B1711" s="171"/>
      <c r="D1711" s="172" t="s">
        <v>342</v>
      </c>
      <c r="E1711" s="173" t="s">
        <v>1</v>
      </c>
      <c r="F1711" s="174" t="s">
        <v>1929</v>
      </c>
      <c r="H1711" s="173" t="s">
        <v>1</v>
      </c>
      <c r="I1711" s="175"/>
      <c r="L1711" s="171"/>
      <c r="M1711" s="176"/>
      <c r="T1711" s="177"/>
      <c r="AT1711" s="173" t="s">
        <v>342</v>
      </c>
      <c r="AU1711" s="173" t="s">
        <v>87</v>
      </c>
      <c r="AV1711" s="12" t="s">
        <v>82</v>
      </c>
      <c r="AW1711" s="12" t="s">
        <v>31</v>
      </c>
      <c r="AX1711" s="12" t="s">
        <v>75</v>
      </c>
      <c r="AY1711" s="173" t="s">
        <v>334</v>
      </c>
    </row>
    <row r="1712" spans="2:65" s="1" customFormat="1" ht="66.75" customHeight="1">
      <c r="B1712" s="128"/>
      <c r="C1712" s="158" t="s">
        <v>1948</v>
      </c>
      <c r="D1712" s="158" t="s">
        <v>336</v>
      </c>
      <c r="E1712" s="159" t="s">
        <v>1949</v>
      </c>
      <c r="F1712" s="160" t="s">
        <v>1950</v>
      </c>
      <c r="G1712" s="161" t="s">
        <v>501</v>
      </c>
      <c r="H1712" s="162">
        <v>2</v>
      </c>
      <c r="I1712" s="163"/>
      <c r="J1712" s="164">
        <f>ROUND(I1712*H1712,2)</f>
        <v>0</v>
      </c>
      <c r="K1712" s="165"/>
      <c r="L1712" s="32"/>
      <c r="M1712" s="166" t="s">
        <v>1</v>
      </c>
      <c r="N1712" s="127" t="s">
        <v>41</v>
      </c>
      <c r="P1712" s="167">
        <f>O1712*H1712</f>
        <v>0</v>
      </c>
      <c r="Q1712" s="167">
        <v>2.2000000000000001E-4</v>
      </c>
      <c r="R1712" s="167">
        <f>Q1712*H1712</f>
        <v>4.4000000000000002E-4</v>
      </c>
      <c r="S1712" s="167">
        <v>0</v>
      </c>
      <c r="T1712" s="168">
        <f>S1712*H1712</f>
        <v>0</v>
      </c>
      <c r="AR1712" s="169" t="s">
        <v>452</v>
      </c>
      <c r="AT1712" s="169" t="s">
        <v>336</v>
      </c>
      <c r="AU1712" s="169" t="s">
        <v>87</v>
      </c>
      <c r="AY1712" s="17" t="s">
        <v>334</v>
      </c>
      <c r="BE1712" s="170">
        <f>IF(N1712="základná",J1712,0)</f>
        <v>0</v>
      </c>
      <c r="BF1712" s="170">
        <f>IF(N1712="znížená",J1712,0)</f>
        <v>0</v>
      </c>
      <c r="BG1712" s="170">
        <f>IF(N1712="zákl. prenesená",J1712,0)</f>
        <v>0</v>
      </c>
      <c r="BH1712" s="170">
        <f>IF(N1712="zníž. prenesená",J1712,0)</f>
        <v>0</v>
      </c>
      <c r="BI1712" s="170">
        <f>IF(N1712="nulová",J1712,0)</f>
        <v>0</v>
      </c>
      <c r="BJ1712" s="17" t="s">
        <v>87</v>
      </c>
      <c r="BK1712" s="170">
        <f>ROUND(I1712*H1712,2)</f>
        <v>0</v>
      </c>
      <c r="BL1712" s="17" t="s">
        <v>452</v>
      </c>
      <c r="BM1712" s="169" t="s">
        <v>1951</v>
      </c>
    </row>
    <row r="1713" spans="2:65" s="1" customFormat="1" ht="49.05" customHeight="1">
      <c r="B1713" s="128"/>
      <c r="C1713" s="158" t="s">
        <v>1952</v>
      </c>
      <c r="D1713" s="158" t="s">
        <v>336</v>
      </c>
      <c r="E1713" s="159" t="s">
        <v>1953</v>
      </c>
      <c r="F1713" s="160" t="s">
        <v>1954</v>
      </c>
      <c r="G1713" s="161" t="s">
        <v>511</v>
      </c>
      <c r="H1713" s="162">
        <v>104.47499999999999</v>
      </c>
      <c r="I1713" s="163"/>
      <c r="J1713" s="164">
        <f>ROUND(I1713*H1713,2)</f>
        <v>0</v>
      </c>
      <c r="K1713" s="165"/>
      <c r="L1713" s="32"/>
      <c r="M1713" s="166" t="s">
        <v>1</v>
      </c>
      <c r="N1713" s="127" t="s">
        <v>41</v>
      </c>
      <c r="P1713" s="167">
        <f>O1713*H1713</f>
        <v>0</v>
      </c>
      <c r="Q1713" s="167">
        <v>9.6000000000000002E-4</v>
      </c>
      <c r="R1713" s="167">
        <f>Q1713*H1713</f>
        <v>0.100296</v>
      </c>
      <c r="S1713" s="167">
        <v>0</v>
      </c>
      <c r="T1713" s="168">
        <f>S1713*H1713</f>
        <v>0</v>
      </c>
      <c r="AR1713" s="169" t="s">
        <v>452</v>
      </c>
      <c r="AT1713" s="169" t="s">
        <v>336</v>
      </c>
      <c r="AU1713" s="169" t="s">
        <v>87</v>
      </c>
      <c r="AY1713" s="17" t="s">
        <v>334</v>
      </c>
      <c r="BE1713" s="170">
        <f>IF(N1713="základná",J1713,0)</f>
        <v>0</v>
      </c>
      <c r="BF1713" s="170">
        <f>IF(N1713="znížená",J1713,0)</f>
        <v>0</v>
      </c>
      <c r="BG1713" s="170">
        <f>IF(N1713="zákl. prenesená",J1713,0)</f>
        <v>0</v>
      </c>
      <c r="BH1713" s="170">
        <f>IF(N1713="zníž. prenesená",J1713,0)</f>
        <v>0</v>
      </c>
      <c r="BI1713" s="170">
        <f>IF(N1713="nulová",J1713,0)</f>
        <v>0</v>
      </c>
      <c r="BJ1713" s="17" t="s">
        <v>87</v>
      </c>
      <c r="BK1713" s="170">
        <f>ROUND(I1713*H1713,2)</f>
        <v>0</v>
      </c>
      <c r="BL1713" s="17" t="s">
        <v>452</v>
      </c>
      <c r="BM1713" s="169" t="s">
        <v>1955</v>
      </c>
    </row>
    <row r="1714" spans="2:65" s="13" customFormat="1">
      <c r="B1714" s="178"/>
      <c r="D1714" s="172" t="s">
        <v>342</v>
      </c>
      <c r="E1714" s="179" t="s">
        <v>1</v>
      </c>
      <c r="F1714" s="180" t="s">
        <v>1956</v>
      </c>
      <c r="H1714" s="181">
        <v>104.47499999999999</v>
      </c>
      <c r="I1714" s="182"/>
      <c r="L1714" s="178"/>
      <c r="M1714" s="183"/>
      <c r="T1714" s="184"/>
      <c r="AT1714" s="179" t="s">
        <v>342</v>
      </c>
      <c r="AU1714" s="179" t="s">
        <v>87</v>
      </c>
      <c r="AV1714" s="13" t="s">
        <v>87</v>
      </c>
      <c r="AW1714" s="13" t="s">
        <v>31</v>
      </c>
      <c r="AX1714" s="13" t="s">
        <v>75</v>
      </c>
      <c r="AY1714" s="179" t="s">
        <v>334</v>
      </c>
    </row>
    <row r="1715" spans="2:65" s="14" customFormat="1">
      <c r="B1715" s="185"/>
      <c r="D1715" s="172" t="s">
        <v>342</v>
      </c>
      <c r="E1715" s="186" t="s">
        <v>1</v>
      </c>
      <c r="F1715" s="187" t="s">
        <v>346</v>
      </c>
      <c r="H1715" s="188">
        <v>104.47499999999999</v>
      </c>
      <c r="I1715" s="189"/>
      <c r="L1715" s="185"/>
      <c r="M1715" s="190"/>
      <c r="T1715" s="191"/>
      <c r="AT1715" s="186" t="s">
        <v>342</v>
      </c>
      <c r="AU1715" s="186" t="s">
        <v>87</v>
      </c>
      <c r="AV1715" s="14" t="s">
        <v>340</v>
      </c>
      <c r="AW1715" s="14" t="s">
        <v>31</v>
      </c>
      <c r="AX1715" s="14" t="s">
        <v>82</v>
      </c>
      <c r="AY1715" s="186" t="s">
        <v>334</v>
      </c>
    </row>
    <row r="1716" spans="2:65" s="12" customFormat="1">
      <c r="B1716" s="171"/>
      <c r="D1716" s="172" t="s">
        <v>342</v>
      </c>
      <c r="E1716" s="173" t="s">
        <v>1</v>
      </c>
      <c r="F1716" s="174" t="s">
        <v>1929</v>
      </c>
      <c r="H1716" s="173" t="s">
        <v>1</v>
      </c>
      <c r="I1716" s="175"/>
      <c r="L1716" s="171"/>
      <c r="M1716" s="176"/>
      <c r="T1716" s="177"/>
      <c r="AT1716" s="173" t="s">
        <v>342</v>
      </c>
      <c r="AU1716" s="173" t="s">
        <v>87</v>
      </c>
      <c r="AV1716" s="12" t="s">
        <v>82</v>
      </c>
      <c r="AW1716" s="12" t="s">
        <v>31</v>
      </c>
      <c r="AX1716" s="12" t="s">
        <v>75</v>
      </c>
      <c r="AY1716" s="173" t="s">
        <v>334</v>
      </c>
    </row>
    <row r="1717" spans="2:65" s="1" customFormat="1" ht="49.05" customHeight="1">
      <c r="B1717" s="128"/>
      <c r="C1717" s="158" t="s">
        <v>1957</v>
      </c>
      <c r="D1717" s="158" t="s">
        <v>336</v>
      </c>
      <c r="E1717" s="159" t="s">
        <v>1958</v>
      </c>
      <c r="F1717" s="160" t="s">
        <v>1959</v>
      </c>
      <c r="G1717" s="161" t="s">
        <v>511</v>
      </c>
      <c r="H1717" s="162">
        <v>46.578000000000003</v>
      </c>
      <c r="I1717" s="163"/>
      <c r="J1717" s="164">
        <f>ROUND(I1717*H1717,2)</f>
        <v>0</v>
      </c>
      <c r="K1717" s="165"/>
      <c r="L1717" s="32"/>
      <c r="M1717" s="166" t="s">
        <v>1</v>
      </c>
      <c r="N1717" s="127" t="s">
        <v>41</v>
      </c>
      <c r="P1717" s="167">
        <f>O1717*H1717</f>
        <v>0</v>
      </c>
      <c r="Q1717" s="167">
        <v>5.0000000000000001E-4</v>
      </c>
      <c r="R1717" s="167">
        <f>Q1717*H1717</f>
        <v>2.3289000000000001E-2</v>
      </c>
      <c r="S1717" s="167">
        <v>0</v>
      </c>
      <c r="T1717" s="168">
        <f>S1717*H1717</f>
        <v>0</v>
      </c>
      <c r="AR1717" s="169" t="s">
        <v>452</v>
      </c>
      <c r="AT1717" s="169" t="s">
        <v>336</v>
      </c>
      <c r="AU1717" s="169" t="s">
        <v>87</v>
      </c>
      <c r="AY1717" s="17" t="s">
        <v>334</v>
      </c>
      <c r="BE1717" s="170">
        <f>IF(N1717="základná",J1717,0)</f>
        <v>0</v>
      </c>
      <c r="BF1717" s="170">
        <f>IF(N1717="znížená",J1717,0)</f>
        <v>0</v>
      </c>
      <c r="BG1717" s="170">
        <f>IF(N1717="zákl. prenesená",J1717,0)</f>
        <v>0</v>
      </c>
      <c r="BH1717" s="170">
        <f>IF(N1717="zníž. prenesená",J1717,0)</f>
        <v>0</v>
      </c>
      <c r="BI1717" s="170">
        <f>IF(N1717="nulová",J1717,0)</f>
        <v>0</v>
      </c>
      <c r="BJ1717" s="17" t="s">
        <v>87</v>
      </c>
      <c r="BK1717" s="170">
        <f>ROUND(I1717*H1717,2)</f>
        <v>0</v>
      </c>
      <c r="BL1717" s="17" t="s">
        <v>452</v>
      </c>
      <c r="BM1717" s="169" t="s">
        <v>1960</v>
      </c>
    </row>
    <row r="1718" spans="2:65" s="13" customFormat="1">
      <c r="B1718" s="178"/>
      <c r="D1718" s="172" t="s">
        <v>342</v>
      </c>
      <c r="E1718" s="179" t="s">
        <v>1</v>
      </c>
      <c r="F1718" s="180" t="s">
        <v>1961</v>
      </c>
      <c r="H1718" s="181">
        <v>46.578000000000003</v>
      </c>
      <c r="I1718" s="182"/>
      <c r="L1718" s="178"/>
      <c r="M1718" s="183"/>
      <c r="T1718" s="184"/>
      <c r="AT1718" s="179" t="s">
        <v>342</v>
      </c>
      <c r="AU1718" s="179" t="s">
        <v>87</v>
      </c>
      <c r="AV1718" s="13" t="s">
        <v>87</v>
      </c>
      <c r="AW1718" s="13" t="s">
        <v>31</v>
      </c>
      <c r="AX1718" s="13" t="s">
        <v>82</v>
      </c>
      <c r="AY1718" s="179" t="s">
        <v>334</v>
      </c>
    </row>
    <row r="1719" spans="2:65" s="14" customFormat="1">
      <c r="B1719" s="185"/>
      <c r="D1719" s="172" t="s">
        <v>342</v>
      </c>
      <c r="E1719" s="186" t="s">
        <v>1</v>
      </c>
      <c r="F1719" s="187" t="s">
        <v>346</v>
      </c>
      <c r="H1719" s="188">
        <v>46.578000000000003</v>
      </c>
      <c r="I1719" s="189"/>
      <c r="L1719" s="185"/>
      <c r="M1719" s="190"/>
      <c r="T1719" s="191"/>
      <c r="AT1719" s="186" t="s">
        <v>342</v>
      </c>
      <c r="AU1719" s="186" t="s">
        <v>87</v>
      </c>
      <c r="AV1719" s="14" t="s">
        <v>340</v>
      </c>
      <c r="AW1719" s="14" t="s">
        <v>31</v>
      </c>
      <c r="AX1719" s="14" t="s">
        <v>75</v>
      </c>
      <c r="AY1719" s="186" t="s">
        <v>334</v>
      </c>
    </row>
    <row r="1720" spans="2:65" s="12" customFormat="1">
      <c r="B1720" s="171"/>
      <c r="D1720" s="172" t="s">
        <v>342</v>
      </c>
      <c r="E1720" s="173" t="s">
        <v>1</v>
      </c>
      <c r="F1720" s="174" t="s">
        <v>1929</v>
      </c>
      <c r="H1720" s="173" t="s">
        <v>1</v>
      </c>
      <c r="I1720" s="175"/>
      <c r="L1720" s="171"/>
      <c r="M1720" s="176"/>
      <c r="T1720" s="177"/>
      <c r="AT1720" s="173" t="s">
        <v>342</v>
      </c>
      <c r="AU1720" s="173" t="s">
        <v>87</v>
      </c>
      <c r="AV1720" s="12" t="s">
        <v>82</v>
      </c>
      <c r="AW1720" s="12" t="s">
        <v>31</v>
      </c>
      <c r="AX1720" s="12" t="s">
        <v>75</v>
      </c>
      <c r="AY1720" s="173" t="s">
        <v>334</v>
      </c>
    </row>
    <row r="1721" spans="2:65" s="1" customFormat="1" ht="49.05" customHeight="1">
      <c r="B1721" s="128"/>
      <c r="C1721" s="158" t="s">
        <v>1962</v>
      </c>
      <c r="D1721" s="158" t="s">
        <v>336</v>
      </c>
      <c r="E1721" s="159" t="s">
        <v>1963</v>
      </c>
      <c r="F1721" s="160" t="s">
        <v>1964</v>
      </c>
      <c r="G1721" s="161" t="s">
        <v>511</v>
      </c>
      <c r="H1721" s="162">
        <v>45.412999999999997</v>
      </c>
      <c r="I1721" s="163"/>
      <c r="J1721" s="164">
        <f>ROUND(I1721*H1721,2)</f>
        <v>0</v>
      </c>
      <c r="K1721" s="165"/>
      <c r="L1721" s="32"/>
      <c r="M1721" s="166" t="s">
        <v>1</v>
      </c>
      <c r="N1721" s="127" t="s">
        <v>41</v>
      </c>
      <c r="P1721" s="167">
        <f>O1721*H1721</f>
        <v>0</v>
      </c>
      <c r="Q1721" s="167">
        <v>5.0000000000000001E-4</v>
      </c>
      <c r="R1721" s="167">
        <f>Q1721*H1721</f>
        <v>2.2706499999999998E-2</v>
      </c>
      <c r="S1721" s="167">
        <v>0</v>
      </c>
      <c r="T1721" s="168">
        <f>S1721*H1721</f>
        <v>0</v>
      </c>
      <c r="AR1721" s="169" t="s">
        <v>452</v>
      </c>
      <c r="AT1721" s="169" t="s">
        <v>336</v>
      </c>
      <c r="AU1721" s="169" t="s">
        <v>87</v>
      </c>
      <c r="AY1721" s="17" t="s">
        <v>334</v>
      </c>
      <c r="BE1721" s="170">
        <f>IF(N1721="základná",J1721,0)</f>
        <v>0</v>
      </c>
      <c r="BF1721" s="170">
        <f>IF(N1721="znížená",J1721,0)</f>
        <v>0</v>
      </c>
      <c r="BG1721" s="170">
        <f>IF(N1721="zákl. prenesená",J1721,0)</f>
        <v>0</v>
      </c>
      <c r="BH1721" s="170">
        <f>IF(N1721="zníž. prenesená",J1721,0)</f>
        <v>0</v>
      </c>
      <c r="BI1721" s="170">
        <f>IF(N1721="nulová",J1721,0)</f>
        <v>0</v>
      </c>
      <c r="BJ1721" s="17" t="s">
        <v>87</v>
      </c>
      <c r="BK1721" s="170">
        <f>ROUND(I1721*H1721,2)</f>
        <v>0</v>
      </c>
      <c r="BL1721" s="17" t="s">
        <v>452</v>
      </c>
      <c r="BM1721" s="169" t="s">
        <v>1965</v>
      </c>
    </row>
    <row r="1722" spans="2:65" s="13" customFormat="1">
      <c r="B1722" s="178"/>
      <c r="D1722" s="172" t="s">
        <v>342</v>
      </c>
      <c r="E1722" s="179" t="s">
        <v>1</v>
      </c>
      <c r="F1722" s="180" t="s">
        <v>1966</v>
      </c>
      <c r="H1722" s="181">
        <v>45.412999999999997</v>
      </c>
      <c r="I1722" s="182"/>
      <c r="L1722" s="178"/>
      <c r="M1722" s="183"/>
      <c r="T1722" s="184"/>
      <c r="AT1722" s="179" t="s">
        <v>342</v>
      </c>
      <c r="AU1722" s="179" t="s">
        <v>87</v>
      </c>
      <c r="AV1722" s="13" t="s">
        <v>87</v>
      </c>
      <c r="AW1722" s="13" t="s">
        <v>31</v>
      </c>
      <c r="AX1722" s="13" t="s">
        <v>82</v>
      </c>
      <c r="AY1722" s="179" t="s">
        <v>334</v>
      </c>
    </row>
    <row r="1723" spans="2:65" s="14" customFormat="1">
      <c r="B1723" s="185"/>
      <c r="D1723" s="172" t="s">
        <v>342</v>
      </c>
      <c r="E1723" s="186" t="s">
        <v>1</v>
      </c>
      <c r="F1723" s="187" t="s">
        <v>346</v>
      </c>
      <c r="H1723" s="188">
        <v>45.412999999999997</v>
      </c>
      <c r="I1723" s="189"/>
      <c r="L1723" s="185"/>
      <c r="M1723" s="190"/>
      <c r="T1723" s="191"/>
      <c r="AT1723" s="186" t="s">
        <v>342</v>
      </c>
      <c r="AU1723" s="186" t="s">
        <v>87</v>
      </c>
      <c r="AV1723" s="14" t="s">
        <v>340</v>
      </c>
      <c r="AW1723" s="14" t="s">
        <v>31</v>
      </c>
      <c r="AX1723" s="14" t="s">
        <v>75</v>
      </c>
      <c r="AY1723" s="186" t="s">
        <v>334</v>
      </c>
    </row>
    <row r="1724" spans="2:65" s="12" customFormat="1">
      <c r="B1724" s="171"/>
      <c r="D1724" s="172" t="s">
        <v>342</v>
      </c>
      <c r="E1724" s="173" t="s">
        <v>1</v>
      </c>
      <c r="F1724" s="174" t="s">
        <v>1929</v>
      </c>
      <c r="H1724" s="173" t="s">
        <v>1</v>
      </c>
      <c r="I1724" s="175"/>
      <c r="L1724" s="171"/>
      <c r="M1724" s="176"/>
      <c r="T1724" s="177"/>
      <c r="AT1724" s="173" t="s">
        <v>342</v>
      </c>
      <c r="AU1724" s="173" t="s">
        <v>87</v>
      </c>
      <c r="AV1724" s="12" t="s">
        <v>82</v>
      </c>
      <c r="AW1724" s="12" t="s">
        <v>31</v>
      </c>
      <c r="AX1724" s="12" t="s">
        <v>75</v>
      </c>
      <c r="AY1724" s="173" t="s">
        <v>334</v>
      </c>
    </row>
    <row r="1725" spans="2:65" s="1" customFormat="1" ht="24.15" customHeight="1">
      <c r="B1725" s="128"/>
      <c r="C1725" s="158" t="s">
        <v>1967</v>
      </c>
      <c r="D1725" s="158" t="s">
        <v>336</v>
      </c>
      <c r="E1725" s="159" t="s">
        <v>1968</v>
      </c>
      <c r="F1725" s="160" t="s">
        <v>1969</v>
      </c>
      <c r="G1725" s="161" t="s">
        <v>511</v>
      </c>
      <c r="H1725" s="162">
        <v>45</v>
      </c>
      <c r="I1725" s="163"/>
      <c r="J1725" s="164">
        <f>ROUND(I1725*H1725,2)</f>
        <v>0</v>
      </c>
      <c r="K1725" s="165"/>
      <c r="L1725" s="32"/>
      <c r="M1725" s="166" t="s">
        <v>1</v>
      </c>
      <c r="N1725" s="127" t="s">
        <v>41</v>
      </c>
      <c r="P1725" s="167">
        <f>O1725*H1725</f>
        <v>0</v>
      </c>
      <c r="Q1725" s="167">
        <v>1.2E-4</v>
      </c>
      <c r="R1725" s="167">
        <f>Q1725*H1725</f>
        <v>5.4000000000000003E-3</v>
      </c>
      <c r="S1725" s="167">
        <v>0</v>
      </c>
      <c r="T1725" s="168">
        <f>S1725*H1725</f>
        <v>0</v>
      </c>
      <c r="AR1725" s="169" t="s">
        <v>452</v>
      </c>
      <c r="AT1725" s="169" t="s">
        <v>336</v>
      </c>
      <c r="AU1725" s="169" t="s">
        <v>87</v>
      </c>
      <c r="AY1725" s="17" t="s">
        <v>334</v>
      </c>
      <c r="BE1725" s="170">
        <f>IF(N1725="základná",J1725,0)</f>
        <v>0</v>
      </c>
      <c r="BF1725" s="170">
        <f>IF(N1725="znížená",J1725,0)</f>
        <v>0</v>
      </c>
      <c r="BG1725" s="170">
        <f>IF(N1725="zákl. prenesená",J1725,0)</f>
        <v>0</v>
      </c>
      <c r="BH1725" s="170">
        <f>IF(N1725="zníž. prenesená",J1725,0)</f>
        <v>0</v>
      </c>
      <c r="BI1725" s="170">
        <f>IF(N1725="nulová",J1725,0)</f>
        <v>0</v>
      </c>
      <c r="BJ1725" s="17" t="s">
        <v>87</v>
      </c>
      <c r="BK1725" s="170">
        <f>ROUND(I1725*H1725,2)</f>
        <v>0</v>
      </c>
      <c r="BL1725" s="17" t="s">
        <v>452</v>
      </c>
      <c r="BM1725" s="169" t="s">
        <v>1970</v>
      </c>
    </row>
    <row r="1726" spans="2:65" s="12" customFormat="1">
      <c r="B1726" s="171"/>
      <c r="D1726" s="172" t="s">
        <v>342</v>
      </c>
      <c r="E1726" s="173" t="s">
        <v>1</v>
      </c>
      <c r="F1726" s="174" t="s">
        <v>1971</v>
      </c>
      <c r="H1726" s="173" t="s">
        <v>1</v>
      </c>
      <c r="I1726" s="175"/>
      <c r="L1726" s="171"/>
      <c r="M1726" s="176"/>
      <c r="T1726" s="177"/>
      <c r="AT1726" s="173" t="s">
        <v>342</v>
      </c>
      <c r="AU1726" s="173" t="s">
        <v>87</v>
      </c>
      <c r="AV1726" s="12" t="s">
        <v>82</v>
      </c>
      <c r="AW1726" s="12" t="s">
        <v>31</v>
      </c>
      <c r="AX1726" s="12" t="s">
        <v>75</v>
      </c>
      <c r="AY1726" s="173" t="s">
        <v>334</v>
      </c>
    </row>
    <row r="1727" spans="2:65" s="13" customFormat="1">
      <c r="B1727" s="178"/>
      <c r="D1727" s="172" t="s">
        <v>342</v>
      </c>
      <c r="E1727" s="179" t="s">
        <v>1</v>
      </c>
      <c r="F1727" s="180" t="s">
        <v>603</v>
      </c>
      <c r="H1727" s="181">
        <v>45</v>
      </c>
      <c r="I1727" s="182"/>
      <c r="L1727" s="178"/>
      <c r="M1727" s="183"/>
      <c r="T1727" s="184"/>
      <c r="AT1727" s="179" t="s">
        <v>342</v>
      </c>
      <c r="AU1727" s="179" t="s">
        <v>87</v>
      </c>
      <c r="AV1727" s="13" t="s">
        <v>87</v>
      </c>
      <c r="AW1727" s="13" t="s">
        <v>31</v>
      </c>
      <c r="AX1727" s="13" t="s">
        <v>75</v>
      </c>
      <c r="AY1727" s="179" t="s">
        <v>334</v>
      </c>
    </row>
    <row r="1728" spans="2:65" s="14" customFormat="1">
      <c r="B1728" s="185"/>
      <c r="D1728" s="172" t="s">
        <v>342</v>
      </c>
      <c r="E1728" s="186" t="s">
        <v>1</v>
      </c>
      <c r="F1728" s="187" t="s">
        <v>346</v>
      </c>
      <c r="H1728" s="188">
        <v>45</v>
      </c>
      <c r="I1728" s="189"/>
      <c r="L1728" s="185"/>
      <c r="M1728" s="190"/>
      <c r="T1728" s="191"/>
      <c r="AT1728" s="186" t="s">
        <v>342</v>
      </c>
      <c r="AU1728" s="186" t="s">
        <v>87</v>
      </c>
      <c r="AV1728" s="14" t="s">
        <v>340</v>
      </c>
      <c r="AW1728" s="14" t="s">
        <v>31</v>
      </c>
      <c r="AX1728" s="14" t="s">
        <v>82</v>
      </c>
      <c r="AY1728" s="186" t="s">
        <v>334</v>
      </c>
    </row>
    <row r="1729" spans="2:65" s="1" customFormat="1" ht="33" customHeight="1">
      <c r="B1729" s="128"/>
      <c r="C1729" s="158" t="s">
        <v>1972</v>
      </c>
      <c r="D1729" s="158" t="s">
        <v>336</v>
      </c>
      <c r="E1729" s="159" t="s">
        <v>1973</v>
      </c>
      <c r="F1729" s="160" t="s">
        <v>1974</v>
      </c>
      <c r="G1729" s="161" t="s">
        <v>501</v>
      </c>
      <c r="H1729" s="162">
        <v>33.6</v>
      </c>
      <c r="I1729" s="163"/>
      <c r="J1729" s="164">
        <f>ROUND(I1729*H1729,2)</f>
        <v>0</v>
      </c>
      <c r="K1729" s="165"/>
      <c r="L1729" s="32"/>
      <c r="M1729" s="166" t="s">
        <v>1</v>
      </c>
      <c r="N1729" s="127" t="s">
        <v>41</v>
      </c>
      <c r="P1729" s="167">
        <f>O1729*H1729</f>
        <v>0</v>
      </c>
      <c r="Q1729" s="167">
        <v>4.6999999999999999E-4</v>
      </c>
      <c r="R1729" s="167">
        <f>Q1729*H1729</f>
        <v>1.5792E-2</v>
      </c>
      <c r="S1729" s="167">
        <v>0</v>
      </c>
      <c r="T1729" s="168">
        <f>S1729*H1729</f>
        <v>0</v>
      </c>
      <c r="AR1729" s="169" t="s">
        <v>452</v>
      </c>
      <c r="AT1729" s="169" t="s">
        <v>336</v>
      </c>
      <c r="AU1729" s="169" t="s">
        <v>87</v>
      </c>
      <c r="AY1729" s="17" t="s">
        <v>334</v>
      </c>
      <c r="BE1729" s="170">
        <f>IF(N1729="základná",J1729,0)</f>
        <v>0</v>
      </c>
      <c r="BF1729" s="170">
        <f>IF(N1729="znížená",J1729,0)</f>
        <v>0</v>
      </c>
      <c r="BG1729" s="170">
        <f>IF(N1729="zákl. prenesená",J1729,0)</f>
        <v>0</v>
      </c>
      <c r="BH1729" s="170">
        <f>IF(N1729="zníž. prenesená",J1729,0)</f>
        <v>0</v>
      </c>
      <c r="BI1729" s="170">
        <f>IF(N1729="nulová",J1729,0)</f>
        <v>0</v>
      </c>
      <c r="BJ1729" s="17" t="s">
        <v>87</v>
      </c>
      <c r="BK1729" s="170">
        <f>ROUND(I1729*H1729,2)</f>
        <v>0</v>
      </c>
      <c r="BL1729" s="17" t="s">
        <v>452</v>
      </c>
      <c r="BM1729" s="169" t="s">
        <v>1975</v>
      </c>
    </row>
    <row r="1730" spans="2:65" s="13" customFormat="1">
      <c r="B1730" s="178"/>
      <c r="D1730" s="172" t="s">
        <v>342</v>
      </c>
      <c r="E1730" s="179" t="s">
        <v>1</v>
      </c>
      <c r="F1730" s="180" t="s">
        <v>1976</v>
      </c>
      <c r="H1730" s="181">
        <v>33.6</v>
      </c>
      <c r="I1730" s="182"/>
      <c r="L1730" s="178"/>
      <c r="M1730" s="183"/>
      <c r="T1730" s="184"/>
      <c r="AT1730" s="179" t="s">
        <v>342</v>
      </c>
      <c r="AU1730" s="179" t="s">
        <v>87</v>
      </c>
      <c r="AV1730" s="13" t="s">
        <v>87</v>
      </c>
      <c r="AW1730" s="13" t="s">
        <v>31</v>
      </c>
      <c r="AX1730" s="13" t="s">
        <v>75</v>
      </c>
      <c r="AY1730" s="179" t="s">
        <v>334</v>
      </c>
    </row>
    <row r="1731" spans="2:65" s="14" customFormat="1">
      <c r="B1731" s="185"/>
      <c r="D1731" s="172" t="s">
        <v>342</v>
      </c>
      <c r="E1731" s="186" t="s">
        <v>1</v>
      </c>
      <c r="F1731" s="187" t="s">
        <v>346</v>
      </c>
      <c r="H1731" s="188">
        <v>33.6</v>
      </c>
      <c r="I1731" s="189"/>
      <c r="L1731" s="185"/>
      <c r="M1731" s="190"/>
      <c r="T1731" s="191"/>
      <c r="AT1731" s="186" t="s">
        <v>342</v>
      </c>
      <c r="AU1731" s="186" t="s">
        <v>87</v>
      </c>
      <c r="AV1731" s="14" t="s">
        <v>340</v>
      </c>
      <c r="AW1731" s="14" t="s">
        <v>31</v>
      </c>
      <c r="AX1731" s="14" t="s">
        <v>82</v>
      </c>
      <c r="AY1731" s="186" t="s">
        <v>334</v>
      </c>
    </row>
    <row r="1732" spans="2:65" s="12" customFormat="1">
      <c r="B1732" s="171"/>
      <c r="D1732" s="172" t="s">
        <v>342</v>
      </c>
      <c r="E1732" s="173" t="s">
        <v>1</v>
      </c>
      <c r="F1732" s="174" t="s">
        <v>1929</v>
      </c>
      <c r="H1732" s="173" t="s">
        <v>1</v>
      </c>
      <c r="I1732" s="175"/>
      <c r="L1732" s="171"/>
      <c r="M1732" s="176"/>
      <c r="T1732" s="177"/>
      <c r="AT1732" s="173" t="s">
        <v>342</v>
      </c>
      <c r="AU1732" s="173" t="s">
        <v>87</v>
      </c>
      <c r="AV1732" s="12" t="s">
        <v>82</v>
      </c>
      <c r="AW1732" s="12" t="s">
        <v>31</v>
      </c>
      <c r="AX1732" s="12" t="s">
        <v>75</v>
      </c>
      <c r="AY1732" s="173" t="s">
        <v>334</v>
      </c>
    </row>
    <row r="1733" spans="2:65" s="1" customFormat="1" ht="24.15" customHeight="1">
      <c r="B1733" s="128"/>
      <c r="C1733" s="158" t="s">
        <v>1977</v>
      </c>
      <c r="D1733" s="158" t="s">
        <v>336</v>
      </c>
      <c r="E1733" s="159" t="s">
        <v>1978</v>
      </c>
      <c r="F1733" s="160" t="s">
        <v>1979</v>
      </c>
      <c r="G1733" s="161" t="s">
        <v>511</v>
      </c>
      <c r="H1733" s="162">
        <v>14.32</v>
      </c>
      <c r="I1733" s="163"/>
      <c r="J1733" s="164">
        <f>ROUND(I1733*H1733,2)</f>
        <v>0</v>
      </c>
      <c r="K1733" s="165"/>
      <c r="L1733" s="32"/>
      <c r="M1733" s="166" t="s">
        <v>1</v>
      </c>
      <c r="N1733" s="127" t="s">
        <v>41</v>
      </c>
      <c r="P1733" s="167">
        <f>O1733*H1733</f>
        <v>0</v>
      </c>
      <c r="Q1733" s="167">
        <v>1.4999999999999999E-4</v>
      </c>
      <c r="R1733" s="167">
        <f>Q1733*H1733</f>
        <v>2.1479999999999997E-3</v>
      </c>
      <c r="S1733" s="167">
        <v>0</v>
      </c>
      <c r="T1733" s="168">
        <f>S1733*H1733</f>
        <v>0</v>
      </c>
      <c r="AR1733" s="169" t="s">
        <v>452</v>
      </c>
      <c r="AT1733" s="169" t="s">
        <v>336</v>
      </c>
      <c r="AU1733" s="169" t="s">
        <v>87</v>
      </c>
      <c r="AY1733" s="17" t="s">
        <v>334</v>
      </c>
      <c r="BE1733" s="170">
        <f>IF(N1733="základná",J1733,0)</f>
        <v>0</v>
      </c>
      <c r="BF1733" s="170">
        <f>IF(N1733="znížená",J1733,0)</f>
        <v>0</v>
      </c>
      <c r="BG1733" s="170">
        <f>IF(N1733="zákl. prenesená",J1733,0)</f>
        <v>0</v>
      </c>
      <c r="BH1733" s="170">
        <f>IF(N1733="zníž. prenesená",J1733,0)</f>
        <v>0</v>
      </c>
      <c r="BI1733" s="170">
        <f>IF(N1733="nulová",J1733,0)</f>
        <v>0</v>
      </c>
      <c r="BJ1733" s="17" t="s">
        <v>87</v>
      </c>
      <c r="BK1733" s="170">
        <f>ROUND(I1733*H1733,2)</f>
        <v>0</v>
      </c>
      <c r="BL1733" s="17" t="s">
        <v>452</v>
      </c>
      <c r="BM1733" s="169" t="s">
        <v>1980</v>
      </c>
    </row>
    <row r="1734" spans="2:65" s="12" customFormat="1">
      <c r="B1734" s="171"/>
      <c r="D1734" s="172" t="s">
        <v>342</v>
      </c>
      <c r="E1734" s="173" t="s">
        <v>1</v>
      </c>
      <c r="F1734" s="174" t="s">
        <v>1981</v>
      </c>
      <c r="H1734" s="173" t="s">
        <v>1</v>
      </c>
      <c r="I1734" s="175"/>
      <c r="L1734" s="171"/>
      <c r="M1734" s="176"/>
      <c r="T1734" s="177"/>
      <c r="AT1734" s="173" t="s">
        <v>342</v>
      </c>
      <c r="AU1734" s="173" t="s">
        <v>87</v>
      </c>
      <c r="AV1734" s="12" t="s">
        <v>82</v>
      </c>
      <c r="AW1734" s="12" t="s">
        <v>31</v>
      </c>
      <c r="AX1734" s="12" t="s">
        <v>75</v>
      </c>
      <c r="AY1734" s="173" t="s">
        <v>334</v>
      </c>
    </row>
    <row r="1735" spans="2:65" s="12" customFormat="1" ht="20.399999999999999">
      <c r="B1735" s="171"/>
      <c r="D1735" s="172" t="s">
        <v>342</v>
      </c>
      <c r="E1735" s="173" t="s">
        <v>1</v>
      </c>
      <c r="F1735" s="174" t="s">
        <v>1982</v>
      </c>
      <c r="H1735" s="173" t="s">
        <v>1</v>
      </c>
      <c r="I1735" s="175"/>
      <c r="L1735" s="171"/>
      <c r="M1735" s="176"/>
      <c r="T1735" s="177"/>
      <c r="AT1735" s="173" t="s">
        <v>342</v>
      </c>
      <c r="AU1735" s="173" t="s">
        <v>87</v>
      </c>
      <c r="AV1735" s="12" t="s">
        <v>82</v>
      </c>
      <c r="AW1735" s="12" t="s">
        <v>31</v>
      </c>
      <c r="AX1735" s="12" t="s">
        <v>75</v>
      </c>
      <c r="AY1735" s="173" t="s">
        <v>334</v>
      </c>
    </row>
    <row r="1736" spans="2:65" s="12" customFormat="1" ht="20.399999999999999">
      <c r="B1736" s="171"/>
      <c r="D1736" s="172" t="s">
        <v>342</v>
      </c>
      <c r="E1736" s="173" t="s">
        <v>1</v>
      </c>
      <c r="F1736" s="174" t="s">
        <v>1983</v>
      </c>
      <c r="H1736" s="173" t="s">
        <v>1</v>
      </c>
      <c r="I1736" s="175"/>
      <c r="L1736" s="171"/>
      <c r="M1736" s="176"/>
      <c r="T1736" s="177"/>
      <c r="AT1736" s="173" t="s">
        <v>342</v>
      </c>
      <c r="AU1736" s="173" t="s">
        <v>87</v>
      </c>
      <c r="AV1736" s="12" t="s">
        <v>82</v>
      </c>
      <c r="AW1736" s="12" t="s">
        <v>31</v>
      </c>
      <c r="AX1736" s="12" t="s">
        <v>75</v>
      </c>
      <c r="AY1736" s="173" t="s">
        <v>334</v>
      </c>
    </row>
    <row r="1737" spans="2:65" s="13" customFormat="1">
      <c r="B1737" s="178"/>
      <c r="D1737" s="172" t="s">
        <v>342</v>
      </c>
      <c r="E1737" s="179" t="s">
        <v>1</v>
      </c>
      <c r="F1737" s="180" t="s">
        <v>1984</v>
      </c>
      <c r="H1737" s="181">
        <v>13.28</v>
      </c>
      <c r="I1737" s="182"/>
      <c r="L1737" s="178"/>
      <c r="M1737" s="183"/>
      <c r="T1737" s="184"/>
      <c r="AT1737" s="179" t="s">
        <v>342</v>
      </c>
      <c r="AU1737" s="179" t="s">
        <v>87</v>
      </c>
      <c r="AV1737" s="13" t="s">
        <v>87</v>
      </c>
      <c r="AW1737" s="13" t="s">
        <v>31</v>
      </c>
      <c r="AX1737" s="13" t="s">
        <v>75</v>
      </c>
      <c r="AY1737" s="179" t="s">
        <v>334</v>
      </c>
    </row>
    <row r="1738" spans="2:65" s="12" customFormat="1">
      <c r="B1738" s="171"/>
      <c r="D1738" s="172" t="s">
        <v>342</v>
      </c>
      <c r="E1738" s="173" t="s">
        <v>1</v>
      </c>
      <c r="F1738" s="174" t="s">
        <v>917</v>
      </c>
      <c r="H1738" s="173" t="s">
        <v>1</v>
      </c>
      <c r="I1738" s="175"/>
      <c r="L1738" s="171"/>
      <c r="M1738" s="176"/>
      <c r="T1738" s="177"/>
      <c r="AT1738" s="173" t="s">
        <v>342</v>
      </c>
      <c r="AU1738" s="173" t="s">
        <v>87</v>
      </c>
      <c r="AV1738" s="12" t="s">
        <v>82</v>
      </c>
      <c r="AW1738" s="12" t="s">
        <v>31</v>
      </c>
      <c r="AX1738" s="12" t="s">
        <v>75</v>
      </c>
      <c r="AY1738" s="173" t="s">
        <v>334</v>
      </c>
    </row>
    <row r="1739" spans="2:65" s="12" customFormat="1" ht="20.399999999999999">
      <c r="B1739" s="171"/>
      <c r="D1739" s="172" t="s">
        <v>342</v>
      </c>
      <c r="E1739" s="173" t="s">
        <v>1</v>
      </c>
      <c r="F1739" s="174" t="s">
        <v>1985</v>
      </c>
      <c r="H1739" s="173" t="s">
        <v>1</v>
      </c>
      <c r="I1739" s="175"/>
      <c r="L1739" s="171"/>
      <c r="M1739" s="176"/>
      <c r="T1739" s="177"/>
      <c r="AT1739" s="173" t="s">
        <v>342</v>
      </c>
      <c r="AU1739" s="173" t="s">
        <v>87</v>
      </c>
      <c r="AV1739" s="12" t="s">
        <v>82</v>
      </c>
      <c r="AW1739" s="12" t="s">
        <v>31</v>
      </c>
      <c r="AX1739" s="12" t="s">
        <v>75</v>
      </c>
      <c r="AY1739" s="173" t="s">
        <v>334</v>
      </c>
    </row>
    <row r="1740" spans="2:65" s="13" customFormat="1">
      <c r="B1740" s="178"/>
      <c r="D1740" s="172" t="s">
        <v>342</v>
      </c>
      <c r="E1740" s="179" t="s">
        <v>1</v>
      </c>
      <c r="F1740" s="180" t="s">
        <v>1986</v>
      </c>
      <c r="H1740" s="181">
        <v>1.04</v>
      </c>
      <c r="I1740" s="182"/>
      <c r="L1740" s="178"/>
      <c r="M1740" s="183"/>
      <c r="T1740" s="184"/>
      <c r="AT1740" s="179" t="s">
        <v>342</v>
      </c>
      <c r="AU1740" s="179" t="s">
        <v>87</v>
      </c>
      <c r="AV1740" s="13" t="s">
        <v>87</v>
      </c>
      <c r="AW1740" s="13" t="s">
        <v>31</v>
      </c>
      <c r="AX1740" s="13" t="s">
        <v>75</v>
      </c>
      <c r="AY1740" s="179" t="s">
        <v>334</v>
      </c>
    </row>
    <row r="1741" spans="2:65" s="14" customFormat="1">
      <c r="B1741" s="185"/>
      <c r="D1741" s="172" t="s">
        <v>342</v>
      </c>
      <c r="E1741" s="186" t="s">
        <v>1</v>
      </c>
      <c r="F1741" s="187" t="s">
        <v>346</v>
      </c>
      <c r="H1741" s="188">
        <v>14.32</v>
      </c>
      <c r="I1741" s="189"/>
      <c r="L1741" s="185"/>
      <c r="M1741" s="190"/>
      <c r="T1741" s="191"/>
      <c r="AT1741" s="186" t="s">
        <v>342</v>
      </c>
      <c r="AU1741" s="186" t="s">
        <v>87</v>
      </c>
      <c r="AV1741" s="14" t="s">
        <v>340</v>
      </c>
      <c r="AW1741" s="14" t="s">
        <v>31</v>
      </c>
      <c r="AX1741" s="14" t="s">
        <v>82</v>
      </c>
      <c r="AY1741" s="186" t="s">
        <v>334</v>
      </c>
    </row>
    <row r="1742" spans="2:65" s="1" customFormat="1" ht="24.15" customHeight="1">
      <c r="B1742" s="128"/>
      <c r="C1742" s="158" t="s">
        <v>1987</v>
      </c>
      <c r="D1742" s="158" t="s">
        <v>336</v>
      </c>
      <c r="E1742" s="159" t="s">
        <v>1988</v>
      </c>
      <c r="F1742" s="160" t="s">
        <v>1989</v>
      </c>
      <c r="G1742" s="161" t="s">
        <v>893</v>
      </c>
      <c r="H1742" s="210"/>
      <c r="I1742" s="163"/>
      <c r="J1742" s="164">
        <f>ROUND(I1742*H1742,2)</f>
        <v>0</v>
      </c>
      <c r="K1742" s="165"/>
      <c r="L1742" s="32"/>
      <c r="M1742" s="166" t="s">
        <v>1</v>
      </c>
      <c r="N1742" s="127" t="s">
        <v>41</v>
      </c>
      <c r="P1742" s="167">
        <f>O1742*H1742</f>
        <v>0</v>
      </c>
      <c r="Q1742" s="167">
        <v>0</v>
      </c>
      <c r="R1742" s="167">
        <f>Q1742*H1742</f>
        <v>0</v>
      </c>
      <c r="S1742" s="167">
        <v>0</v>
      </c>
      <c r="T1742" s="168">
        <f>S1742*H1742</f>
        <v>0</v>
      </c>
      <c r="AR1742" s="169" t="s">
        <v>452</v>
      </c>
      <c r="AT1742" s="169" t="s">
        <v>336</v>
      </c>
      <c r="AU1742" s="169" t="s">
        <v>87</v>
      </c>
      <c r="AY1742" s="17" t="s">
        <v>334</v>
      </c>
      <c r="BE1742" s="170">
        <f>IF(N1742="základná",J1742,0)</f>
        <v>0</v>
      </c>
      <c r="BF1742" s="170">
        <f>IF(N1742="znížená",J1742,0)</f>
        <v>0</v>
      </c>
      <c r="BG1742" s="170">
        <f>IF(N1742="zákl. prenesená",J1742,0)</f>
        <v>0</v>
      </c>
      <c r="BH1742" s="170">
        <f>IF(N1742="zníž. prenesená",J1742,0)</f>
        <v>0</v>
      </c>
      <c r="BI1742" s="170">
        <f>IF(N1742="nulová",J1742,0)</f>
        <v>0</v>
      </c>
      <c r="BJ1742" s="17" t="s">
        <v>87</v>
      </c>
      <c r="BK1742" s="170">
        <f>ROUND(I1742*H1742,2)</f>
        <v>0</v>
      </c>
      <c r="BL1742" s="17" t="s">
        <v>452</v>
      </c>
      <c r="BM1742" s="169" t="s">
        <v>1990</v>
      </c>
    </row>
    <row r="1743" spans="2:65" s="11" customFormat="1" ht="22.8" customHeight="1">
      <c r="B1743" s="146"/>
      <c r="D1743" s="147" t="s">
        <v>74</v>
      </c>
      <c r="E1743" s="156" t="s">
        <v>1991</v>
      </c>
      <c r="F1743" s="156" t="s">
        <v>1992</v>
      </c>
      <c r="I1743" s="149"/>
      <c r="J1743" s="157">
        <f>BK1743</f>
        <v>0</v>
      </c>
      <c r="L1743" s="146"/>
      <c r="M1743" s="151"/>
      <c r="P1743" s="152">
        <f>SUM(P1744:P2024)</f>
        <v>0</v>
      </c>
      <c r="R1743" s="152">
        <f>SUM(R1744:R2024)</f>
        <v>2.3106088800000011</v>
      </c>
      <c r="T1743" s="153">
        <f>SUM(T1744:T2024)</f>
        <v>0.17599999999999999</v>
      </c>
      <c r="AR1743" s="147" t="s">
        <v>87</v>
      </c>
      <c r="AT1743" s="154" t="s">
        <v>74</v>
      </c>
      <c r="AU1743" s="154" t="s">
        <v>82</v>
      </c>
      <c r="AY1743" s="147" t="s">
        <v>334</v>
      </c>
      <c r="BK1743" s="155">
        <f>SUM(BK1744:BK2024)</f>
        <v>0</v>
      </c>
    </row>
    <row r="1744" spans="2:65" s="1" customFormat="1" ht="66.75" customHeight="1">
      <c r="B1744" s="128"/>
      <c r="C1744" s="158" t="s">
        <v>1993</v>
      </c>
      <c r="D1744" s="158" t="s">
        <v>336</v>
      </c>
      <c r="E1744" s="159" t="s">
        <v>1994</v>
      </c>
      <c r="F1744" s="160" t="s">
        <v>1995</v>
      </c>
      <c r="G1744" s="161" t="s">
        <v>501</v>
      </c>
      <c r="H1744" s="162">
        <v>14</v>
      </c>
      <c r="I1744" s="163"/>
      <c r="J1744" s="164">
        <f>ROUND(I1744*H1744,2)</f>
        <v>0</v>
      </c>
      <c r="K1744" s="165"/>
      <c r="L1744" s="32"/>
      <c r="M1744" s="166" t="s">
        <v>1</v>
      </c>
      <c r="N1744" s="127" t="s">
        <v>41</v>
      </c>
      <c r="P1744" s="167">
        <f>O1744*H1744</f>
        <v>0</v>
      </c>
      <c r="Q1744" s="167">
        <v>6.0000000000000002E-5</v>
      </c>
      <c r="R1744" s="167">
        <f>Q1744*H1744</f>
        <v>8.4000000000000003E-4</v>
      </c>
      <c r="S1744" s="167">
        <v>0</v>
      </c>
      <c r="T1744" s="168">
        <f>S1744*H1744</f>
        <v>0</v>
      </c>
      <c r="AR1744" s="169" t="s">
        <v>452</v>
      </c>
      <c r="AT1744" s="169" t="s">
        <v>336</v>
      </c>
      <c r="AU1744" s="169" t="s">
        <v>87</v>
      </c>
      <c r="AY1744" s="17" t="s">
        <v>334</v>
      </c>
      <c r="BE1744" s="170">
        <f>IF(N1744="základná",J1744,0)</f>
        <v>0</v>
      </c>
      <c r="BF1744" s="170">
        <f>IF(N1744="znížená",J1744,0)</f>
        <v>0</v>
      </c>
      <c r="BG1744" s="170">
        <f>IF(N1744="zákl. prenesená",J1744,0)</f>
        <v>0</v>
      </c>
      <c r="BH1744" s="170">
        <f>IF(N1744="zníž. prenesená",J1744,0)</f>
        <v>0</v>
      </c>
      <c r="BI1744" s="170">
        <f>IF(N1744="nulová",J1744,0)</f>
        <v>0</v>
      </c>
      <c r="BJ1744" s="17" t="s">
        <v>87</v>
      </c>
      <c r="BK1744" s="170">
        <f>ROUND(I1744*H1744,2)</f>
        <v>0</v>
      </c>
      <c r="BL1744" s="17" t="s">
        <v>452</v>
      </c>
      <c r="BM1744" s="169" t="s">
        <v>1996</v>
      </c>
    </row>
    <row r="1745" spans="2:65" s="12" customFormat="1">
      <c r="B1745" s="171"/>
      <c r="D1745" s="172" t="s">
        <v>342</v>
      </c>
      <c r="E1745" s="173" t="s">
        <v>1</v>
      </c>
      <c r="F1745" s="174" t="s">
        <v>1997</v>
      </c>
      <c r="H1745" s="173" t="s">
        <v>1</v>
      </c>
      <c r="I1745" s="175"/>
      <c r="L1745" s="171"/>
      <c r="M1745" s="176"/>
      <c r="T1745" s="177"/>
      <c r="AT1745" s="173" t="s">
        <v>342</v>
      </c>
      <c r="AU1745" s="173" t="s">
        <v>87</v>
      </c>
      <c r="AV1745" s="12" t="s">
        <v>82</v>
      </c>
      <c r="AW1745" s="12" t="s">
        <v>31</v>
      </c>
      <c r="AX1745" s="12" t="s">
        <v>75</v>
      </c>
      <c r="AY1745" s="173" t="s">
        <v>334</v>
      </c>
    </row>
    <row r="1746" spans="2:65" s="12" customFormat="1" ht="20.399999999999999">
      <c r="B1746" s="171"/>
      <c r="D1746" s="172" t="s">
        <v>342</v>
      </c>
      <c r="E1746" s="173" t="s">
        <v>1</v>
      </c>
      <c r="F1746" s="174" t="s">
        <v>1998</v>
      </c>
      <c r="H1746" s="173" t="s">
        <v>1</v>
      </c>
      <c r="I1746" s="175"/>
      <c r="L1746" s="171"/>
      <c r="M1746" s="176"/>
      <c r="T1746" s="177"/>
      <c r="AT1746" s="173" t="s">
        <v>342</v>
      </c>
      <c r="AU1746" s="173" t="s">
        <v>87</v>
      </c>
      <c r="AV1746" s="12" t="s">
        <v>82</v>
      </c>
      <c r="AW1746" s="12" t="s">
        <v>31</v>
      </c>
      <c r="AX1746" s="12" t="s">
        <v>75</v>
      </c>
      <c r="AY1746" s="173" t="s">
        <v>334</v>
      </c>
    </row>
    <row r="1747" spans="2:65" s="12" customFormat="1">
      <c r="B1747" s="171"/>
      <c r="D1747" s="172" t="s">
        <v>342</v>
      </c>
      <c r="E1747" s="173" t="s">
        <v>1</v>
      </c>
      <c r="F1747" s="174" t="s">
        <v>1999</v>
      </c>
      <c r="H1747" s="173" t="s">
        <v>1</v>
      </c>
      <c r="I1747" s="175"/>
      <c r="L1747" s="171"/>
      <c r="M1747" s="176"/>
      <c r="T1747" s="177"/>
      <c r="AT1747" s="173" t="s">
        <v>342</v>
      </c>
      <c r="AU1747" s="173" t="s">
        <v>87</v>
      </c>
      <c r="AV1747" s="12" t="s">
        <v>82</v>
      </c>
      <c r="AW1747" s="12" t="s">
        <v>31</v>
      </c>
      <c r="AX1747" s="12" t="s">
        <v>75</v>
      </c>
      <c r="AY1747" s="173" t="s">
        <v>334</v>
      </c>
    </row>
    <row r="1748" spans="2:65" s="13" customFormat="1">
      <c r="B1748" s="178"/>
      <c r="D1748" s="172" t="s">
        <v>342</v>
      </c>
      <c r="E1748" s="179" t="s">
        <v>1</v>
      </c>
      <c r="F1748" s="180" t="s">
        <v>2000</v>
      </c>
      <c r="H1748" s="181">
        <v>14</v>
      </c>
      <c r="I1748" s="182"/>
      <c r="L1748" s="178"/>
      <c r="M1748" s="183"/>
      <c r="T1748" s="184"/>
      <c r="AT1748" s="179" t="s">
        <v>342</v>
      </c>
      <c r="AU1748" s="179" t="s">
        <v>87</v>
      </c>
      <c r="AV1748" s="13" t="s">
        <v>87</v>
      </c>
      <c r="AW1748" s="13" t="s">
        <v>31</v>
      </c>
      <c r="AX1748" s="13" t="s">
        <v>75</v>
      </c>
      <c r="AY1748" s="179" t="s">
        <v>334</v>
      </c>
    </row>
    <row r="1749" spans="2:65" s="14" customFormat="1">
      <c r="B1749" s="185"/>
      <c r="D1749" s="172" t="s">
        <v>342</v>
      </c>
      <c r="E1749" s="186" t="s">
        <v>1</v>
      </c>
      <c r="F1749" s="187" t="s">
        <v>346</v>
      </c>
      <c r="H1749" s="188">
        <v>14</v>
      </c>
      <c r="I1749" s="189"/>
      <c r="L1749" s="185"/>
      <c r="M1749" s="190"/>
      <c r="T1749" s="191"/>
      <c r="AT1749" s="186" t="s">
        <v>342</v>
      </c>
      <c r="AU1749" s="186" t="s">
        <v>87</v>
      </c>
      <c r="AV1749" s="14" t="s">
        <v>340</v>
      </c>
      <c r="AW1749" s="14" t="s">
        <v>31</v>
      </c>
      <c r="AX1749" s="14" t="s">
        <v>82</v>
      </c>
      <c r="AY1749" s="186" t="s">
        <v>334</v>
      </c>
    </row>
    <row r="1750" spans="2:65" s="1" customFormat="1" ht="78" customHeight="1">
      <c r="B1750" s="128"/>
      <c r="C1750" s="158" t="s">
        <v>2001</v>
      </c>
      <c r="D1750" s="158" t="s">
        <v>336</v>
      </c>
      <c r="E1750" s="159" t="s">
        <v>2002</v>
      </c>
      <c r="F1750" s="160" t="s">
        <v>2003</v>
      </c>
      <c r="G1750" s="161" t="s">
        <v>339</v>
      </c>
      <c r="H1750" s="162">
        <v>146.83000000000001</v>
      </c>
      <c r="I1750" s="163"/>
      <c r="J1750" s="164">
        <f>ROUND(I1750*H1750,2)</f>
        <v>0</v>
      </c>
      <c r="K1750" s="165"/>
      <c r="L1750" s="32"/>
      <c r="M1750" s="166" t="s">
        <v>1</v>
      </c>
      <c r="N1750" s="127" t="s">
        <v>41</v>
      </c>
      <c r="P1750" s="167">
        <f>O1750*H1750</f>
        <v>0</v>
      </c>
      <c r="Q1750" s="167">
        <v>4.2000000000000002E-4</v>
      </c>
      <c r="R1750" s="167">
        <f>Q1750*H1750</f>
        <v>6.1668600000000011E-2</v>
      </c>
      <c r="S1750" s="167">
        <v>0</v>
      </c>
      <c r="T1750" s="168">
        <f>S1750*H1750</f>
        <v>0</v>
      </c>
      <c r="AR1750" s="169" t="s">
        <v>452</v>
      </c>
      <c r="AT1750" s="169" t="s">
        <v>336</v>
      </c>
      <c r="AU1750" s="169" t="s">
        <v>87</v>
      </c>
      <c r="AY1750" s="17" t="s">
        <v>334</v>
      </c>
      <c r="BE1750" s="170">
        <f>IF(N1750="základná",J1750,0)</f>
        <v>0</v>
      </c>
      <c r="BF1750" s="170">
        <f>IF(N1750="znížená",J1750,0)</f>
        <v>0</v>
      </c>
      <c r="BG1750" s="170">
        <f>IF(N1750="zákl. prenesená",J1750,0)</f>
        <v>0</v>
      </c>
      <c r="BH1750" s="170">
        <f>IF(N1750="zníž. prenesená",J1750,0)</f>
        <v>0</v>
      </c>
      <c r="BI1750" s="170">
        <f>IF(N1750="nulová",J1750,0)</f>
        <v>0</v>
      </c>
      <c r="BJ1750" s="17" t="s">
        <v>87</v>
      </c>
      <c r="BK1750" s="170">
        <f>ROUND(I1750*H1750,2)</f>
        <v>0</v>
      </c>
      <c r="BL1750" s="17" t="s">
        <v>452</v>
      </c>
      <c r="BM1750" s="169" t="s">
        <v>2004</v>
      </c>
    </row>
    <row r="1751" spans="2:65" s="12" customFormat="1">
      <c r="B1751" s="171"/>
      <c r="D1751" s="172" t="s">
        <v>342</v>
      </c>
      <c r="E1751" s="173" t="s">
        <v>1</v>
      </c>
      <c r="F1751" s="174" t="s">
        <v>618</v>
      </c>
      <c r="H1751" s="173" t="s">
        <v>1</v>
      </c>
      <c r="I1751" s="175"/>
      <c r="L1751" s="171"/>
      <c r="M1751" s="176"/>
      <c r="T1751" s="177"/>
      <c r="AT1751" s="173" t="s">
        <v>342</v>
      </c>
      <c r="AU1751" s="173" t="s">
        <v>87</v>
      </c>
      <c r="AV1751" s="12" t="s">
        <v>82</v>
      </c>
      <c r="AW1751" s="12" t="s">
        <v>31</v>
      </c>
      <c r="AX1751" s="12" t="s">
        <v>75</v>
      </c>
      <c r="AY1751" s="173" t="s">
        <v>334</v>
      </c>
    </row>
    <row r="1752" spans="2:65" s="13" customFormat="1">
      <c r="B1752" s="178"/>
      <c r="D1752" s="172" t="s">
        <v>342</v>
      </c>
      <c r="E1752" s="179" t="s">
        <v>1</v>
      </c>
      <c r="F1752" s="180" t="s">
        <v>180</v>
      </c>
      <c r="H1752" s="181">
        <v>146.83000000000001</v>
      </c>
      <c r="I1752" s="182"/>
      <c r="L1752" s="178"/>
      <c r="M1752" s="183"/>
      <c r="T1752" s="184"/>
      <c r="AT1752" s="179" t="s">
        <v>342</v>
      </c>
      <c r="AU1752" s="179" t="s">
        <v>87</v>
      </c>
      <c r="AV1752" s="13" t="s">
        <v>87</v>
      </c>
      <c r="AW1752" s="13" t="s">
        <v>31</v>
      </c>
      <c r="AX1752" s="13" t="s">
        <v>75</v>
      </c>
      <c r="AY1752" s="179" t="s">
        <v>334</v>
      </c>
    </row>
    <row r="1753" spans="2:65" s="14" customFormat="1">
      <c r="B1753" s="185"/>
      <c r="D1753" s="172" t="s">
        <v>342</v>
      </c>
      <c r="E1753" s="186" t="s">
        <v>1</v>
      </c>
      <c r="F1753" s="187" t="s">
        <v>346</v>
      </c>
      <c r="H1753" s="188">
        <v>146.83000000000001</v>
      </c>
      <c r="I1753" s="189"/>
      <c r="L1753" s="185"/>
      <c r="M1753" s="190"/>
      <c r="T1753" s="191"/>
      <c r="AT1753" s="186" t="s">
        <v>342</v>
      </c>
      <c r="AU1753" s="186" t="s">
        <v>87</v>
      </c>
      <c r="AV1753" s="14" t="s">
        <v>340</v>
      </c>
      <c r="AW1753" s="14" t="s">
        <v>31</v>
      </c>
      <c r="AX1753" s="14" t="s">
        <v>82</v>
      </c>
      <c r="AY1753" s="186" t="s">
        <v>334</v>
      </c>
    </row>
    <row r="1754" spans="2:65" s="1" customFormat="1" ht="66.75" customHeight="1">
      <c r="B1754" s="128"/>
      <c r="C1754" s="158" t="s">
        <v>2005</v>
      </c>
      <c r="D1754" s="158" t="s">
        <v>336</v>
      </c>
      <c r="E1754" s="159" t="s">
        <v>2006</v>
      </c>
      <c r="F1754" s="160" t="s">
        <v>2007</v>
      </c>
      <c r="G1754" s="161" t="s">
        <v>339</v>
      </c>
      <c r="H1754" s="162">
        <v>3.266</v>
      </c>
      <c r="I1754" s="163"/>
      <c r="J1754" s="164">
        <f>ROUND(I1754*H1754,2)</f>
        <v>0</v>
      </c>
      <c r="K1754" s="165"/>
      <c r="L1754" s="32"/>
      <c r="M1754" s="166" t="s">
        <v>1</v>
      </c>
      <c r="N1754" s="127" t="s">
        <v>41</v>
      </c>
      <c r="P1754" s="167">
        <f>O1754*H1754</f>
        <v>0</v>
      </c>
      <c r="Q1754" s="167">
        <v>3.0000000000000001E-5</v>
      </c>
      <c r="R1754" s="167">
        <f>Q1754*H1754</f>
        <v>9.7980000000000007E-5</v>
      </c>
      <c r="S1754" s="167">
        <v>0</v>
      </c>
      <c r="T1754" s="168">
        <f>S1754*H1754</f>
        <v>0</v>
      </c>
      <c r="AR1754" s="169" t="s">
        <v>452</v>
      </c>
      <c r="AT1754" s="169" t="s">
        <v>336</v>
      </c>
      <c r="AU1754" s="169" t="s">
        <v>87</v>
      </c>
      <c r="AY1754" s="17" t="s">
        <v>334</v>
      </c>
      <c r="BE1754" s="170">
        <f>IF(N1754="základná",J1754,0)</f>
        <v>0</v>
      </c>
      <c r="BF1754" s="170">
        <f>IF(N1754="znížená",J1754,0)</f>
        <v>0</v>
      </c>
      <c r="BG1754" s="170">
        <f>IF(N1754="zákl. prenesená",J1754,0)</f>
        <v>0</v>
      </c>
      <c r="BH1754" s="170">
        <f>IF(N1754="zníž. prenesená",J1754,0)</f>
        <v>0</v>
      </c>
      <c r="BI1754" s="170">
        <f>IF(N1754="nulová",J1754,0)</f>
        <v>0</v>
      </c>
      <c r="BJ1754" s="17" t="s">
        <v>87</v>
      </c>
      <c r="BK1754" s="170">
        <f>ROUND(I1754*H1754,2)</f>
        <v>0</v>
      </c>
      <c r="BL1754" s="17" t="s">
        <v>452</v>
      </c>
      <c r="BM1754" s="169" t="s">
        <v>2008</v>
      </c>
    </row>
    <row r="1755" spans="2:65" s="12" customFormat="1">
      <c r="B1755" s="171"/>
      <c r="D1755" s="172" t="s">
        <v>342</v>
      </c>
      <c r="E1755" s="173" t="s">
        <v>1</v>
      </c>
      <c r="F1755" s="174" t="s">
        <v>2009</v>
      </c>
      <c r="H1755" s="173" t="s">
        <v>1</v>
      </c>
      <c r="I1755" s="175"/>
      <c r="L1755" s="171"/>
      <c r="M1755" s="176"/>
      <c r="T1755" s="177"/>
      <c r="AT1755" s="173" t="s">
        <v>342</v>
      </c>
      <c r="AU1755" s="173" t="s">
        <v>87</v>
      </c>
      <c r="AV1755" s="12" t="s">
        <v>82</v>
      </c>
      <c r="AW1755" s="12" t="s">
        <v>31</v>
      </c>
      <c r="AX1755" s="12" t="s">
        <v>75</v>
      </c>
      <c r="AY1755" s="173" t="s">
        <v>334</v>
      </c>
    </row>
    <row r="1756" spans="2:65" s="12" customFormat="1" ht="20.399999999999999">
      <c r="B1756" s="171"/>
      <c r="D1756" s="172" t="s">
        <v>342</v>
      </c>
      <c r="E1756" s="173" t="s">
        <v>1</v>
      </c>
      <c r="F1756" s="174" t="s">
        <v>2010</v>
      </c>
      <c r="H1756" s="173" t="s">
        <v>1</v>
      </c>
      <c r="I1756" s="175"/>
      <c r="L1756" s="171"/>
      <c r="M1756" s="176"/>
      <c r="T1756" s="177"/>
      <c r="AT1756" s="173" t="s">
        <v>342</v>
      </c>
      <c r="AU1756" s="173" t="s">
        <v>87</v>
      </c>
      <c r="AV1756" s="12" t="s">
        <v>82</v>
      </c>
      <c r="AW1756" s="12" t="s">
        <v>31</v>
      </c>
      <c r="AX1756" s="12" t="s">
        <v>75</v>
      </c>
      <c r="AY1756" s="173" t="s">
        <v>334</v>
      </c>
    </row>
    <row r="1757" spans="2:65" s="12" customFormat="1" ht="20.399999999999999">
      <c r="B1757" s="171"/>
      <c r="D1757" s="172" t="s">
        <v>342</v>
      </c>
      <c r="E1757" s="173" t="s">
        <v>1</v>
      </c>
      <c r="F1757" s="174" t="s">
        <v>2011</v>
      </c>
      <c r="H1757" s="173" t="s">
        <v>1</v>
      </c>
      <c r="I1757" s="175"/>
      <c r="L1757" s="171"/>
      <c r="M1757" s="176"/>
      <c r="T1757" s="177"/>
      <c r="AT1757" s="173" t="s">
        <v>342</v>
      </c>
      <c r="AU1757" s="173" t="s">
        <v>87</v>
      </c>
      <c r="AV1757" s="12" t="s">
        <v>82</v>
      </c>
      <c r="AW1757" s="12" t="s">
        <v>31</v>
      </c>
      <c r="AX1757" s="12" t="s">
        <v>75</v>
      </c>
      <c r="AY1757" s="173" t="s">
        <v>334</v>
      </c>
    </row>
    <row r="1758" spans="2:65" s="13" customFormat="1">
      <c r="B1758" s="178"/>
      <c r="D1758" s="172" t="s">
        <v>342</v>
      </c>
      <c r="E1758" s="179" t="s">
        <v>1</v>
      </c>
      <c r="F1758" s="180" t="s">
        <v>2012</v>
      </c>
      <c r="H1758" s="181">
        <v>3.266</v>
      </c>
      <c r="I1758" s="182"/>
      <c r="L1758" s="178"/>
      <c r="M1758" s="183"/>
      <c r="T1758" s="184"/>
      <c r="AT1758" s="179" t="s">
        <v>342</v>
      </c>
      <c r="AU1758" s="179" t="s">
        <v>87</v>
      </c>
      <c r="AV1758" s="13" t="s">
        <v>87</v>
      </c>
      <c r="AW1758" s="13" t="s">
        <v>31</v>
      </c>
      <c r="AX1758" s="13" t="s">
        <v>75</v>
      </c>
      <c r="AY1758" s="179" t="s">
        <v>334</v>
      </c>
    </row>
    <row r="1759" spans="2:65" s="14" customFormat="1">
      <c r="B1759" s="185"/>
      <c r="D1759" s="172" t="s">
        <v>342</v>
      </c>
      <c r="E1759" s="186" t="s">
        <v>1</v>
      </c>
      <c r="F1759" s="187" t="s">
        <v>346</v>
      </c>
      <c r="H1759" s="188">
        <v>3.266</v>
      </c>
      <c r="I1759" s="189"/>
      <c r="L1759" s="185"/>
      <c r="M1759" s="190"/>
      <c r="T1759" s="191"/>
      <c r="AT1759" s="186" t="s">
        <v>342</v>
      </c>
      <c r="AU1759" s="186" t="s">
        <v>87</v>
      </c>
      <c r="AV1759" s="14" t="s">
        <v>340</v>
      </c>
      <c r="AW1759" s="14" t="s">
        <v>31</v>
      </c>
      <c r="AX1759" s="14" t="s">
        <v>82</v>
      </c>
      <c r="AY1759" s="186" t="s">
        <v>334</v>
      </c>
    </row>
    <row r="1760" spans="2:65" s="12" customFormat="1">
      <c r="B1760" s="171"/>
      <c r="D1760" s="172" t="s">
        <v>342</v>
      </c>
      <c r="E1760" s="173" t="s">
        <v>1</v>
      </c>
      <c r="F1760" s="174" t="s">
        <v>1929</v>
      </c>
      <c r="H1760" s="173" t="s">
        <v>1</v>
      </c>
      <c r="I1760" s="175"/>
      <c r="L1760" s="171"/>
      <c r="M1760" s="176"/>
      <c r="T1760" s="177"/>
      <c r="AT1760" s="173" t="s">
        <v>342</v>
      </c>
      <c r="AU1760" s="173" t="s">
        <v>87</v>
      </c>
      <c r="AV1760" s="12" t="s">
        <v>82</v>
      </c>
      <c r="AW1760" s="12" t="s">
        <v>31</v>
      </c>
      <c r="AX1760" s="12" t="s">
        <v>75</v>
      </c>
      <c r="AY1760" s="173" t="s">
        <v>334</v>
      </c>
    </row>
    <row r="1761" spans="2:65" s="1" customFormat="1" ht="44.25" customHeight="1">
      <c r="B1761" s="128"/>
      <c r="C1761" s="158" t="s">
        <v>2013</v>
      </c>
      <c r="D1761" s="158" t="s">
        <v>336</v>
      </c>
      <c r="E1761" s="159" t="s">
        <v>2014</v>
      </c>
      <c r="F1761" s="160" t="s">
        <v>2015</v>
      </c>
      <c r="G1761" s="161" t="s">
        <v>339</v>
      </c>
      <c r="H1761" s="162">
        <v>0.79400000000000004</v>
      </c>
      <c r="I1761" s="163"/>
      <c r="J1761" s="164">
        <f>ROUND(I1761*H1761,2)</f>
        <v>0</v>
      </c>
      <c r="K1761" s="165"/>
      <c r="L1761" s="32"/>
      <c r="M1761" s="166" t="s">
        <v>1</v>
      </c>
      <c r="N1761" s="127" t="s">
        <v>41</v>
      </c>
      <c r="P1761" s="167">
        <f>O1761*H1761</f>
        <v>0</v>
      </c>
      <c r="Q1761" s="167">
        <v>3.0000000000000001E-5</v>
      </c>
      <c r="R1761" s="167">
        <f>Q1761*H1761</f>
        <v>2.3820000000000002E-5</v>
      </c>
      <c r="S1761" s="167">
        <v>0</v>
      </c>
      <c r="T1761" s="168">
        <f>S1761*H1761</f>
        <v>0</v>
      </c>
      <c r="AR1761" s="169" t="s">
        <v>452</v>
      </c>
      <c r="AT1761" s="169" t="s">
        <v>336</v>
      </c>
      <c r="AU1761" s="169" t="s">
        <v>87</v>
      </c>
      <c r="AY1761" s="17" t="s">
        <v>334</v>
      </c>
      <c r="BE1761" s="170">
        <f>IF(N1761="základná",J1761,0)</f>
        <v>0</v>
      </c>
      <c r="BF1761" s="170">
        <f>IF(N1761="znížená",J1761,0)</f>
        <v>0</v>
      </c>
      <c r="BG1761" s="170">
        <f>IF(N1761="zákl. prenesená",J1761,0)</f>
        <v>0</v>
      </c>
      <c r="BH1761" s="170">
        <f>IF(N1761="zníž. prenesená",J1761,0)</f>
        <v>0</v>
      </c>
      <c r="BI1761" s="170">
        <f>IF(N1761="nulová",J1761,0)</f>
        <v>0</v>
      </c>
      <c r="BJ1761" s="17" t="s">
        <v>87</v>
      </c>
      <c r="BK1761" s="170">
        <f>ROUND(I1761*H1761,2)</f>
        <v>0</v>
      </c>
      <c r="BL1761" s="17" t="s">
        <v>452</v>
      </c>
      <c r="BM1761" s="169" t="s">
        <v>2016</v>
      </c>
    </row>
    <row r="1762" spans="2:65" s="12" customFormat="1">
      <c r="B1762" s="171"/>
      <c r="D1762" s="172" t="s">
        <v>342</v>
      </c>
      <c r="E1762" s="173" t="s">
        <v>1</v>
      </c>
      <c r="F1762" s="174" t="s">
        <v>2009</v>
      </c>
      <c r="H1762" s="173" t="s">
        <v>1</v>
      </c>
      <c r="I1762" s="175"/>
      <c r="L1762" s="171"/>
      <c r="M1762" s="176"/>
      <c r="T1762" s="177"/>
      <c r="AT1762" s="173" t="s">
        <v>342</v>
      </c>
      <c r="AU1762" s="173" t="s">
        <v>87</v>
      </c>
      <c r="AV1762" s="12" t="s">
        <v>82</v>
      </c>
      <c r="AW1762" s="12" t="s">
        <v>31</v>
      </c>
      <c r="AX1762" s="12" t="s">
        <v>75</v>
      </c>
      <c r="AY1762" s="173" t="s">
        <v>334</v>
      </c>
    </row>
    <row r="1763" spans="2:65" s="12" customFormat="1" ht="20.399999999999999">
      <c r="B1763" s="171"/>
      <c r="D1763" s="172" t="s">
        <v>342</v>
      </c>
      <c r="E1763" s="173" t="s">
        <v>1</v>
      </c>
      <c r="F1763" s="174" t="s">
        <v>2010</v>
      </c>
      <c r="H1763" s="173" t="s">
        <v>1</v>
      </c>
      <c r="I1763" s="175"/>
      <c r="L1763" s="171"/>
      <c r="M1763" s="176"/>
      <c r="T1763" s="177"/>
      <c r="AT1763" s="173" t="s">
        <v>342</v>
      </c>
      <c r="AU1763" s="173" t="s">
        <v>87</v>
      </c>
      <c r="AV1763" s="12" t="s">
        <v>82</v>
      </c>
      <c r="AW1763" s="12" t="s">
        <v>31</v>
      </c>
      <c r="AX1763" s="12" t="s">
        <v>75</v>
      </c>
      <c r="AY1763" s="173" t="s">
        <v>334</v>
      </c>
    </row>
    <row r="1764" spans="2:65" s="12" customFormat="1" ht="20.399999999999999">
      <c r="B1764" s="171"/>
      <c r="D1764" s="172" t="s">
        <v>342</v>
      </c>
      <c r="E1764" s="173" t="s">
        <v>1</v>
      </c>
      <c r="F1764" s="174" t="s">
        <v>2011</v>
      </c>
      <c r="H1764" s="173" t="s">
        <v>1</v>
      </c>
      <c r="I1764" s="175"/>
      <c r="L1764" s="171"/>
      <c r="M1764" s="176"/>
      <c r="T1764" s="177"/>
      <c r="AT1764" s="173" t="s">
        <v>342</v>
      </c>
      <c r="AU1764" s="173" t="s">
        <v>87</v>
      </c>
      <c r="AV1764" s="12" t="s">
        <v>82</v>
      </c>
      <c r="AW1764" s="12" t="s">
        <v>31</v>
      </c>
      <c r="AX1764" s="12" t="s">
        <v>75</v>
      </c>
      <c r="AY1764" s="173" t="s">
        <v>334</v>
      </c>
    </row>
    <row r="1765" spans="2:65" s="13" customFormat="1">
      <c r="B1765" s="178"/>
      <c r="D1765" s="172" t="s">
        <v>342</v>
      </c>
      <c r="E1765" s="179" t="s">
        <v>1</v>
      </c>
      <c r="F1765" s="180" t="s">
        <v>2017</v>
      </c>
      <c r="H1765" s="181">
        <v>0.79400000000000004</v>
      </c>
      <c r="I1765" s="182"/>
      <c r="L1765" s="178"/>
      <c r="M1765" s="183"/>
      <c r="T1765" s="184"/>
      <c r="AT1765" s="179" t="s">
        <v>342</v>
      </c>
      <c r="AU1765" s="179" t="s">
        <v>87</v>
      </c>
      <c r="AV1765" s="13" t="s">
        <v>87</v>
      </c>
      <c r="AW1765" s="13" t="s">
        <v>31</v>
      </c>
      <c r="AX1765" s="13" t="s">
        <v>75</v>
      </c>
      <c r="AY1765" s="179" t="s">
        <v>334</v>
      </c>
    </row>
    <row r="1766" spans="2:65" s="14" customFormat="1">
      <c r="B1766" s="185"/>
      <c r="D1766" s="172" t="s">
        <v>342</v>
      </c>
      <c r="E1766" s="186" t="s">
        <v>1</v>
      </c>
      <c r="F1766" s="187" t="s">
        <v>346</v>
      </c>
      <c r="H1766" s="188">
        <v>0.79400000000000004</v>
      </c>
      <c r="I1766" s="189"/>
      <c r="L1766" s="185"/>
      <c r="M1766" s="190"/>
      <c r="T1766" s="191"/>
      <c r="AT1766" s="186" t="s">
        <v>342</v>
      </c>
      <c r="AU1766" s="186" t="s">
        <v>87</v>
      </c>
      <c r="AV1766" s="14" t="s">
        <v>340</v>
      </c>
      <c r="AW1766" s="14" t="s">
        <v>31</v>
      </c>
      <c r="AX1766" s="14" t="s">
        <v>82</v>
      </c>
      <c r="AY1766" s="186" t="s">
        <v>334</v>
      </c>
    </row>
    <row r="1767" spans="2:65" s="12" customFormat="1">
      <c r="B1767" s="171"/>
      <c r="D1767" s="172" t="s">
        <v>342</v>
      </c>
      <c r="E1767" s="173" t="s">
        <v>1</v>
      </c>
      <c r="F1767" s="174" t="s">
        <v>1929</v>
      </c>
      <c r="H1767" s="173" t="s">
        <v>1</v>
      </c>
      <c r="I1767" s="175"/>
      <c r="L1767" s="171"/>
      <c r="M1767" s="176"/>
      <c r="T1767" s="177"/>
      <c r="AT1767" s="173" t="s">
        <v>342</v>
      </c>
      <c r="AU1767" s="173" t="s">
        <v>87</v>
      </c>
      <c r="AV1767" s="12" t="s">
        <v>82</v>
      </c>
      <c r="AW1767" s="12" t="s">
        <v>31</v>
      </c>
      <c r="AX1767" s="12" t="s">
        <v>75</v>
      </c>
      <c r="AY1767" s="173" t="s">
        <v>334</v>
      </c>
    </row>
    <row r="1768" spans="2:65" s="1" customFormat="1" ht="66.75" customHeight="1">
      <c r="B1768" s="128"/>
      <c r="C1768" s="158" t="s">
        <v>2018</v>
      </c>
      <c r="D1768" s="158" t="s">
        <v>336</v>
      </c>
      <c r="E1768" s="159" t="s">
        <v>2019</v>
      </c>
      <c r="F1768" s="160" t="s">
        <v>2020</v>
      </c>
      <c r="G1768" s="161" t="s">
        <v>339</v>
      </c>
      <c r="H1768" s="162">
        <v>1.1419999999999999</v>
      </c>
      <c r="I1768" s="163"/>
      <c r="J1768" s="164">
        <f>ROUND(I1768*H1768,2)</f>
        <v>0</v>
      </c>
      <c r="K1768" s="165"/>
      <c r="L1768" s="32"/>
      <c r="M1768" s="166" t="s">
        <v>1</v>
      </c>
      <c r="N1768" s="127" t="s">
        <v>41</v>
      </c>
      <c r="P1768" s="167">
        <f>O1768*H1768</f>
        <v>0</v>
      </c>
      <c r="Q1768" s="167">
        <v>3.0000000000000001E-5</v>
      </c>
      <c r="R1768" s="167">
        <f>Q1768*H1768</f>
        <v>3.4260000000000001E-5</v>
      </c>
      <c r="S1768" s="167">
        <v>0</v>
      </c>
      <c r="T1768" s="168">
        <f>S1768*H1768</f>
        <v>0</v>
      </c>
      <c r="AR1768" s="169" t="s">
        <v>452</v>
      </c>
      <c r="AT1768" s="169" t="s">
        <v>336</v>
      </c>
      <c r="AU1768" s="169" t="s">
        <v>87</v>
      </c>
      <c r="AY1768" s="17" t="s">
        <v>334</v>
      </c>
      <c r="BE1768" s="170">
        <f>IF(N1768="základná",J1768,0)</f>
        <v>0</v>
      </c>
      <c r="BF1768" s="170">
        <f>IF(N1768="znížená",J1768,0)</f>
        <v>0</v>
      </c>
      <c r="BG1768" s="170">
        <f>IF(N1768="zákl. prenesená",J1768,0)</f>
        <v>0</v>
      </c>
      <c r="BH1768" s="170">
        <f>IF(N1768="zníž. prenesená",J1768,0)</f>
        <v>0</v>
      </c>
      <c r="BI1768" s="170">
        <f>IF(N1768="nulová",J1768,0)</f>
        <v>0</v>
      </c>
      <c r="BJ1768" s="17" t="s">
        <v>87</v>
      </c>
      <c r="BK1768" s="170">
        <f>ROUND(I1768*H1768,2)</f>
        <v>0</v>
      </c>
      <c r="BL1768" s="17" t="s">
        <v>452</v>
      </c>
      <c r="BM1768" s="169" t="s">
        <v>2021</v>
      </c>
    </row>
    <row r="1769" spans="2:65" s="12" customFormat="1">
      <c r="B1769" s="171"/>
      <c r="D1769" s="172" t="s">
        <v>342</v>
      </c>
      <c r="E1769" s="173" t="s">
        <v>1</v>
      </c>
      <c r="F1769" s="174" t="s">
        <v>2009</v>
      </c>
      <c r="H1769" s="173" t="s">
        <v>1</v>
      </c>
      <c r="I1769" s="175"/>
      <c r="L1769" s="171"/>
      <c r="M1769" s="176"/>
      <c r="T1769" s="177"/>
      <c r="AT1769" s="173" t="s">
        <v>342</v>
      </c>
      <c r="AU1769" s="173" t="s">
        <v>87</v>
      </c>
      <c r="AV1769" s="12" t="s">
        <v>82</v>
      </c>
      <c r="AW1769" s="12" t="s">
        <v>31</v>
      </c>
      <c r="AX1769" s="12" t="s">
        <v>75</v>
      </c>
      <c r="AY1769" s="173" t="s">
        <v>334</v>
      </c>
    </row>
    <row r="1770" spans="2:65" s="12" customFormat="1" ht="20.399999999999999">
      <c r="B1770" s="171"/>
      <c r="D1770" s="172" t="s">
        <v>342</v>
      </c>
      <c r="E1770" s="173" t="s">
        <v>1</v>
      </c>
      <c r="F1770" s="174" t="s">
        <v>2010</v>
      </c>
      <c r="H1770" s="173" t="s">
        <v>1</v>
      </c>
      <c r="I1770" s="175"/>
      <c r="L1770" s="171"/>
      <c r="M1770" s="176"/>
      <c r="T1770" s="177"/>
      <c r="AT1770" s="173" t="s">
        <v>342</v>
      </c>
      <c r="AU1770" s="173" t="s">
        <v>87</v>
      </c>
      <c r="AV1770" s="12" t="s">
        <v>82</v>
      </c>
      <c r="AW1770" s="12" t="s">
        <v>31</v>
      </c>
      <c r="AX1770" s="12" t="s">
        <v>75</v>
      </c>
      <c r="AY1770" s="173" t="s">
        <v>334</v>
      </c>
    </row>
    <row r="1771" spans="2:65" s="12" customFormat="1" ht="20.399999999999999">
      <c r="B1771" s="171"/>
      <c r="D1771" s="172" t="s">
        <v>342</v>
      </c>
      <c r="E1771" s="173" t="s">
        <v>1</v>
      </c>
      <c r="F1771" s="174" t="s">
        <v>2011</v>
      </c>
      <c r="H1771" s="173" t="s">
        <v>1</v>
      </c>
      <c r="I1771" s="175"/>
      <c r="L1771" s="171"/>
      <c r="M1771" s="176"/>
      <c r="T1771" s="177"/>
      <c r="AT1771" s="173" t="s">
        <v>342</v>
      </c>
      <c r="AU1771" s="173" t="s">
        <v>87</v>
      </c>
      <c r="AV1771" s="12" t="s">
        <v>82</v>
      </c>
      <c r="AW1771" s="12" t="s">
        <v>31</v>
      </c>
      <c r="AX1771" s="12" t="s">
        <v>75</v>
      </c>
      <c r="AY1771" s="173" t="s">
        <v>334</v>
      </c>
    </row>
    <row r="1772" spans="2:65" s="13" customFormat="1">
      <c r="B1772" s="178"/>
      <c r="D1772" s="172" t="s">
        <v>342</v>
      </c>
      <c r="E1772" s="179" t="s">
        <v>1</v>
      </c>
      <c r="F1772" s="180" t="s">
        <v>2022</v>
      </c>
      <c r="H1772" s="181">
        <v>1.1419999999999999</v>
      </c>
      <c r="I1772" s="182"/>
      <c r="L1772" s="178"/>
      <c r="M1772" s="183"/>
      <c r="T1772" s="184"/>
      <c r="AT1772" s="179" t="s">
        <v>342</v>
      </c>
      <c r="AU1772" s="179" t="s">
        <v>87</v>
      </c>
      <c r="AV1772" s="13" t="s">
        <v>87</v>
      </c>
      <c r="AW1772" s="13" t="s">
        <v>31</v>
      </c>
      <c r="AX1772" s="13" t="s">
        <v>75</v>
      </c>
      <c r="AY1772" s="179" t="s">
        <v>334</v>
      </c>
    </row>
    <row r="1773" spans="2:65" s="14" customFormat="1">
      <c r="B1773" s="185"/>
      <c r="D1773" s="172" t="s">
        <v>342</v>
      </c>
      <c r="E1773" s="186" t="s">
        <v>1</v>
      </c>
      <c r="F1773" s="187" t="s">
        <v>346</v>
      </c>
      <c r="H1773" s="188">
        <v>1.1419999999999999</v>
      </c>
      <c r="I1773" s="189"/>
      <c r="L1773" s="185"/>
      <c r="M1773" s="190"/>
      <c r="T1773" s="191"/>
      <c r="AT1773" s="186" t="s">
        <v>342</v>
      </c>
      <c r="AU1773" s="186" t="s">
        <v>87</v>
      </c>
      <c r="AV1773" s="14" t="s">
        <v>340</v>
      </c>
      <c r="AW1773" s="14" t="s">
        <v>31</v>
      </c>
      <c r="AX1773" s="14" t="s">
        <v>82</v>
      </c>
      <c r="AY1773" s="186" t="s">
        <v>334</v>
      </c>
    </row>
    <row r="1774" spans="2:65" s="12" customFormat="1">
      <c r="B1774" s="171"/>
      <c r="D1774" s="172" t="s">
        <v>342</v>
      </c>
      <c r="E1774" s="173" t="s">
        <v>1</v>
      </c>
      <c r="F1774" s="174" t="s">
        <v>1929</v>
      </c>
      <c r="H1774" s="173" t="s">
        <v>1</v>
      </c>
      <c r="I1774" s="175"/>
      <c r="L1774" s="171"/>
      <c r="M1774" s="176"/>
      <c r="T1774" s="177"/>
      <c r="AT1774" s="173" t="s">
        <v>342</v>
      </c>
      <c r="AU1774" s="173" t="s">
        <v>87</v>
      </c>
      <c r="AV1774" s="12" t="s">
        <v>82</v>
      </c>
      <c r="AW1774" s="12" t="s">
        <v>31</v>
      </c>
      <c r="AX1774" s="12" t="s">
        <v>75</v>
      </c>
      <c r="AY1774" s="173" t="s">
        <v>334</v>
      </c>
    </row>
    <row r="1775" spans="2:65" s="1" customFormat="1" ht="44.25" customHeight="1">
      <c r="B1775" s="128"/>
      <c r="C1775" s="158" t="s">
        <v>2023</v>
      </c>
      <c r="D1775" s="158" t="s">
        <v>336</v>
      </c>
      <c r="E1775" s="159" t="s">
        <v>2024</v>
      </c>
      <c r="F1775" s="160" t="s">
        <v>2025</v>
      </c>
      <c r="G1775" s="161" t="s">
        <v>339</v>
      </c>
      <c r="H1775" s="162">
        <v>4.8360000000000003</v>
      </c>
      <c r="I1775" s="163"/>
      <c r="J1775" s="164">
        <f>ROUND(I1775*H1775,2)</f>
        <v>0</v>
      </c>
      <c r="K1775" s="165"/>
      <c r="L1775" s="32"/>
      <c r="M1775" s="166" t="s">
        <v>1</v>
      </c>
      <c r="N1775" s="127" t="s">
        <v>41</v>
      </c>
      <c r="P1775" s="167">
        <f>O1775*H1775</f>
        <v>0</v>
      </c>
      <c r="Q1775" s="167">
        <v>3.0000000000000001E-5</v>
      </c>
      <c r="R1775" s="167">
        <f>Q1775*H1775</f>
        <v>1.4508000000000001E-4</v>
      </c>
      <c r="S1775" s="167">
        <v>0</v>
      </c>
      <c r="T1775" s="168">
        <f>S1775*H1775</f>
        <v>0</v>
      </c>
      <c r="AR1775" s="169" t="s">
        <v>452</v>
      </c>
      <c r="AT1775" s="169" t="s">
        <v>336</v>
      </c>
      <c r="AU1775" s="169" t="s">
        <v>87</v>
      </c>
      <c r="AY1775" s="17" t="s">
        <v>334</v>
      </c>
      <c r="BE1775" s="170">
        <f>IF(N1775="základná",J1775,0)</f>
        <v>0</v>
      </c>
      <c r="BF1775" s="170">
        <f>IF(N1775="znížená",J1775,0)</f>
        <v>0</v>
      </c>
      <c r="BG1775" s="170">
        <f>IF(N1775="zákl. prenesená",J1775,0)</f>
        <v>0</v>
      </c>
      <c r="BH1775" s="170">
        <f>IF(N1775="zníž. prenesená",J1775,0)</f>
        <v>0</v>
      </c>
      <c r="BI1775" s="170">
        <f>IF(N1775="nulová",J1775,0)</f>
        <v>0</v>
      </c>
      <c r="BJ1775" s="17" t="s">
        <v>87</v>
      </c>
      <c r="BK1775" s="170">
        <f>ROUND(I1775*H1775,2)</f>
        <v>0</v>
      </c>
      <c r="BL1775" s="17" t="s">
        <v>452</v>
      </c>
      <c r="BM1775" s="169" t="s">
        <v>2026</v>
      </c>
    </row>
    <row r="1776" spans="2:65" s="12" customFormat="1">
      <c r="B1776" s="171"/>
      <c r="D1776" s="172" t="s">
        <v>342</v>
      </c>
      <c r="E1776" s="173" t="s">
        <v>1</v>
      </c>
      <c r="F1776" s="174" t="s">
        <v>2009</v>
      </c>
      <c r="H1776" s="173" t="s">
        <v>1</v>
      </c>
      <c r="I1776" s="175"/>
      <c r="L1776" s="171"/>
      <c r="M1776" s="176"/>
      <c r="T1776" s="177"/>
      <c r="AT1776" s="173" t="s">
        <v>342</v>
      </c>
      <c r="AU1776" s="173" t="s">
        <v>87</v>
      </c>
      <c r="AV1776" s="12" t="s">
        <v>82</v>
      </c>
      <c r="AW1776" s="12" t="s">
        <v>31</v>
      </c>
      <c r="AX1776" s="12" t="s">
        <v>75</v>
      </c>
      <c r="AY1776" s="173" t="s">
        <v>334</v>
      </c>
    </row>
    <row r="1777" spans="2:65" s="12" customFormat="1" ht="20.399999999999999">
      <c r="B1777" s="171"/>
      <c r="D1777" s="172" t="s">
        <v>342</v>
      </c>
      <c r="E1777" s="173" t="s">
        <v>1</v>
      </c>
      <c r="F1777" s="174" t="s">
        <v>2010</v>
      </c>
      <c r="H1777" s="173" t="s">
        <v>1</v>
      </c>
      <c r="I1777" s="175"/>
      <c r="L1777" s="171"/>
      <c r="M1777" s="176"/>
      <c r="T1777" s="177"/>
      <c r="AT1777" s="173" t="s">
        <v>342</v>
      </c>
      <c r="AU1777" s="173" t="s">
        <v>87</v>
      </c>
      <c r="AV1777" s="12" t="s">
        <v>82</v>
      </c>
      <c r="AW1777" s="12" t="s">
        <v>31</v>
      </c>
      <c r="AX1777" s="12" t="s">
        <v>75</v>
      </c>
      <c r="AY1777" s="173" t="s">
        <v>334</v>
      </c>
    </row>
    <row r="1778" spans="2:65" s="12" customFormat="1" ht="20.399999999999999">
      <c r="B1778" s="171"/>
      <c r="D1778" s="172" t="s">
        <v>342</v>
      </c>
      <c r="E1778" s="173" t="s">
        <v>1</v>
      </c>
      <c r="F1778" s="174" t="s">
        <v>2011</v>
      </c>
      <c r="H1778" s="173" t="s">
        <v>1</v>
      </c>
      <c r="I1778" s="175"/>
      <c r="L1778" s="171"/>
      <c r="M1778" s="176"/>
      <c r="T1778" s="177"/>
      <c r="AT1778" s="173" t="s">
        <v>342</v>
      </c>
      <c r="AU1778" s="173" t="s">
        <v>87</v>
      </c>
      <c r="AV1778" s="12" t="s">
        <v>82</v>
      </c>
      <c r="AW1778" s="12" t="s">
        <v>31</v>
      </c>
      <c r="AX1778" s="12" t="s">
        <v>75</v>
      </c>
      <c r="AY1778" s="173" t="s">
        <v>334</v>
      </c>
    </row>
    <row r="1779" spans="2:65" s="13" customFormat="1">
      <c r="B1779" s="178"/>
      <c r="D1779" s="172" t="s">
        <v>342</v>
      </c>
      <c r="E1779" s="179" t="s">
        <v>1</v>
      </c>
      <c r="F1779" s="180" t="s">
        <v>2027</v>
      </c>
      <c r="H1779" s="181">
        <v>4.8360000000000003</v>
      </c>
      <c r="I1779" s="182"/>
      <c r="L1779" s="178"/>
      <c r="M1779" s="183"/>
      <c r="T1779" s="184"/>
      <c r="AT1779" s="179" t="s">
        <v>342</v>
      </c>
      <c r="AU1779" s="179" t="s">
        <v>87</v>
      </c>
      <c r="AV1779" s="13" t="s">
        <v>87</v>
      </c>
      <c r="AW1779" s="13" t="s">
        <v>31</v>
      </c>
      <c r="AX1779" s="13" t="s">
        <v>75</v>
      </c>
      <c r="AY1779" s="179" t="s">
        <v>334</v>
      </c>
    </row>
    <row r="1780" spans="2:65" s="14" customFormat="1">
      <c r="B1780" s="185"/>
      <c r="D1780" s="172" t="s">
        <v>342</v>
      </c>
      <c r="E1780" s="186" t="s">
        <v>1</v>
      </c>
      <c r="F1780" s="187" t="s">
        <v>346</v>
      </c>
      <c r="H1780" s="188">
        <v>4.8360000000000003</v>
      </c>
      <c r="I1780" s="189"/>
      <c r="L1780" s="185"/>
      <c r="M1780" s="190"/>
      <c r="T1780" s="191"/>
      <c r="AT1780" s="186" t="s">
        <v>342</v>
      </c>
      <c r="AU1780" s="186" t="s">
        <v>87</v>
      </c>
      <c r="AV1780" s="14" t="s">
        <v>340</v>
      </c>
      <c r="AW1780" s="14" t="s">
        <v>31</v>
      </c>
      <c r="AX1780" s="14" t="s">
        <v>82</v>
      </c>
      <c r="AY1780" s="186" t="s">
        <v>334</v>
      </c>
    </row>
    <row r="1781" spans="2:65" s="12" customFormat="1">
      <c r="B1781" s="171"/>
      <c r="D1781" s="172" t="s">
        <v>342</v>
      </c>
      <c r="E1781" s="173" t="s">
        <v>1</v>
      </c>
      <c r="F1781" s="174" t="s">
        <v>1929</v>
      </c>
      <c r="H1781" s="173" t="s">
        <v>1</v>
      </c>
      <c r="I1781" s="175"/>
      <c r="L1781" s="171"/>
      <c r="M1781" s="176"/>
      <c r="T1781" s="177"/>
      <c r="AT1781" s="173" t="s">
        <v>342</v>
      </c>
      <c r="AU1781" s="173" t="s">
        <v>87</v>
      </c>
      <c r="AV1781" s="12" t="s">
        <v>82</v>
      </c>
      <c r="AW1781" s="12" t="s">
        <v>31</v>
      </c>
      <c r="AX1781" s="12" t="s">
        <v>75</v>
      </c>
      <c r="AY1781" s="173" t="s">
        <v>334</v>
      </c>
    </row>
    <row r="1782" spans="2:65" s="1" customFormat="1" ht="66.75" customHeight="1">
      <c r="B1782" s="128"/>
      <c r="C1782" s="158" t="s">
        <v>2028</v>
      </c>
      <c r="D1782" s="158" t="s">
        <v>336</v>
      </c>
      <c r="E1782" s="159" t="s">
        <v>2029</v>
      </c>
      <c r="F1782" s="160" t="s">
        <v>2030</v>
      </c>
      <c r="G1782" s="161" t="s">
        <v>339</v>
      </c>
      <c r="H1782" s="162">
        <v>1.89</v>
      </c>
      <c r="I1782" s="163"/>
      <c r="J1782" s="164">
        <f>ROUND(I1782*H1782,2)</f>
        <v>0</v>
      </c>
      <c r="K1782" s="165"/>
      <c r="L1782" s="32"/>
      <c r="M1782" s="166" t="s">
        <v>1</v>
      </c>
      <c r="N1782" s="127" t="s">
        <v>41</v>
      </c>
      <c r="P1782" s="167">
        <f>O1782*H1782</f>
        <v>0</v>
      </c>
      <c r="Q1782" s="167">
        <v>3.0000000000000001E-5</v>
      </c>
      <c r="R1782" s="167">
        <f>Q1782*H1782</f>
        <v>5.6699999999999996E-5</v>
      </c>
      <c r="S1782" s="167">
        <v>0</v>
      </c>
      <c r="T1782" s="168">
        <f>S1782*H1782</f>
        <v>0</v>
      </c>
      <c r="AR1782" s="169" t="s">
        <v>452</v>
      </c>
      <c r="AT1782" s="169" t="s">
        <v>336</v>
      </c>
      <c r="AU1782" s="169" t="s">
        <v>87</v>
      </c>
      <c r="AY1782" s="17" t="s">
        <v>334</v>
      </c>
      <c r="BE1782" s="170">
        <f>IF(N1782="základná",J1782,0)</f>
        <v>0</v>
      </c>
      <c r="BF1782" s="170">
        <f>IF(N1782="znížená",J1782,0)</f>
        <v>0</v>
      </c>
      <c r="BG1782" s="170">
        <f>IF(N1782="zákl. prenesená",J1782,0)</f>
        <v>0</v>
      </c>
      <c r="BH1782" s="170">
        <f>IF(N1782="zníž. prenesená",J1782,0)</f>
        <v>0</v>
      </c>
      <c r="BI1782" s="170">
        <f>IF(N1782="nulová",J1782,0)</f>
        <v>0</v>
      </c>
      <c r="BJ1782" s="17" t="s">
        <v>87</v>
      </c>
      <c r="BK1782" s="170">
        <f>ROUND(I1782*H1782,2)</f>
        <v>0</v>
      </c>
      <c r="BL1782" s="17" t="s">
        <v>452</v>
      </c>
      <c r="BM1782" s="169" t="s">
        <v>2031</v>
      </c>
    </row>
    <row r="1783" spans="2:65" s="12" customFormat="1">
      <c r="B1783" s="171"/>
      <c r="D1783" s="172" t="s">
        <v>342</v>
      </c>
      <c r="E1783" s="173" t="s">
        <v>1</v>
      </c>
      <c r="F1783" s="174" t="s">
        <v>2009</v>
      </c>
      <c r="H1783" s="173" t="s">
        <v>1</v>
      </c>
      <c r="I1783" s="175"/>
      <c r="L1783" s="171"/>
      <c r="M1783" s="176"/>
      <c r="T1783" s="177"/>
      <c r="AT1783" s="173" t="s">
        <v>342</v>
      </c>
      <c r="AU1783" s="173" t="s">
        <v>87</v>
      </c>
      <c r="AV1783" s="12" t="s">
        <v>82</v>
      </c>
      <c r="AW1783" s="12" t="s">
        <v>31</v>
      </c>
      <c r="AX1783" s="12" t="s">
        <v>75</v>
      </c>
      <c r="AY1783" s="173" t="s">
        <v>334</v>
      </c>
    </row>
    <row r="1784" spans="2:65" s="12" customFormat="1" ht="20.399999999999999">
      <c r="B1784" s="171"/>
      <c r="D1784" s="172" t="s">
        <v>342</v>
      </c>
      <c r="E1784" s="173" t="s">
        <v>1</v>
      </c>
      <c r="F1784" s="174" t="s">
        <v>2010</v>
      </c>
      <c r="H1784" s="173" t="s">
        <v>1</v>
      </c>
      <c r="I1784" s="175"/>
      <c r="L1784" s="171"/>
      <c r="M1784" s="176"/>
      <c r="T1784" s="177"/>
      <c r="AT1784" s="173" t="s">
        <v>342</v>
      </c>
      <c r="AU1784" s="173" t="s">
        <v>87</v>
      </c>
      <c r="AV1784" s="12" t="s">
        <v>82</v>
      </c>
      <c r="AW1784" s="12" t="s">
        <v>31</v>
      </c>
      <c r="AX1784" s="12" t="s">
        <v>75</v>
      </c>
      <c r="AY1784" s="173" t="s">
        <v>334</v>
      </c>
    </row>
    <row r="1785" spans="2:65" s="12" customFormat="1" ht="20.399999999999999">
      <c r="B1785" s="171"/>
      <c r="D1785" s="172" t="s">
        <v>342</v>
      </c>
      <c r="E1785" s="173" t="s">
        <v>1</v>
      </c>
      <c r="F1785" s="174" t="s">
        <v>2011</v>
      </c>
      <c r="H1785" s="173" t="s">
        <v>1</v>
      </c>
      <c r="I1785" s="175"/>
      <c r="L1785" s="171"/>
      <c r="M1785" s="176"/>
      <c r="T1785" s="177"/>
      <c r="AT1785" s="173" t="s">
        <v>342</v>
      </c>
      <c r="AU1785" s="173" t="s">
        <v>87</v>
      </c>
      <c r="AV1785" s="12" t="s">
        <v>82</v>
      </c>
      <c r="AW1785" s="12" t="s">
        <v>31</v>
      </c>
      <c r="AX1785" s="12" t="s">
        <v>75</v>
      </c>
      <c r="AY1785" s="173" t="s">
        <v>334</v>
      </c>
    </row>
    <row r="1786" spans="2:65" s="13" customFormat="1">
      <c r="B1786" s="178"/>
      <c r="D1786" s="172" t="s">
        <v>342</v>
      </c>
      <c r="E1786" s="179" t="s">
        <v>1</v>
      </c>
      <c r="F1786" s="180" t="s">
        <v>2032</v>
      </c>
      <c r="H1786" s="181">
        <v>1.89</v>
      </c>
      <c r="I1786" s="182"/>
      <c r="L1786" s="178"/>
      <c r="M1786" s="183"/>
      <c r="T1786" s="184"/>
      <c r="AT1786" s="179" t="s">
        <v>342</v>
      </c>
      <c r="AU1786" s="179" t="s">
        <v>87</v>
      </c>
      <c r="AV1786" s="13" t="s">
        <v>87</v>
      </c>
      <c r="AW1786" s="13" t="s">
        <v>31</v>
      </c>
      <c r="AX1786" s="13" t="s">
        <v>75</v>
      </c>
      <c r="AY1786" s="179" t="s">
        <v>334</v>
      </c>
    </row>
    <row r="1787" spans="2:65" s="14" customFormat="1">
      <c r="B1787" s="185"/>
      <c r="D1787" s="172" t="s">
        <v>342</v>
      </c>
      <c r="E1787" s="186" t="s">
        <v>1</v>
      </c>
      <c r="F1787" s="187" t="s">
        <v>346</v>
      </c>
      <c r="H1787" s="188">
        <v>1.89</v>
      </c>
      <c r="I1787" s="189"/>
      <c r="L1787" s="185"/>
      <c r="M1787" s="190"/>
      <c r="T1787" s="191"/>
      <c r="AT1787" s="186" t="s">
        <v>342</v>
      </c>
      <c r="AU1787" s="186" t="s">
        <v>87</v>
      </c>
      <c r="AV1787" s="14" t="s">
        <v>340</v>
      </c>
      <c r="AW1787" s="14" t="s">
        <v>31</v>
      </c>
      <c r="AX1787" s="14" t="s">
        <v>82</v>
      </c>
      <c r="AY1787" s="186" t="s">
        <v>334</v>
      </c>
    </row>
    <row r="1788" spans="2:65" s="12" customFormat="1">
      <c r="B1788" s="171"/>
      <c r="D1788" s="172" t="s">
        <v>342</v>
      </c>
      <c r="E1788" s="173" t="s">
        <v>1</v>
      </c>
      <c r="F1788" s="174" t="s">
        <v>1929</v>
      </c>
      <c r="H1788" s="173" t="s">
        <v>1</v>
      </c>
      <c r="I1788" s="175"/>
      <c r="L1788" s="171"/>
      <c r="M1788" s="176"/>
      <c r="T1788" s="177"/>
      <c r="AT1788" s="173" t="s">
        <v>342</v>
      </c>
      <c r="AU1788" s="173" t="s">
        <v>87</v>
      </c>
      <c r="AV1788" s="12" t="s">
        <v>82</v>
      </c>
      <c r="AW1788" s="12" t="s">
        <v>31</v>
      </c>
      <c r="AX1788" s="12" t="s">
        <v>75</v>
      </c>
      <c r="AY1788" s="173" t="s">
        <v>334</v>
      </c>
    </row>
    <row r="1789" spans="2:65" s="1" customFormat="1" ht="44.25" customHeight="1">
      <c r="B1789" s="128"/>
      <c r="C1789" s="158" t="s">
        <v>2033</v>
      </c>
      <c r="D1789" s="158" t="s">
        <v>336</v>
      </c>
      <c r="E1789" s="159" t="s">
        <v>2034</v>
      </c>
      <c r="F1789" s="160" t="s">
        <v>2035</v>
      </c>
      <c r="G1789" s="161" t="s">
        <v>339</v>
      </c>
      <c r="H1789" s="162">
        <v>4.2</v>
      </c>
      <c r="I1789" s="163"/>
      <c r="J1789" s="164">
        <f>ROUND(I1789*H1789,2)</f>
        <v>0</v>
      </c>
      <c r="K1789" s="165"/>
      <c r="L1789" s="32"/>
      <c r="M1789" s="166" t="s">
        <v>1</v>
      </c>
      <c r="N1789" s="127" t="s">
        <v>41</v>
      </c>
      <c r="P1789" s="167">
        <f>O1789*H1789</f>
        <v>0</v>
      </c>
      <c r="Q1789" s="167">
        <v>3.0000000000000001E-5</v>
      </c>
      <c r="R1789" s="167">
        <f>Q1789*H1789</f>
        <v>1.26E-4</v>
      </c>
      <c r="S1789" s="167">
        <v>0</v>
      </c>
      <c r="T1789" s="168">
        <f>S1789*H1789</f>
        <v>0</v>
      </c>
      <c r="AR1789" s="169" t="s">
        <v>452</v>
      </c>
      <c r="AT1789" s="169" t="s">
        <v>336</v>
      </c>
      <c r="AU1789" s="169" t="s">
        <v>87</v>
      </c>
      <c r="AY1789" s="17" t="s">
        <v>334</v>
      </c>
      <c r="BE1789" s="170">
        <f>IF(N1789="základná",J1789,0)</f>
        <v>0</v>
      </c>
      <c r="BF1789" s="170">
        <f>IF(N1789="znížená",J1789,0)</f>
        <v>0</v>
      </c>
      <c r="BG1789" s="170">
        <f>IF(N1789="zákl. prenesená",J1789,0)</f>
        <v>0</v>
      </c>
      <c r="BH1789" s="170">
        <f>IF(N1789="zníž. prenesená",J1789,0)</f>
        <v>0</v>
      </c>
      <c r="BI1789" s="170">
        <f>IF(N1789="nulová",J1789,0)</f>
        <v>0</v>
      </c>
      <c r="BJ1789" s="17" t="s">
        <v>87</v>
      </c>
      <c r="BK1789" s="170">
        <f>ROUND(I1789*H1789,2)</f>
        <v>0</v>
      </c>
      <c r="BL1789" s="17" t="s">
        <v>452</v>
      </c>
      <c r="BM1789" s="169" t="s">
        <v>2036</v>
      </c>
    </row>
    <row r="1790" spans="2:65" s="12" customFormat="1">
      <c r="B1790" s="171"/>
      <c r="D1790" s="172" t="s">
        <v>342</v>
      </c>
      <c r="E1790" s="173" t="s">
        <v>1</v>
      </c>
      <c r="F1790" s="174" t="s">
        <v>2009</v>
      </c>
      <c r="H1790" s="173" t="s">
        <v>1</v>
      </c>
      <c r="I1790" s="175"/>
      <c r="L1790" s="171"/>
      <c r="M1790" s="176"/>
      <c r="T1790" s="177"/>
      <c r="AT1790" s="173" t="s">
        <v>342</v>
      </c>
      <c r="AU1790" s="173" t="s">
        <v>87</v>
      </c>
      <c r="AV1790" s="12" t="s">
        <v>82</v>
      </c>
      <c r="AW1790" s="12" t="s">
        <v>31</v>
      </c>
      <c r="AX1790" s="12" t="s">
        <v>75</v>
      </c>
      <c r="AY1790" s="173" t="s">
        <v>334</v>
      </c>
    </row>
    <row r="1791" spans="2:65" s="12" customFormat="1" ht="20.399999999999999">
      <c r="B1791" s="171"/>
      <c r="D1791" s="172" t="s">
        <v>342</v>
      </c>
      <c r="E1791" s="173" t="s">
        <v>1</v>
      </c>
      <c r="F1791" s="174" t="s">
        <v>2010</v>
      </c>
      <c r="H1791" s="173" t="s">
        <v>1</v>
      </c>
      <c r="I1791" s="175"/>
      <c r="L1791" s="171"/>
      <c r="M1791" s="176"/>
      <c r="T1791" s="177"/>
      <c r="AT1791" s="173" t="s">
        <v>342</v>
      </c>
      <c r="AU1791" s="173" t="s">
        <v>87</v>
      </c>
      <c r="AV1791" s="12" t="s">
        <v>82</v>
      </c>
      <c r="AW1791" s="12" t="s">
        <v>31</v>
      </c>
      <c r="AX1791" s="12" t="s">
        <v>75</v>
      </c>
      <c r="AY1791" s="173" t="s">
        <v>334</v>
      </c>
    </row>
    <row r="1792" spans="2:65" s="12" customFormat="1" ht="20.399999999999999">
      <c r="B1792" s="171"/>
      <c r="D1792" s="172" t="s">
        <v>342</v>
      </c>
      <c r="E1792" s="173" t="s">
        <v>1</v>
      </c>
      <c r="F1792" s="174" t="s">
        <v>2011</v>
      </c>
      <c r="H1792" s="173" t="s">
        <v>1</v>
      </c>
      <c r="I1792" s="175"/>
      <c r="L1792" s="171"/>
      <c r="M1792" s="176"/>
      <c r="T1792" s="177"/>
      <c r="AT1792" s="173" t="s">
        <v>342</v>
      </c>
      <c r="AU1792" s="173" t="s">
        <v>87</v>
      </c>
      <c r="AV1792" s="12" t="s">
        <v>82</v>
      </c>
      <c r="AW1792" s="12" t="s">
        <v>31</v>
      </c>
      <c r="AX1792" s="12" t="s">
        <v>75</v>
      </c>
      <c r="AY1792" s="173" t="s">
        <v>334</v>
      </c>
    </row>
    <row r="1793" spans="2:65" s="13" customFormat="1">
      <c r="B1793" s="178"/>
      <c r="D1793" s="172" t="s">
        <v>342</v>
      </c>
      <c r="E1793" s="179" t="s">
        <v>1</v>
      </c>
      <c r="F1793" s="180" t="s">
        <v>2037</v>
      </c>
      <c r="H1793" s="181">
        <v>4.2</v>
      </c>
      <c r="I1793" s="182"/>
      <c r="L1793" s="178"/>
      <c r="M1793" s="183"/>
      <c r="T1793" s="184"/>
      <c r="AT1793" s="179" t="s">
        <v>342</v>
      </c>
      <c r="AU1793" s="179" t="s">
        <v>87</v>
      </c>
      <c r="AV1793" s="13" t="s">
        <v>87</v>
      </c>
      <c r="AW1793" s="13" t="s">
        <v>31</v>
      </c>
      <c r="AX1793" s="13" t="s">
        <v>75</v>
      </c>
      <c r="AY1793" s="179" t="s">
        <v>334</v>
      </c>
    </row>
    <row r="1794" spans="2:65" s="14" customFormat="1">
      <c r="B1794" s="185"/>
      <c r="D1794" s="172" t="s">
        <v>342</v>
      </c>
      <c r="E1794" s="186" t="s">
        <v>1</v>
      </c>
      <c r="F1794" s="187" t="s">
        <v>346</v>
      </c>
      <c r="H1794" s="188">
        <v>4.2</v>
      </c>
      <c r="I1794" s="189"/>
      <c r="L1794" s="185"/>
      <c r="M1794" s="190"/>
      <c r="T1794" s="191"/>
      <c r="AT1794" s="186" t="s">
        <v>342</v>
      </c>
      <c r="AU1794" s="186" t="s">
        <v>87</v>
      </c>
      <c r="AV1794" s="14" t="s">
        <v>340</v>
      </c>
      <c r="AW1794" s="14" t="s">
        <v>31</v>
      </c>
      <c r="AX1794" s="14" t="s">
        <v>82</v>
      </c>
      <c r="AY1794" s="186" t="s">
        <v>334</v>
      </c>
    </row>
    <row r="1795" spans="2:65" s="12" customFormat="1">
      <c r="B1795" s="171"/>
      <c r="D1795" s="172" t="s">
        <v>342</v>
      </c>
      <c r="E1795" s="173" t="s">
        <v>1</v>
      </c>
      <c r="F1795" s="174" t="s">
        <v>1929</v>
      </c>
      <c r="H1795" s="173" t="s">
        <v>1</v>
      </c>
      <c r="I1795" s="175"/>
      <c r="L1795" s="171"/>
      <c r="M1795" s="176"/>
      <c r="T1795" s="177"/>
      <c r="AT1795" s="173" t="s">
        <v>342</v>
      </c>
      <c r="AU1795" s="173" t="s">
        <v>87</v>
      </c>
      <c r="AV1795" s="12" t="s">
        <v>82</v>
      </c>
      <c r="AW1795" s="12" t="s">
        <v>31</v>
      </c>
      <c r="AX1795" s="12" t="s">
        <v>75</v>
      </c>
      <c r="AY1795" s="173" t="s">
        <v>334</v>
      </c>
    </row>
    <row r="1796" spans="2:65" s="1" customFormat="1" ht="66.75" customHeight="1">
      <c r="B1796" s="128"/>
      <c r="C1796" s="158" t="s">
        <v>2038</v>
      </c>
      <c r="D1796" s="158" t="s">
        <v>336</v>
      </c>
      <c r="E1796" s="159" t="s">
        <v>2039</v>
      </c>
      <c r="F1796" s="160" t="s">
        <v>2040</v>
      </c>
      <c r="G1796" s="161" t="s">
        <v>339</v>
      </c>
      <c r="H1796" s="162">
        <v>1.1930000000000001</v>
      </c>
      <c r="I1796" s="163"/>
      <c r="J1796" s="164">
        <f>ROUND(I1796*H1796,2)</f>
        <v>0</v>
      </c>
      <c r="K1796" s="165"/>
      <c r="L1796" s="32"/>
      <c r="M1796" s="166" t="s">
        <v>1</v>
      </c>
      <c r="N1796" s="127" t="s">
        <v>41</v>
      </c>
      <c r="P1796" s="167">
        <f>O1796*H1796</f>
        <v>0</v>
      </c>
      <c r="Q1796" s="167">
        <v>3.0000000000000001E-5</v>
      </c>
      <c r="R1796" s="167">
        <f>Q1796*H1796</f>
        <v>3.5790000000000001E-5</v>
      </c>
      <c r="S1796" s="167">
        <v>0</v>
      </c>
      <c r="T1796" s="168">
        <f>S1796*H1796</f>
        <v>0</v>
      </c>
      <c r="AR1796" s="169" t="s">
        <v>452</v>
      </c>
      <c r="AT1796" s="169" t="s">
        <v>336</v>
      </c>
      <c r="AU1796" s="169" t="s">
        <v>87</v>
      </c>
      <c r="AY1796" s="17" t="s">
        <v>334</v>
      </c>
      <c r="BE1796" s="170">
        <f>IF(N1796="základná",J1796,0)</f>
        <v>0</v>
      </c>
      <c r="BF1796" s="170">
        <f>IF(N1796="znížená",J1796,0)</f>
        <v>0</v>
      </c>
      <c r="BG1796" s="170">
        <f>IF(N1796="zákl. prenesená",J1796,0)</f>
        <v>0</v>
      </c>
      <c r="BH1796" s="170">
        <f>IF(N1796="zníž. prenesená",J1796,0)</f>
        <v>0</v>
      </c>
      <c r="BI1796" s="170">
        <f>IF(N1796="nulová",J1796,0)</f>
        <v>0</v>
      </c>
      <c r="BJ1796" s="17" t="s">
        <v>87</v>
      </c>
      <c r="BK1796" s="170">
        <f>ROUND(I1796*H1796,2)</f>
        <v>0</v>
      </c>
      <c r="BL1796" s="17" t="s">
        <v>452</v>
      </c>
      <c r="BM1796" s="169" t="s">
        <v>2041</v>
      </c>
    </row>
    <row r="1797" spans="2:65" s="12" customFormat="1">
      <c r="B1797" s="171"/>
      <c r="D1797" s="172" t="s">
        <v>342</v>
      </c>
      <c r="E1797" s="173" t="s">
        <v>1</v>
      </c>
      <c r="F1797" s="174" t="s">
        <v>2042</v>
      </c>
      <c r="H1797" s="173" t="s">
        <v>1</v>
      </c>
      <c r="I1797" s="175"/>
      <c r="L1797" s="171"/>
      <c r="M1797" s="176"/>
      <c r="T1797" s="177"/>
      <c r="AT1797" s="173" t="s">
        <v>342</v>
      </c>
      <c r="AU1797" s="173" t="s">
        <v>87</v>
      </c>
      <c r="AV1797" s="12" t="s">
        <v>82</v>
      </c>
      <c r="AW1797" s="12" t="s">
        <v>31</v>
      </c>
      <c r="AX1797" s="12" t="s">
        <v>75</v>
      </c>
      <c r="AY1797" s="173" t="s">
        <v>334</v>
      </c>
    </row>
    <row r="1798" spans="2:65" s="12" customFormat="1" ht="20.399999999999999">
      <c r="B1798" s="171"/>
      <c r="D1798" s="172" t="s">
        <v>342</v>
      </c>
      <c r="E1798" s="173" t="s">
        <v>1</v>
      </c>
      <c r="F1798" s="174" t="s">
        <v>2010</v>
      </c>
      <c r="H1798" s="173" t="s">
        <v>1</v>
      </c>
      <c r="I1798" s="175"/>
      <c r="L1798" s="171"/>
      <c r="M1798" s="176"/>
      <c r="T1798" s="177"/>
      <c r="AT1798" s="173" t="s">
        <v>342</v>
      </c>
      <c r="AU1798" s="173" t="s">
        <v>87</v>
      </c>
      <c r="AV1798" s="12" t="s">
        <v>82</v>
      </c>
      <c r="AW1798" s="12" t="s">
        <v>31</v>
      </c>
      <c r="AX1798" s="12" t="s">
        <v>75</v>
      </c>
      <c r="AY1798" s="173" t="s">
        <v>334</v>
      </c>
    </row>
    <row r="1799" spans="2:65" s="12" customFormat="1" ht="20.399999999999999">
      <c r="B1799" s="171"/>
      <c r="D1799" s="172" t="s">
        <v>342</v>
      </c>
      <c r="E1799" s="173" t="s">
        <v>1</v>
      </c>
      <c r="F1799" s="174" t="s">
        <v>2011</v>
      </c>
      <c r="H1799" s="173" t="s">
        <v>1</v>
      </c>
      <c r="I1799" s="175"/>
      <c r="L1799" s="171"/>
      <c r="M1799" s="176"/>
      <c r="T1799" s="177"/>
      <c r="AT1799" s="173" t="s">
        <v>342</v>
      </c>
      <c r="AU1799" s="173" t="s">
        <v>87</v>
      </c>
      <c r="AV1799" s="12" t="s">
        <v>82</v>
      </c>
      <c r="AW1799" s="12" t="s">
        <v>31</v>
      </c>
      <c r="AX1799" s="12" t="s">
        <v>75</v>
      </c>
      <c r="AY1799" s="173" t="s">
        <v>334</v>
      </c>
    </row>
    <row r="1800" spans="2:65" s="13" customFormat="1">
      <c r="B1800" s="178"/>
      <c r="D1800" s="172" t="s">
        <v>342</v>
      </c>
      <c r="E1800" s="179" t="s">
        <v>1</v>
      </c>
      <c r="F1800" s="180" t="s">
        <v>2043</v>
      </c>
      <c r="H1800" s="181">
        <v>1.1930000000000001</v>
      </c>
      <c r="I1800" s="182"/>
      <c r="L1800" s="178"/>
      <c r="M1800" s="183"/>
      <c r="T1800" s="184"/>
      <c r="AT1800" s="179" t="s">
        <v>342</v>
      </c>
      <c r="AU1800" s="179" t="s">
        <v>87</v>
      </c>
      <c r="AV1800" s="13" t="s">
        <v>87</v>
      </c>
      <c r="AW1800" s="13" t="s">
        <v>31</v>
      </c>
      <c r="AX1800" s="13" t="s">
        <v>75</v>
      </c>
      <c r="AY1800" s="179" t="s">
        <v>334</v>
      </c>
    </row>
    <row r="1801" spans="2:65" s="14" customFormat="1">
      <c r="B1801" s="185"/>
      <c r="D1801" s="172" t="s">
        <v>342</v>
      </c>
      <c r="E1801" s="186" t="s">
        <v>1</v>
      </c>
      <c r="F1801" s="187" t="s">
        <v>346</v>
      </c>
      <c r="H1801" s="188">
        <v>1.1930000000000001</v>
      </c>
      <c r="I1801" s="189"/>
      <c r="L1801" s="185"/>
      <c r="M1801" s="190"/>
      <c r="T1801" s="191"/>
      <c r="AT1801" s="186" t="s">
        <v>342</v>
      </c>
      <c r="AU1801" s="186" t="s">
        <v>87</v>
      </c>
      <c r="AV1801" s="14" t="s">
        <v>340</v>
      </c>
      <c r="AW1801" s="14" t="s">
        <v>31</v>
      </c>
      <c r="AX1801" s="14" t="s">
        <v>82</v>
      </c>
      <c r="AY1801" s="186" t="s">
        <v>334</v>
      </c>
    </row>
    <row r="1802" spans="2:65" s="12" customFormat="1">
      <c r="B1802" s="171"/>
      <c r="D1802" s="172" t="s">
        <v>342</v>
      </c>
      <c r="E1802" s="173" t="s">
        <v>1</v>
      </c>
      <c r="F1802" s="174" t="s">
        <v>1929</v>
      </c>
      <c r="H1802" s="173" t="s">
        <v>1</v>
      </c>
      <c r="I1802" s="175"/>
      <c r="L1802" s="171"/>
      <c r="M1802" s="176"/>
      <c r="T1802" s="177"/>
      <c r="AT1802" s="173" t="s">
        <v>342</v>
      </c>
      <c r="AU1802" s="173" t="s">
        <v>87</v>
      </c>
      <c r="AV1802" s="12" t="s">
        <v>82</v>
      </c>
      <c r="AW1802" s="12" t="s">
        <v>31</v>
      </c>
      <c r="AX1802" s="12" t="s">
        <v>75</v>
      </c>
      <c r="AY1802" s="173" t="s">
        <v>334</v>
      </c>
    </row>
    <row r="1803" spans="2:65" s="1" customFormat="1" ht="44.25" customHeight="1">
      <c r="B1803" s="128"/>
      <c r="C1803" s="158" t="s">
        <v>2044</v>
      </c>
      <c r="D1803" s="158" t="s">
        <v>336</v>
      </c>
      <c r="E1803" s="159" t="s">
        <v>2045</v>
      </c>
      <c r="F1803" s="160" t="s">
        <v>2046</v>
      </c>
      <c r="G1803" s="161" t="s">
        <v>339</v>
      </c>
      <c r="H1803" s="162">
        <v>4.7670000000000003</v>
      </c>
      <c r="I1803" s="163"/>
      <c r="J1803" s="164">
        <f>ROUND(I1803*H1803,2)</f>
        <v>0</v>
      </c>
      <c r="K1803" s="165"/>
      <c r="L1803" s="32"/>
      <c r="M1803" s="166" t="s">
        <v>1</v>
      </c>
      <c r="N1803" s="127" t="s">
        <v>41</v>
      </c>
      <c r="P1803" s="167">
        <f>O1803*H1803</f>
        <v>0</v>
      </c>
      <c r="Q1803" s="167">
        <v>3.0000000000000001E-5</v>
      </c>
      <c r="R1803" s="167">
        <f>Q1803*H1803</f>
        <v>1.4301E-4</v>
      </c>
      <c r="S1803" s="167">
        <v>0</v>
      </c>
      <c r="T1803" s="168">
        <f>S1803*H1803</f>
        <v>0</v>
      </c>
      <c r="AR1803" s="169" t="s">
        <v>452</v>
      </c>
      <c r="AT1803" s="169" t="s">
        <v>336</v>
      </c>
      <c r="AU1803" s="169" t="s">
        <v>87</v>
      </c>
      <c r="AY1803" s="17" t="s">
        <v>334</v>
      </c>
      <c r="BE1803" s="170">
        <f>IF(N1803="základná",J1803,0)</f>
        <v>0</v>
      </c>
      <c r="BF1803" s="170">
        <f>IF(N1803="znížená",J1803,0)</f>
        <v>0</v>
      </c>
      <c r="BG1803" s="170">
        <f>IF(N1803="zákl. prenesená",J1803,0)</f>
        <v>0</v>
      </c>
      <c r="BH1803" s="170">
        <f>IF(N1803="zníž. prenesená",J1803,0)</f>
        <v>0</v>
      </c>
      <c r="BI1803" s="170">
        <f>IF(N1803="nulová",J1803,0)</f>
        <v>0</v>
      </c>
      <c r="BJ1803" s="17" t="s">
        <v>87</v>
      </c>
      <c r="BK1803" s="170">
        <f>ROUND(I1803*H1803,2)</f>
        <v>0</v>
      </c>
      <c r="BL1803" s="17" t="s">
        <v>452</v>
      </c>
      <c r="BM1803" s="169" t="s">
        <v>2047</v>
      </c>
    </row>
    <row r="1804" spans="2:65" s="12" customFormat="1">
      <c r="B1804" s="171"/>
      <c r="D1804" s="172" t="s">
        <v>342</v>
      </c>
      <c r="E1804" s="173" t="s">
        <v>1</v>
      </c>
      <c r="F1804" s="174" t="s">
        <v>2048</v>
      </c>
      <c r="H1804" s="173" t="s">
        <v>1</v>
      </c>
      <c r="I1804" s="175"/>
      <c r="L1804" s="171"/>
      <c r="M1804" s="176"/>
      <c r="T1804" s="177"/>
      <c r="AT1804" s="173" t="s">
        <v>342</v>
      </c>
      <c r="AU1804" s="173" t="s">
        <v>87</v>
      </c>
      <c r="AV1804" s="12" t="s">
        <v>82</v>
      </c>
      <c r="AW1804" s="12" t="s">
        <v>31</v>
      </c>
      <c r="AX1804" s="12" t="s">
        <v>75</v>
      </c>
      <c r="AY1804" s="173" t="s">
        <v>334</v>
      </c>
    </row>
    <row r="1805" spans="2:65" s="12" customFormat="1" ht="20.399999999999999">
      <c r="B1805" s="171"/>
      <c r="D1805" s="172" t="s">
        <v>342</v>
      </c>
      <c r="E1805" s="173" t="s">
        <v>1</v>
      </c>
      <c r="F1805" s="174" t="s">
        <v>2010</v>
      </c>
      <c r="H1805" s="173" t="s">
        <v>1</v>
      </c>
      <c r="I1805" s="175"/>
      <c r="L1805" s="171"/>
      <c r="M1805" s="176"/>
      <c r="T1805" s="177"/>
      <c r="AT1805" s="173" t="s">
        <v>342</v>
      </c>
      <c r="AU1805" s="173" t="s">
        <v>87</v>
      </c>
      <c r="AV1805" s="12" t="s">
        <v>82</v>
      </c>
      <c r="AW1805" s="12" t="s">
        <v>31</v>
      </c>
      <c r="AX1805" s="12" t="s">
        <v>75</v>
      </c>
      <c r="AY1805" s="173" t="s">
        <v>334</v>
      </c>
    </row>
    <row r="1806" spans="2:65" s="12" customFormat="1" ht="20.399999999999999">
      <c r="B1806" s="171"/>
      <c r="D1806" s="172" t="s">
        <v>342</v>
      </c>
      <c r="E1806" s="173" t="s">
        <v>1</v>
      </c>
      <c r="F1806" s="174" t="s">
        <v>2011</v>
      </c>
      <c r="H1806" s="173" t="s">
        <v>1</v>
      </c>
      <c r="I1806" s="175"/>
      <c r="L1806" s="171"/>
      <c r="M1806" s="176"/>
      <c r="T1806" s="177"/>
      <c r="AT1806" s="173" t="s">
        <v>342</v>
      </c>
      <c r="AU1806" s="173" t="s">
        <v>87</v>
      </c>
      <c r="AV1806" s="12" t="s">
        <v>82</v>
      </c>
      <c r="AW1806" s="12" t="s">
        <v>31</v>
      </c>
      <c r="AX1806" s="12" t="s">
        <v>75</v>
      </c>
      <c r="AY1806" s="173" t="s">
        <v>334</v>
      </c>
    </row>
    <row r="1807" spans="2:65" s="13" customFormat="1">
      <c r="B1807" s="178"/>
      <c r="D1807" s="172" t="s">
        <v>342</v>
      </c>
      <c r="E1807" s="179" t="s">
        <v>1</v>
      </c>
      <c r="F1807" s="180" t="s">
        <v>2049</v>
      </c>
      <c r="H1807" s="181">
        <v>4.7670000000000003</v>
      </c>
      <c r="I1807" s="182"/>
      <c r="L1807" s="178"/>
      <c r="M1807" s="183"/>
      <c r="T1807" s="184"/>
      <c r="AT1807" s="179" t="s">
        <v>342</v>
      </c>
      <c r="AU1807" s="179" t="s">
        <v>87</v>
      </c>
      <c r="AV1807" s="13" t="s">
        <v>87</v>
      </c>
      <c r="AW1807" s="13" t="s">
        <v>31</v>
      </c>
      <c r="AX1807" s="13" t="s">
        <v>75</v>
      </c>
      <c r="AY1807" s="179" t="s">
        <v>334</v>
      </c>
    </row>
    <row r="1808" spans="2:65" s="14" customFormat="1">
      <c r="B1808" s="185"/>
      <c r="D1808" s="172" t="s">
        <v>342</v>
      </c>
      <c r="E1808" s="186" t="s">
        <v>1</v>
      </c>
      <c r="F1808" s="187" t="s">
        <v>346</v>
      </c>
      <c r="H1808" s="188">
        <v>4.7670000000000003</v>
      </c>
      <c r="I1808" s="189"/>
      <c r="L1808" s="185"/>
      <c r="M1808" s="190"/>
      <c r="T1808" s="191"/>
      <c r="AT1808" s="186" t="s">
        <v>342</v>
      </c>
      <c r="AU1808" s="186" t="s">
        <v>87</v>
      </c>
      <c r="AV1808" s="14" t="s">
        <v>340</v>
      </c>
      <c r="AW1808" s="14" t="s">
        <v>31</v>
      </c>
      <c r="AX1808" s="14" t="s">
        <v>82</v>
      </c>
      <c r="AY1808" s="186" t="s">
        <v>334</v>
      </c>
    </row>
    <row r="1809" spans="2:65" s="12" customFormat="1">
      <c r="B1809" s="171"/>
      <c r="D1809" s="172" t="s">
        <v>342</v>
      </c>
      <c r="E1809" s="173" t="s">
        <v>1</v>
      </c>
      <c r="F1809" s="174" t="s">
        <v>1929</v>
      </c>
      <c r="H1809" s="173" t="s">
        <v>1</v>
      </c>
      <c r="I1809" s="175"/>
      <c r="L1809" s="171"/>
      <c r="M1809" s="176"/>
      <c r="T1809" s="177"/>
      <c r="AT1809" s="173" t="s">
        <v>342</v>
      </c>
      <c r="AU1809" s="173" t="s">
        <v>87</v>
      </c>
      <c r="AV1809" s="12" t="s">
        <v>82</v>
      </c>
      <c r="AW1809" s="12" t="s">
        <v>31</v>
      </c>
      <c r="AX1809" s="12" t="s">
        <v>75</v>
      </c>
      <c r="AY1809" s="173" t="s">
        <v>334</v>
      </c>
    </row>
    <row r="1810" spans="2:65" s="1" customFormat="1" ht="78" customHeight="1">
      <c r="B1810" s="128"/>
      <c r="C1810" s="158" t="s">
        <v>2050</v>
      </c>
      <c r="D1810" s="158" t="s">
        <v>336</v>
      </c>
      <c r="E1810" s="159" t="s">
        <v>2051</v>
      </c>
      <c r="F1810" s="160" t="s">
        <v>2052</v>
      </c>
      <c r="G1810" s="161" t="s">
        <v>501</v>
      </c>
      <c r="H1810" s="162">
        <v>1</v>
      </c>
      <c r="I1810" s="163"/>
      <c r="J1810" s="164">
        <f>ROUND(I1810*H1810,2)</f>
        <v>0</v>
      </c>
      <c r="K1810" s="165"/>
      <c r="L1810" s="32"/>
      <c r="M1810" s="166" t="s">
        <v>1</v>
      </c>
      <c r="N1810" s="127" t="s">
        <v>41</v>
      </c>
      <c r="P1810" s="167">
        <f>O1810*H1810</f>
        <v>0</v>
      </c>
      <c r="Q1810" s="167">
        <v>3.0000000000000001E-5</v>
      </c>
      <c r="R1810" s="167">
        <f>Q1810*H1810</f>
        <v>3.0000000000000001E-5</v>
      </c>
      <c r="S1810" s="167">
        <v>0</v>
      </c>
      <c r="T1810" s="168">
        <f>S1810*H1810</f>
        <v>0</v>
      </c>
      <c r="AR1810" s="169" t="s">
        <v>452</v>
      </c>
      <c r="AT1810" s="169" t="s">
        <v>336</v>
      </c>
      <c r="AU1810" s="169" t="s">
        <v>87</v>
      </c>
      <c r="AY1810" s="17" t="s">
        <v>334</v>
      </c>
      <c r="BE1810" s="170">
        <f>IF(N1810="základná",J1810,0)</f>
        <v>0</v>
      </c>
      <c r="BF1810" s="170">
        <f>IF(N1810="znížená",J1810,0)</f>
        <v>0</v>
      </c>
      <c r="BG1810" s="170">
        <f>IF(N1810="zákl. prenesená",J1810,0)</f>
        <v>0</v>
      </c>
      <c r="BH1810" s="170">
        <f>IF(N1810="zníž. prenesená",J1810,0)</f>
        <v>0</v>
      </c>
      <c r="BI1810" s="170">
        <f>IF(N1810="nulová",J1810,0)</f>
        <v>0</v>
      </c>
      <c r="BJ1810" s="17" t="s">
        <v>87</v>
      </c>
      <c r="BK1810" s="170">
        <f>ROUND(I1810*H1810,2)</f>
        <v>0</v>
      </c>
      <c r="BL1810" s="17" t="s">
        <v>452</v>
      </c>
      <c r="BM1810" s="169" t="s">
        <v>2053</v>
      </c>
    </row>
    <row r="1811" spans="2:65" s="13" customFormat="1">
      <c r="B1811" s="178"/>
      <c r="D1811" s="172" t="s">
        <v>342</v>
      </c>
      <c r="E1811" s="179" t="s">
        <v>1</v>
      </c>
      <c r="F1811" s="180" t="s">
        <v>2054</v>
      </c>
      <c r="H1811" s="181">
        <v>1</v>
      </c>
      <c r="I1811" s="182"/>
      <c r="L1811" s="178"/>
      <c r="M1811" s="183"/>
      <c r="T1811" s="184"/>
      <c r="AT1811" s="179" t="s">
        <v>342</v>
      </c>
      <c r="AU1811" s="179" t="s">
        <v>87</v>
      </c>
      <c r="AV1811" s="13" t="s">
        <v>87</v>
      </c>
      <c r="AW1811" s="13" t="s">
        <v>31</v>
      </c>
      <c r="AX1811" s="13" t="s">
        <v>75</v>
      </c>
      <c r="AY1811" s="179" t="s">
        <v>334</v>
      </c>
    </row>
    <row r="1812" spans="2:65" s="14" customFormat="1">
      <c r="B1812" s="185"/>
      <c r="D1812" s="172" t="s">
        <v>342</v>
      </c>
      <c r="E1812" s="186" t="s">
        <v>1</v>
      </c>
      <c r="F1812" s="187" t="s">
        <v>346</v>
      </c>
      <c r="H1812" s="188">
        <v>1</v>
      </c>
      <c r="I1812" s="189"/>
      <c r="L1812" s="185"/>
      <c r="M1812" s="190"/>
      <c r="T1812" s="191"/>
      <c r="AT1812" s="186" t="s">
        <v>342</v>
      </c>
      <c r="AU1812" s="186" t="s">
        <v>87</v>
      </c>
      <c r="AV1812" s="14" t="s">
        <v>340</v>
      </c>
      <c r="AW1812" s="14" t="s">
        <v>31</v>
      </c>
      <c r="AX1812" s="14" t="s">
        <v>82</v>
      </c>
      <c r="AY1812" s="186" t="s">
        <v>334</v>
      </c>
    </row>
    <row r="1813" spans="2:65" s="12" customFormat="1">
      <c r="B1813" s="171"/>
      <c r="D1813" s="172" t="s">
        <v>342</v>
      </c>
      <c r="E1813" s="173" t="s">
        <v>1</v>
      </c>
      <c r="F1813" s="174" t="s">
        <v>1929</v>
      </c>
      <c r="H1813" s="173" t="s">
        <v>1</v>
      </c>
      <c r="I1813" s="175"/>
      <c r="L1813" s="171"/>
      <c r="M1813" s="176"/>
      <c r="T1813" s="177"/>
      <c r="AT1813" s="173" t="s">
        <v>342</v>
      </c>
      <c r="AU1813" s="173" t="s">
        <v>87</v>
      </c>
      <c r="AV1813" s="12" t="s">
        <v>82</v>
      </c>
      <c r="AW1813" s="12" t="s">
        <v>31</v>
      </c>
      <c r="AX1813" s="12" t="s">
        <v>75</v>
      </c>
      <c r="AY1813" s="173" t="s">
        <v>334</v>
      </c>
    </row>
    <row r="1814" spans="2:65" s="1" customFormat="1" ht="49.05" customHeight="1">
      <c r="B1814" s="128"/>
      <c r="C1814" s="158" t="s">
        <v>2055</v>
      </c>
      <c r="D1814" s="158" t="s">
        <v>336</v>
      </c>
      <c r="E1814" s="159" t="s">
        <v>2056</v>
      </c>
      <c r="F1814" s="160" t="s">
        <v>2057</v>
      </c>
      <c r="G1814" s="161" t="s">
        <v>501</v>
      </c>
      <c r="H1814" s="162">
        <v>12</v>
      </c>
      <c r="I1814" s="163"/>
      <c r="J1814" s="164">
        <f>ROUND(I1814*H1814,2)</f>
        <v>0</v>
      </c>
      <c r="K1814" s="165"/>
      <c r="L1814" s="32"/>
      <c r="M1814" s="166" t="s">
        <v>1</v>
      </c>
      <c r="N1814" s="127" t="s">
        <v>41</v>
      </c>
      <c r="P1814" s="167">
        <f>O1814*H1814</f>
        <v>0</v>
      </c>
      <c r="Q1814" s="167">
        <v>3.0000000000000001E-5</v>
      </c>
      <c r="R1814" s="167">
        <f>Q1814*H1814</f>
        <v>3.6000000000000002E-4</v>
      </c>
      <c r="S1814" s="167">
        <v>0</v>
      </c>
      <c r="T1814" s="168">
        <f>S1814*H1814</f>
        <v>0</v>
      </c>
      <c r="AR1814" s="169" t="s">
        <v>452</v>
      </c>
      <c r="AT1814" s="169" t="s">
        <v>336</v>
      </c>
      <c r="AU1814" s="169" t="s">
        <v>87</v>
      </c>
      <c r="AY1814" s="17" t="s">
        <v>334</v>
      </c>
      <c r="BE1814" s="170">
        <f>IF(N1814="základná",J1814,0)</f>
        <v>0</v>
      </c>
      <c r="BF1814" s="170">
        <f>IF(N1814="znížená",J1814,0)</f>
        <v>0</v>
      </c>
      <c r="BG1814" s="170">
        <f>IF(N1814="zákl. prenesená",J1814,0)</f>
        <v>0</v>
      </c>
      <c r="BH1814" s="170">
        <f>IF(N1814="zníž. prenesená",J1814,0)</f>
        <v>0</v>
      </c>
      <c r="BI1814" s="170">
        <f>IF(N1814="nulová",J1814,0)</f>
        <v>0</v>
      </c>
      <c r="BJ1814" s="17" t="s">
        <v>87</v>
      </c>
      <c r="BK1814" s="170">
        <f>ROUND(I1814*H1814,2)</f>
        <v>0</v>
      </c>
      <c r="BL1814" s="17" t="s">
        <v>452</v>
      </c>
      <c r="BM1814" s="169" t="s">
        <v>2058</v>
      </c>
    </row>
    <row r="1815" spans="2:65" s="13" customFormat="1">
      <c r="B1815" s="178"/>
      <c r="D1815" s="172" t="s">
        <v>342</v>
      </c>
      <c r="E1815" s="179" t="s">
        <v>1</v>
      </c>
      <c r="F1815" s="180" t="s">
        <v>424</v>
      </c>
      <c r="H1815" s="181">
        <v>12</v>
      </c>
      <c r="I1815" s="182"/>
      <c r="L1815" s="178"/>
      <c r="M1815" s="183"/>
      <c r="T1815" s="184"/>
      <c r="AT1815" s="179" t="s">
        <v>342</v>
      </c>
      <c r="AU1815" s="179" t="s">
        <v>87</v>
      </c>
      <c r="AV1815" s="13" t="s">
        <v>87</v>
      </c>
      <c r="AW1815" s="13" t="s">
        <v>31</v>
      </c>
      <c r="AX1815" s="13" t="s">
        <v>75</v>
      </c>
      <c r="AY1815" s="179" t="s">
        <v>334</v>
      </c>
    </row>
    <row r="1816" spans="2:65" s="14" customFormat="1">
      <c r="B1816" s="185"/>
      <c r="D1816" s="172" t="s">
        <v>342</v>
      </c>
      <c r="E1816" s="186" t="s">
        <v>1</v>
      </c>
      <c r="F1816" s="187" t="s">
        <v>346</v>
      </c>
      <c r="H1816" s="188">
        <v>12</v>
      </c>
      <c r="I1816" s="189"/>
      <c r="L1816" s="185"/>
      <c r="M1816" s="190"/>
      <c r="T1816" s="191"/>
      <c r="AT1816" s="186" t="s">
        <v>342</v>
      </c>
      <c r="AU1816" s="186" t="s">
        <v>87</v>
      </c>
      <c r="AV1816" s="14" t="s">
        <v>340</v>
      </c>
      <c r="AW1816" s="14" t="s">
        <v>31</v>
      </c>
      <c r="AX1816" s="14" t="s">
        <v>82</v>
      </c>
      <c r="AY1816" s="186" t="s">
        <v>334</v>
      </c>
    </row>
    <row r="1817" spans="2:65" s="12" customFormat="1">
      <c r="B1817" s="171"/>
      <c r="D1817" s="172" t="s">
        <v>342</v>
      </c>
      <c r="E1817" s="173" t="s">
        <v>1</v>
      </c>
      <c r="F1817" s="174" t="s">
        <v>1929</v>
      </c>
      <c r="H1817" s="173" t="s">
        <v>1</v>
      </c>
      <c r="I1817" s="175"/>
      <c r="L1817" s="171"/>
      <c r="M1817" s="176"/>
      <c r="T1817" s="177"/>
      <c r="AT1817" s="173" t="s">
        <v>342</v>
      </c>
      <c r="AU1817" s="173" t="s">
        <v>87</v>
      </c>
      <c r="AV1817" s="12" t="s">
        <v>82</v>
      </c>
      <c r="AW1817" s="12" t="s">
        <v>31</v>
      </c>
      <c r="AX1817" s="12" t="s">
        <v>75</v>
      </c>
      <c r="AY1817" s="173" t="s">
        <v>334</v>
      </c>
    </row>
    <row r="1818" spans="2:65" s="1" customFormat="1" ht="49.05" customHeight="1">
      <c r="B1818" s="128"/>
      <c r="C1818" s="158" t="s">
        <v>2059</v>
      </c>
      <c r="D1818" s="158" t="s">
        <v>336</v>
      </c>
      <c r="E1818" s="159" t="s">
        <v>2060</v>
      </c>
      <c r="F1818" s="160" t="s">
        <v>2061</v>
      </c>
      <c r="G1818" s="161" t="s">
        <v>501</v>
      </c>
      <c r="H1818" s="162">
        <v>23</v>
      </c>
      <c r="I1818" s="163"/>
      <c r="J1818" s="164">
        <f>ROUND(I1818*H1818,2)</f>
        <v>0</v>
      </c>
      <c r="K1818" s="165"/>
      <c r="L1818" s="32"/>
      <c r="M1818" s="166" t="s">
        <v>1</v>
      </c>
      <c r="N1818" s="127" t="s">
        <v>41</v>
      </c>
      <c r="P1818" s="167">
        <f>O1818*H1818</f>
        <v>0</v>
      </c>
      <c r="Q1818" s="167">
        <v>3.0000000000000001E-5</v>
      </c>
      <c r="R1818" s="167">
        <f>Q1818*H1818</f>
        <v>6.8999999999999997E-4</v>
      </c>
      <c r="S1818" s="167">
        <v>0</v>
      </c>
      <c r="T1818" s="168">
        <f>S1818*H1818</f>
        <v>0</v>
      </c>
      <c r="AR1818" s="169" t="s">
        <v>452</v>
      </c>
      <c r="AT1818" s="169" t="s">
        <v>336</v>
      </c>
      <c r="AU1818" s="169" t="s">
        <v>87</v>
      </c>
      <c r="AY1818" s="17" t="s">
        <v>334</v>
      </c>
      <c r="BE1818" s="170">
        <f>IF(N1818="základná",J1818,0)</f>
        <v>0</v>
      </c>
      <c r="BF1818" s="170">
        <f>IF(N1818="znížená",J1818,0)</f>
        <v>0</v>
      </c>
      <c r="BG1818" s="170">
        <f>IF(N1818="zákl. prenesená",J1818,0)</f>
        <v>0</v>
      </c>
      <c r="BH1818" s="170">
        <f>IF(N1818="zníž. prenesená",J1818,0)</f>
        <v>0</v>
      </c>
      <c r="BI1818" s="170">
        <f>IF(N1818="nulová",J1818,0)</f>
        <v>0</v>
      </c>
      <c r="BJ1818" s="17" t="s">
        <v>87</v>
      </c>
      <c r="BK1818" s="170">
        <f>ROUND(I1818*H1818,2)</f>
        <v>0</v>
      </c>
      <c r="BL1818" s="17" t="s">
        <v>452</v>
      </c>
      <c r="BM1818" s="169" t="s">
        <v>2062</v>
      </c>
    </row>
    <row r="1819" spans="2:65" s="13" customFormat="1">
      <c r="B1819" s="178"/>
      <c r="D1819" s="172" t="s">
        <v>342</v>
      </c>
      <c r="E1819" s="179" t="s">
        <v>1</v>
      </c>
      <c r="F1819" s="180" t="s">
        <v>482</v>
      </c>
      <c r="H1819" s="181">
        <v>23</v>
      </c>
      <c r="I1819" s="182"/>
      <c r="L1819" s="178"/>
      <c r="M1819" s="183"/>
      <c r="T1819" s="184"/>
      <c r="AT1819" s="179" t="s">
        <v>342</v>
      </c>
      <c r="AU1819" s="179" t="s">
        <v>87</v>
      </c>
      <c r="AV1819" s="13" t="s">
        <v>87</v>
      </c>
      <c r="AW1819" s="13" t="s">
        <v>31</v>
      </c>
      <c r="AX1819" s="13" t="s">
        <v>82</v>
      </c>
      <c r="AY1819" s="179" t="s">
        <v>334</v>
      </c>
    </row>
    <row r="1820" spans="2:65" s="14" customFormat="1">
      <c r="B1820" s="185"/>
      <c r="D1820" s="172" t="s">
        <v>342</v>
      </c>
      <c r="E1820" s="186" t="s">
        <v>1</v>
      </c>
      <c r="F1820" s="187" t="s">
        <v>346</v>
      </c>
      <c r="H1820" s="188">
        <v>23</v>
      </c>
      <c r="I1820" s="189"/>
      <c r="L1820" s="185"/>
      <c r="M1820" s="190"/>
      <c r="T1820" s="191"/>
      <c r="AT1820" s="186" t="s">
        <v>342</v>
      </c>
      <c r="AU1820" s="186" t="s">
        <v>87</v>
      </c>
      <c r="AV1820" s="14" t="s">
        <v>340</v>
      </c>
      <c r="AW1820" s="14" t="s">
        <v>31</v>
      </c>
      <c r="AX1820" s="14" t="s">
        <v>75</v>
      </c>
      <c r="AY1820" s="186" t="s">
        <v>334</v>
      </c>
    </row>
    <row r="1821" spans="2:65" s="12" customFormat="1">
      <c r="B1821" s="171"/>
      <c r="D1821" s="172" t="s">
        <v>342</v>
      </c>
      <c r="E1821" s="173" t="s">
        <v>1</v>
      </c>
      <c r="F1821" s="174" t="s">
        <v>1929</v>
      </c>
      <c r="H1821" s="173" t="s">
        <v>1</v>
      </c>
      <c r="I1821" s="175"/>
      <c r="L1821" s="171"/>
      <c r="M1821" s="176"/>
      <c r="T1821" s="177"/>
      <c r="AT1821" s="173" t="s">
        <v>342</v>
      </c>
      <c r="AU1821" s="173" t="s">
        <v>87</v>
      </c>
      <c r="AV1821" s="12" t="s">
        <v>82</v>
      </c>
      <c r="AW1821" s="12" t="s">
        <v>31</v>
      </c>
      <c r="AX1821" s="12" t="s">
        <v>75</v>
      </c>
      <c r="AY1821" s="173" t="s">
        <v>334</v>
      </c>
    </row>
    <row r="1822" spans="2:65" s="1" customFormat="1" ht="49.05" customHeight="1">
      <c r="B1822" s="128"/>
      <c r="C1822" s="158" t="s">
        <v>2063</v>
      </c>
      <c r="D1822" s="158" t="s">
        <v>336</v>
      </c>
      <c r="E1822" s="159" t="s">
        <v>2064</v>
      </c>
      <c r="F1822" s="160" t="s">
        <v>2065</v>
      </c>
      <c r="G1822" s="161" t="s">
        <v>501</v>
      </c>
      <c r="H1822" s="162">
        <v>29</v>
      </c>
      <c r="I1822" s="163"/>
      <c r="J1822" s="164">
        <f>ROUND(I1822*H1822,2)</f>
        <v>0</v>
      </c>
      <c r="K1822" s="165"/>
      <c r="L1822" s="32"/>
      <c r="M1822" s="166" t="s">
        <v>1</v>
      </c>
      <c r="N1822" s="127" t="s">
        <v>41</v>
      </c>
      <c r="P1822" s="167">
        <f>O1822*H1822</f>
        <v>0</v>
      </c>
      <c r="Q1822" s="167">
        <v>3.0000000000000001E-5</v>
      </c>
      <c r="R1822" s="167">
        <f>Q1822*H1822</f>
        <v>8.7000000000000001E-4</v>
      </c>
      <c r="S1822" s="167">
        <v>0</v>
      </c>
      <c r="T1822" s="168">
        <f>S1822*H1822</f>
        <v>0</v>
      </c>
      <c r="AR1822" s="169" t="s">
        <v>452</v>
      </c>
      <c r="AT1822" s="169" t="s">
        <v>336</v>
      </c>
      <c r="AU1822" s="169" t="s">
        <v>87</v>
      </c>
      <c r="AY1822" s="17" t="s">
        <v>334</v>
      </c>
      <c r="BE1822" s="170">
        <f>IF(N1822="základná",J1822,0)</f>
        <v>0</v>
      </c>
      <c r="BF1822" s="170">
        <f>IF(N1822="znížená",J1822,0)</f>
        <v>0</v>
      </c>
      <c r="BG1822" s="170">
        <f>IF(N1822="zákl. prenesená",J1822,0)</f>
        <v>0</v>
      </c>
      <c r="BH1822" s="170">
        <f>IF(N1822="zníž. prenesená",J1822,0)</f>
        <v>0</v>
      </c>
      <c r="BI1822" s="170">
        <f>IF(N1822="nulová",J1822,0)</f>
        <v>0</v>
      </c>
      <c r="BJ1822" s="17" t="s">
        <v>87</v>
      </c>
      <c r="BK1822" s="170">
        <f>ROUND(I1822*H1822,2)</f>
        <v>0</v>
      </c>
      <c r="BL1822" s="17" t="s">
        <v>452</v>
      </c>
      <c r="BM1822" s="169" t="s">
        <v>2066</v>
      </c>
    </row>
    <row r="1823" spans="2:65" s="13" customFormat="1">
      <c r="B1823" s="178"/>
      <c r="D1823" s="172" t="s">
        <v>342</v>
      </c>
      <c r="E1823" s="179" t="s">
        <v>1</v>
      </c>
      <c r="F1823" s="180" t="s">
        <v>508</v>
      </c>
      <c r="H1823" s="181">
        <v>29</v>
      </c>
      <c r="I1823" s="182"/>
      <c r="L1823" s="178"/>
      <c r="M1823" s="183"/>
      <c r="T1823" s="184"/>
      <c r="AT1823" s="179" t="s">
        <v>342</v>
      </c>
      <c r="AU1823" s="179" t="s">
        <v>87</v>
      </c>
      <c r="AV1823" s="13" t="s">
        <v>87</v>
      </c>
      <c r="AW1823" s="13" t="s">
        <v>31</v>
      </c>
      <c r="AX1823" s="13" t="s">
        <v>75</v>
      </c>
      <c r="AY1823" s="179" t="s">
        <v>334</v>
      </c>
    </row>
    <row r="1824" spans="2:65" s="14" customFormat="1">
      <c r="B1824" s="185"/>
      <c r="D1824" s="172" t="s">
        <v>342</v>
      </c>
      <c r="E1824" s="186" t="s">
        <v>1</v>
      </c>
      <c r="F1824" s="187" t="s">
        <v>346</v>
      </c>
      <c r="H1824" s="188">
        <v>29</v>
      </c>
      <c r="I1824" s="189"/>
      <c r="L1824" s="185"/>
      <c r="M1824" s="190"/>
      <c r="T1824" s="191"/>
      <c r="AT1824" s="186" t="s">
        <v>342</v>
      </c>
      <c r="AU1824" s="186" t="s">
        <v>87</v>
      </c>
      <c r="AV1824" s="14" t="s">
        <v>340</v>
      </c>
      <c r="AW1824" s="14" t="s">
        <v>31</v>
      </c>
      <c r="AX1824" s="14" t="s">
        <v>82</v>
      </c>
      <c r="AY1824" s="186" t="s">
        <v>334</v>
      </c>
    </row>
    <row r="1825" spans="2:65" s="12" customFormat="1">
      <c r="B1825" s="171"/>
      <c r="D1825" s="172" t="s">
        <v>342</v>
      </c>
      <c r="E1825" s="173" t="s">
        <v>1</v>
      </c>
      <c r="F1825" s="174" t="s">
        <v>1929</v>
      </c>
      <c r="H1825" s="173" t="s">
        <v>1</v>
      </c>
      <c r="I1825" s="175"/>
      <c r="L1825" s="171"/>
      <c r="M1825" s="176"/>
      <c r="T1825" s="177"/>
      <c r="AT1825" s="173" t="s">
        <v>342</v>
      </c>
      <c r="AU1825" s="173" t="s">
        <v>87</v>
      </c>
      <c r="AV1825" s="12" t="s">
        <v>82</v>
      </c>
      <c r="AW1825" s="12" t="s">
        <v>31</v>
      </c>
      <c r="AX1825" s="12" t="s">
        <v>75</v>
      </c>
      <c r="AY1825" s="173" t="s">
        <v>334</v>
      </c>
    </row>
    <row r="1826" spans="2:65" s="1" customFormat="1" ht="66.75" customHeight="1">
      <c r="B1826" s="128"/>
      <c r="C1826" s="158" t="s">
        <v>2067</v>
      </c>
      <c r="D1826" s="158" t="s">
        <v>336</v>
      </c>
      <c r="E1826" s="159" t="s">
        <v>2068</v>
      </c>
      <c r="F1826" s="160" t="s">
        <v>2069</v>
      </c>
      <c r="G1826" s="161" t="s">
        <v>501</v>
      </c>
      <c r="H1826" s="162">
        <v>2</v>
      </c>
      <c r="I1826" s="163"/>
      <c r="J1826" s="164">
        <f t="shared" ref="J1826:J1832" si="25">ROUND(I1826*H1826,2)</f>
        <v>0</v>
      </c>
      <c r="K1826" s="165"/>
      <c r="L1826" s="32"/>
      <c r="M1826" s="166" t="s">
        <v>1</v>
      </c>
      <c r="N1826" s="127" t="s">
        <v>41</v>
      </c>
      <c r="P1826" s="167">
        <f t="shared" ref="P1826:P1832" si="26">O1826*H1826</f>
        <v>0</v>
      </c>
      <c r="Q1826" s="167">
        <v>3.0000000000000001E-5</v>
      </c>
      <c r="R1826" s="167">
        <f t="shared" ref="R1826:R1832" si="27">Q1826*H1826</f>
        <v>6.0000000000000002E-5</v>
      </c>
      <c r="S1826" s="167">
        <v>0</v>
      </c>
      <c r="T1826" s="168">
        <f t="shared" ref="T1826:T1832" si="28">S1826*H1826</f>
        <v>0</v>
      </c>
      <c r="AR1826" s="169" t="s">
        <v>452</v>
      </c>
      <c r="AT1826" s="169" t="s">
        <v>336</v>
      </c>
      <c r="AU1826" s="169" t="s">
        <v>87</v>
      </c>
      <c r="AY1826" s="17" t="s">
        <v>334</v>
      </c>
      <c r="BE1826" s="170">
        <f t="shared" ref="BE1826:BE1832" si="29">IF(N1826="základná",J1826,0)</f>
        <v>0</v>
      </c>
      <c r="BF1826" s="170">
        <f t="shared" ref="BF1826:BF1832" si="30">IF(N1826="znížená",J1826,0)</f>
        <v>0</v>
      </c>
      <c r="BG1826" s="170">
        <f t="shared" ref="BG1826:BG1832" si="31">IF(N1826="zákl. prenesená",J1826,0)</f>
        <v>0</v>
      </c>
      <c r="BH1826" s="170">
        <f t="shared" ref="BH1826:BH1832" si="32">IF(N1826="zníž. prenesená",J1826,0)</f>
        <v>0</v>
      </c>
      <c r="BI1826" s="170">
        <f t="shared" ref="BI1826:BI1832" si="33">IF(N1826="nulová",J1826,0)</f>
        <v>0</v>
      </c>
      <c r="BJ1826" s="17" t="s">
        <v>87</v>
      </c>
      <c r="BK1826" s="170">
        <f t="shared" ref="BK1826:BK1832" si="34">ROUND(I1826*H1826,2)</f>
        <v>0</v>
      </c>
      <c r="BL1826" s="17" t="s">
        <v>452</v>
      </c>
      <c r="BM1826" s="169" t="s">
        <v>2070</v>
      </c>
    </row>
    <row r="1827" spans="2:65" s="1" customFormat="1" ht="78" customHeight="1">
      <c r="B1827" s="128"/>
      <c r="C1827" s="158" t="s">
        <v>2071</v>
      </c>
      <c r="D1827" s="158" t="s">
        <v>336</v>
      </c>
      <c r="E1827" s="159" t="s">
        <v>2072</v>
      </c>
      <c r="F1827" s="160" t="s">
        <v>2073</v>
      </c>
      <c r="G1827" s="161" t="s">
        <v>501</v>
      </c>
      <c r="H1827" s="162">
        <v>1</v>
      </c>
      <c r="I1827" s="163"/>
      <c r="J1827" s="164">
        <f t="shared" si="25"/>
        <v>0</v>
      </c>
      <c r="K1827" s="165"/>
      <c r="L1827" s="32"/>
      <c r="M1827" s="166" t="s">
        <v>1</v>
      </c>
      <c r="N1827" s="127" t="s">
        <v>41</v>
      </c>
      <c r="P1827" s="167">
        <f t="shared" si="26"/>
        <v>0</v>
      </c>
      <c r="Q1827" s="167">
        <v>3.0000000000000001E-5</v>
      </c>
      <c r="R1827" s="167">
        <f t="shared" si="27"/>
        <v>3.0000000000000001E-5</v>
      </c>
      <c r="S1827" s="167">
        <v>0</v>
      </c>
      <c r="T1827" s="168">
        <f t="shared" si="28"/>
        <v>0</v>
      </c>
      <c r="AR1827" s="169" t="s">
        <v>452</v>
      </c>
      <c r="AT1827" s="169" t="s">
        <v>336</v>
      </c>
      <c r="AU1827" s="169" t="s">
        <v>87</v>
      </c>
      <c r="AY1827" s="17" t="s">
        <v>334</v>
      </c>
      <c r="BE1827" s="170">
        <f t="shared" si="29"/>
        <v>0</v>
      </c>
      <c r="BF1827" s="170">
        <f t="shared" si="30"/>
        <v>0</v>
      </c>
      <c r="BG1827" s="170">
        <f t="shared" si="31"/>
        <v>0</v>
      </c>
      <c r="BH1827" s="170">
        <f t="shared" si="32"/>
        <v>0</v>
      </c>
      <c r="BI1827" s="170">
        <f t="shared" si="33"/>
        <v>0</v>
      </c>
      <c r="BJ1827" s="17" t="s">
        <v>87</v>
      </c>
      <c r="BK1827" s="170">
        <f t="shared" si="34"/>
        <v>0</v>
      </c>
      <c r="BL1827" s="17" t="s">
        <v>452</v>
      </c>
      <c r="BM1827" s="169" t="s">
        <v>2074</v>
      </c>
    </row>
    <row r="1828" spans="2:65" s="1" customFormat="1" ht="76.349999999999994" customHeight="1">
      <c r="B1828" s="128"/>
      <c r="C1828" s="158" t="s">
        <v>2075</v>
      </c>
      <c r="D1828" s="158" t="s">
        <v>336</v>
      </c>
      <c r="E1828" s="159" t="s">
        <v>2076</v>
      </c>
      <c r="F1828" s="160" t="s">
        <v>2077</v>
      </c>
      <c r="G1828" s="161" t="s">
        <v>501</v>
      </c>
      <c r="H1828" s="162">
        <v>1</v>
      </c>
      <c r="I1828" s="163"/>
      <c r="J1828" s="164">
        <f t="shared" si="25"/>
        <v>0</v>
      </c>
      <c r="K1828" s="165"/>
      <c r="L1828" s="32"/>
      <c r="M1828" s="166" t="s">
        <v>1</v>
      </c>
      <c r="N1828" s="127" t="s">
        <v>41</v>
      </c>
      <c r="P1828" s="167">
        <f t="shared" si="26"/>
        <v>0</v>
      </c>
      <c r="Q1828" s="167">
        <v>3.0000000000000001E-5</v>
      </c>
      <c r="R1828" s="167">
        <f t="shared" si="27"/>
        <v>3.0000000000000001E-5</v>
      </c>
      <c r="S1828" s="167">
        <v>0</v>
      </c>
      <c r="T1828" s="168">
        <f t="shared" si="28"/>
        <v>0</v>
      </c>
      <c r="AR1828" s="169" t="s">
        <v>452</v>
      </c>
      <c r="AT1828" s="169" t="s">
        <v>336</v>
      </c>
      <c r="AU1828" s="169" t="s">
        <v>87</v>
      </c>
      <c r="AY1828" s="17" t="s">
        <v>334</v>
      </c>
      <c r="BE1828" s="170">
        <f t="shared" si="29"/>
        <v>0</v>
      </c>
      <c r="BF1828" s="170">
        <f t="shared" si="30"/>
        <v>0</v>
      </c>
      <c r="BG1828" s="170">
        <f t="shared" si="31"/>
        <v>0</v>
      </c>
      <c r="BH1828" s="170">
        <f t="shared" si="32"/>
        <v>0</v>
      </c>
      <c r="BI1828" s="170">
        <f t="shared" si="33"/>
        <v>0</v>
      </c>
      <c r="BJ1828" s="17" t="s">
        <v>87</v>
      </c>
      <c r="BK1828" s="170">
        <f t="shared" si="34"/>
        <v>0</v>
      </c>
      <c r="BL1828" s="17" t="s">
        <v>452</v>
      </c>
      <c r="BM1828" s="169" t="s">
        <v>2078</v>
      </c>
    </row>
    <row r="1829" spans="2:65" s="1" customFormat="1" ht="76.349999999999994" customHeight="1">
      <c r="B1829" s="128"/>
      <c r="C1829" s="158" t="s">
        <v>2079</v>
      </c>
      <c r="D1829" s="158" t="s">
        <v>336</v>
      </c>
      <c r="E1829" s="159" t="s">
        <v>2080</v>
      </c>
      <c r="F1829" s="160" t="s">
        <v>2081</v>
      </c>
      <c r="G1829" s="161" t="s">
        <v>501</v>
      </c>
      <c r="H1829" s="162">
        <v>1</v>
      </c>
      <c r="I1829" s="163"/>
      <c r="J1829" s="164">
        <f t="shared" si="25"/>
        <v>0</v>
      </c>
      <c r="K1829" s="165"/>
      <c r="L1829" s="32"/>
      <c r="M1829" s="166" t="s">
        <v>1</v>
      </c>
      <c r="N1829" s="127" t="s">
        <v>41</v>
      </c>
      <c r="P1829" s="167">
        <f t="shared" si="26"/>
        <v>0</v>
      </c>
      <c r="Q1829" s="167">
        <v>3.0000000000000001E-5</v>
      </c>
      <c r="R1829" s="167">
        <f t="shared" si="27"/>
        <v>3.0000000000000001E-5</v>
      </c>
      <c r="S1829" s="167">
        <v>0</v>
      </c>
      <c r="T1829" s="168">
        <f t="shared" si="28"/>
        <v>0</v>
      </c>
      <c r="AR1829" s="169" t="s">
        <v>452</v>
      </c>
      <c r="AT1829" s="169" t="s">
        <v>336</v>
      </c>
      <c r="AU1829" s="169" t="s">
        <v>87</v>
      </c>
      <c r="AY1829" s="17" t="s">
        <v>334</v>
      </c>
      <c r="BE1829" s="170">
        <f t="shared" si="29"/>
        <v>0</v>
      </c>
      <c r="BF1829" s="170">
        <f t="shared" si="30"/>
        <v>0</v>
      </c>
      <c r="BG1829" s="170">
        <f t="shared" si="31"/>
        <v>0</v>
      </c>
      <c r="BH1829" s="170">
        <f t="shared" si="32"/>
        <v>0</v>
      </c>
      <c r="BI1829" s="170">
        <f t="shared" si="33"/>
        <v>0</v>
      </c>
      <c r="BJ1829" s="17" t="s">
        <v>87</v>
      </c>
      <c r="BK1829" s="170">
        <f t="shared" si="34"/>
        <v>0</v>
      </c>
      <c r="BL1829" s="17" t="s">
        <v>452</v>
      </c>
      <c r="BM1829" s="169" t="s">
        <v>2082</v>
      </c>
    </row>
    <row r="1830" spans="2:65" s="1" customFormat="1" ht="62.7" customHeight="1">
      <c r="B1830" s="128"/>
      <c r="C1830" s="158" t="s">
        <v>2083</v>
      </c>
      <c r="D1830" s="158" t="s">
        <v>336</v>
      </c>
      <c r="E1830" s="159" t="s">
        <v>2084</v>
      </c>
      <c r="F1830" s="160" t="s">
        <v>2085</v>
      </c>
      <c r="G1830" s="161" t="s">
        <v>501</v>
      </c>
      <c r="H1830" s="162">
        <v>1</v>
      </c>
      <c r="I1830" s="163"/>
      <c r="J1830" s="164">
        <f t="shared" si="25"/>
        <v>0</v>
      </c>
      <c r="K1830" s="165"/>
      <c r="L1830" s="32"/>
      <c r="M1830" s="166" t="s">
        <v>1</v>
      </c>
      <c r="N1830" s="127" t="s">
        <v>41</v>
      </c>
      <c r="P1830" s="167">
        <f t="shared" si="26"/>
        <v>0</v>
      </c>
      <c r="Q1830" s="167">
        <v>3.0000000000000001E-5</v>
      </c>
      <c r="R1830" s="167">
        <f t="shared" si="27"/>
        <v>3.0000000000000001E-5</v>
      </c>
      <c r="S1830" s="167">
        <v>0</v>
      </c>
      <c r="T1830" s="168">
        <f t="shared" si="28"/>
        <v>0</v>
      </c>
      <c r="AR1830" s="169" t="s">
        <v>452</v>
      </c>
      <c r="AT1830" s="169" t="s">
        <v>336</v>
      </c>
      <c r="AU1830" s="169" t="s">
        <v>87</v>
      </c>
      <c r="AY1830" s="17" t="s">
        <v>334</v>
      </c>
      <c r="BE1830" s="170">
        <f t="shared" si="29"/>
        <v>0</v>
      </c>
      <c r="BF1830" s="170">
        <f t="shared" si="30"/>
        <v>0</v>
      </c>
      <c r="BG1830" s="170">
        <f t="shared" si="31"/>
        <v>0</v>
      </c>
      <c r="BH1830" s="170">
        <f t="shared" si="32"/>
        <v>0</v>
      </c>
      <c r="BI1830" s="170">
        <f t="shared" si="33"/>
        <v>0</v>
      </c>
      <c r="BJ1830" s="17" t="s">
        <v>87</v>
      </c>
      <c r="BK1830" s="170">
        <f t="shared" si="34"/>
        <v>0</v>
      </c>
      <c r="BL1830" s="17" t="s">
        <v>452</v>
      </c>
      <c r="BM1830" s="169" t="s">
        <v>2086</v>
      </c>
    </row>
    <row r="1831" spans="2:65" s="1" customFormat="1" ht="76.349999999999994" customHeight="1">
      <c r="B1831" s="128"/>
      <c r="C1831" s="158" t="s">
        <v>2087</v>
      </c>
      <c r="D1831" s="158" t="s">
        <v>336</v>
      </c>
      <c r="E1831" s="159" t="s">
        <v>2088</v>
      </c>
      <c r="F1831" s="160" t="s">
        <v>2089</v>
      </c>
      <c r="G1831" s="161" t="s">
        <v>501</v>
      </c>
      <c r="H1831" s="162">
        <v>1</v>
      </c>
      <c r="I1831" s="163"/>
      <c r="J1831" s="164">
        <f t="shared" si="25"/>
        <v>0</v>
      </c>
      <c r="K1831" s="165"/>
      <c r="L1831" s="32"/>
      <c r="M1831" s="166" t="s">
        <v>1</v>
      </c>
      <c r="N1831" s="127" t="s">
        <v>41</v>
      </c>
      <c r="P1831" s="167">
        <f t="shared" si="26"/>
        <v>0</v>
      </c>
      <c r="Q1831" s="167">
        <v>3.0000000000000001E-5</v>
      </c>
      <c r="R1831" s="167">
        <f t="shared" si="27"/>
        <v>3.0000000000000001E-5</v>
      </c>
      <c r="S1831" s="167">
        <v>0</v>
      </c>
      <c r="T1831" s="168">
        <f t="shared" si="28"/>
        <v>0</v>
      </c>
      <c r="AR1831" s="169" t="s">
        <v>452</v>
      </c>
      <c r="AT1831" s="169" t="s">
        <v>336</v>
      </c>
      <c r="AU1831" s="169" t="s">
        <v>87</v>
      </c>
      <c r="AY1831" s="17" t="s">
        <v>334</v>
      </c>
      <c r="BE1831" s="170">
        <f t="shared" si="29"/>
        <v>0</v>
      </c>
      <c r="BF1831" s="170">
        <f t="shared" si="30"/>
        <v>0</v>
      </c>
      <c r="BG1831" s="170">
        <f t="shared" si="31"/>
        <v>0</v>
      </c>
      <c r="BH1831" s="170">
        <f t="shared" si="32"/>
        <v>0</v>
      </c>
      <c r="BI1831" s="170">
        <f t="shared" si="33"/>
        <v>0</v>
      </c>
      <c r="BJ1831" s="17" t="s">
        <v>87</v>
      </c>
      <c r="BK1831" s="170">
        <f t="shared" si="34"/>
        <v>0</v>
      </c>
      <c r="BL1831" s="17" t="s">
        <v>452</v>
      </c>
      <c r="BM1831" s="169" t="s">
        <v>2090</v>
      </c>
    </row>
    <row r="1832" spans="2:65" s="1" customFormat="1" ht="24.15" customHeight="1">
      <c r="B1832" s="128"/>
      <c r="C1832" s="158" t="s">
        <v>2091</v>
      </c>
      <c r="D1832" s="158" t="s">
        <v>336</v>
      </c>
      <c r="E1832" s="159" t="s">
        <v>2092</v>
      </c>
      <c r="F1832" s="160" t="s">
        <v>2093</v>
      </c>
      <c r="G1832" s="161" t="s">
        <v>339</v>
      </c>
      <c r="H1832" s="162">
        <v>65.823999999999998</v>
      </c>
      <c r="I1832" s="163"/>
      <c r="J1832" s="164">
        <f t="shared" si="25"/>
        <v>0</v>
      </c>
      <c r="K1832" s="165"/>
      <c r="L1832" s="32"/>
      <c r="M1832" s="166" t="s">
        <v>1</v>
      </c>
      <c r="N1832" s="127" t="s">
        <v>41</v>
      </c>
      <c r="P1832" s="167">
        <f t="shared" si="26"/>
        <v>0</v>
      </c>
      <c r="Q1832" s="167">
        <v>3.0000000000000001E-5</v>
      </c>
      <c r="R1832" s="167">
        <f t="shared" si="27"/>
        <v>1.9747200000000001E-3</v>
      </c>
      <c r="S1832" s="167">
        <v>0</v>
      </c>
      <c r="T1832" s="168">
        <f t="shared" si="28"/>
        <v>0</v>
      </c>
      <c r="AR1832" s="169" t="s">
        <v>452</v>
      </c>
      <c r="AT1832" s="169" t="s">
        <v>336</v>
      </c>
      <c r="AU1832" s="169" t="s">
        <v>87</v>
      </c>
      <c r="AY1832" s="17" t="s">
        <v>334</v>
      </c>
      <c r="BE1832" s="170">
        <f t="shared" si="29"/>
        <v>0</v>
      </c>
      <c r="BF1832" s="170">
        <f t="shared" si="30"/>
        <v>0</v>
      </c>
      <c r="BG1832" s="170">
        <f t="shared" si="31"/>
        <v>0</v>
      </c>
      <c r="BH1832" s="170">
        <f t="shared" si="32"/>
        <v>0</v>
      </c>
      <c r="BI1832" s="170">
        <f t="shared" si="33"/>
        <v>0</v>
      </c>
      <c r="BJ1832" s="17" t="s">
        <v>87</v>
      </c>
      <c r="BK1832" s="170">
        <f t="shared" si="34"/>
        <v>0</v>
      </c>
      <c r="BL1832" s="17" t="s">
        <v>452</v>
      </c>
      <c r="BM1832" s="169" t="s">
        <v>2094</v>
      </c>
    </row>
    <row r="1833" spans="2:65" s="12" customFormat="1" ht="20.399999999999999">
      <c r="B1833" s="171"/>
      <c r="D1833" s="172" t="s">
        <v>342</v>
      </c>
      <c r="E1833" s="173" t="s">
        <v>1</v>
      </c>
      <c r="F1833" s="174" t="s">
        <v>1124</v>
      </c>
      <c r="H1833" s="173" t="s">
        <v>1</v>
      </c>
      <c r="I1833" s="175"/>
      <c r="L1833" s="171"/>
      <c r="M1833" s="176"/>
      <c r="T1833" s="177"/>
      <c r="AT1833" s="173" t="s">
        <v>342</v>
      </c>
      <c r="AU1833" s="173" t="s">
        <v>87</v>
      </c>
      <c r="AV1833" s="12" t="s">
        <v>82</v>
      </c>
      <c r="AW1833" s="12" t="s">
        <v>31</v>
      </c>
      <c r="AX1833" s="12" t="s">
        <v>75</v>
      </c>
      <c r="AY1833" s="173" t="s">
        <v>334</v>
      </c>
    </row>
    <row r="1834" spans="2:65" s="13" customFormat="1">
      <c r="B1834" s="178"/>
      <c r="D1834" s="172" t="s">
        <v>342</v>
      </c>
      <c r="E1834" s="179" t="s">
        <v>1</v>
      </c>
      <c r="F1834" s="180" t="s">
        <v>1125</v>
      </c>
      <c r="H1834" s="181">
        <v>29.481000000000002</v>
      </c>
      <c r="I1834" s="182"/>
      <c r="L1834" s="178"/>
      <c r="M1834" s="183"/>
      <c r="T1834" s="184"/>
      <c r="AT1834" s="179" t="s">
        <v>342</v>
      </c>
      <c r="AU1834" s="179" t="s">
        <v>87</v>
      </c>
      <c r="AV1834" s="13" t="s">
        <v>87</v>
      </c>
      <c r="AW1834" s="13" t="s">
        <v>31</v>
      </c>
      <c r="AX1834" s="13" t="s">
        <v>75</v>
      </c>
      <c r="AY1834" s="179" t="s">
        <v>334</v>
      </c>
    </row>
    <row r="1835" spans="2:65" s="12" customFormat="1">
      <c r="B1835" s="171"/>
      <c r="D1835" s="172" t="s">
        <v>342</v>
      </c>
      <c r="E1835" s="173" t="s">
        <v>1</v>
      </c>
      <c r="F1835" s="174" t="s">
        <v>1619</v>
      </c>
      <c r="H1835" s="173" t="s">
        <v>1</v>
      </c>
      <c r="I1835" s="175"/>
      <c r="L1835" s="171"/>
      <c r="M1835" s="176"/>
      <c r="T1835" s="177"/>
      <c r="AT1835" s="173" t="s">
        <v>342</v>
      </c>
      <c r="AU1835" s="173" t="s">
        <v>87</v>
      </c>
      <c r="AV1835" s="12" t="s">
        <v>82</v>
      </c>
      <c r="AW1835" s="12" t="s">
        <v>31</v>
      </c>
      <c r="AX1835" s="12" t="s">
        <v>75</v>
      </c>
      <c r="AY1835" s="173" t="s">
        <v>334</v>
      </c>
    </row>
    <row r="1836" spans="2:65" s="13" customFormat="1">
      <c r="B1836" s="178"/>
      <c r="D1836" s="172" t="s">
        <v>342</v>
      </c>
      <c r="E1836" s="179" t="s">
        <v>1</v>
      </c>
      <c r="F1836" s="180" t="s">
        <v>1620</v>
      </c>
      <c r="H1836" s="181">
        <v>36.343000000000004</v>
      </c>
      <c r="I1836" s="182"/>
      <c r="L1836" s="178"/>
      <c r="M1836" s="183"/>
      <c r="T1836" s="184"/>
      <c r="AT1836" s="179" t="s">
        <v>342</v>
      </c>
      <c r="AU1836" s="179" t="s">
        <v>87</v>
      </c>
      <c r="AV1836" s="13" t="s">
        <v>87</v>
      </c>
      <c r="AW1836" s="13" t="s">
        <v>31</v>
      </c>
      <c r="AX1836" s="13" t="s">
        <v>75</v>
      </c>
      <c r="AY1836" s="179" t="s">
        <v>334</v>
      </c>
    </row>
    <row r="1837" spans="2:65" s="14" customFormat="1">
      <c r="B1837" s="185"/>
      <c r="D1837" s="172" t="s">
        <v>342</v>
      </c>
      <c r="E1837" s="186" t="s">
        <v>153</v>
      </c>
      <c r="F1837" s="187" t="s">
        <v>346</v>
      </c>
      <c r="H1837" s="188">
        <v>65.823999999999998</v>
      </c>
      <c r="I1837" s="189"/>
      <c r="L1837" s="185"/>
      <c r="M1837" s="190"/>
      <c r="T1837" s="191"/>
      <c r="AT1837" s="186" t="s">
        <v>342</v>
      </c>
      <c r="AU1837" s="186" t="s">
        <v>87</v>
      </c>
      <c r="AV1837" s="14" t="s">
        <v>340</v>
      </c>
      <c r="AW1837" s="14" t="s">
        <v>31</v>
      </c>
      <c r="AX1837" s="14" t="s">
        <v>82</v>
      </c>
      <c r="AY1837" s="186" t="s">
        <v>334</v>
      </c>
    </row>
    <row r="1838" spans="2:65" s="1" customFormat="1" ht="33" customHeight="1">
      <c r="B1838" s="128"/>
      <c r="C1838" s="199" t="s">
        <v>2095</v>
      </c>
      <c r="D1838" s="199" t="s">
        <v>425</v>
      </c>
      <c r="E1838" s="200" t="s">
        <v>2096</v>
      </c>
      <c r="F1838" s="201" t="s">
        <v>2097</v>
      </c>
      <c r="G1838" s="202" t="s">
        <v>339</v>
      </c>
      <c r="H1838" s="203">
        <v>69.114999999999995</v>
      </c>
      <c r="I1838" s="204"/>
      <c r="J1838" s="205">
        <f>ROUND(I1838*H1838,2)</f>
        <v>0</v>
      </c>
      <c r="K1838" s="206"/>
      <c r="L1838" s="207"/>
      <c r="M1838" s="208" t="s">
        <v>1</v>
      </c>
      <c r="N1838" s="209" t="s">
        <v>41</v>
      </c>
      <c r="P1838" s="167">
        <f>O1838*H1838</f>
        <v>0</v>
      </c>
      <c r="Q1838" s="167">
        <v>8.3599999999999994E-3</v>
      </c>
      <c r="R1838" s="167">
        <f>Q1838*H1838</f>
        <v>0.57780139999999991</v>
      </c>
      <c r="S1838" s="167">
        <v>0</v>
      </c>
      <c r="T1838" s="168">
        <f>S1838*H1838</f>
        <v>0</v>
      </c>
      <c r="AR1838" s="169" t="s">
        <v>524</v>
      </c>
      <c r="AT1838" s="169" t="s">
        <v>425</v>
      </c>
      <c r="AU1838" s="169" t="s">
        <v>87</v>
      </c>
      <c r="AY1838" s="17" t="s">
        <v>334</v>
      </c>
      <c r="BE1838" s="170">
        <f>IF(N1838="základná",J1838,0)</f>
        <v>0</v>
      </c>
      <c r="BF1838" s="170">
        <f>IF(N1838="znížená",J1838,0)</f>
        <v>0</v>
      </c>
      <c r="BG1838" s="170">
        <f>IF(N1838="zákl. prenesená",J1838,0)</f>
        <v>0</v>
      </c>
      <c r="BH1838" s="170">
        <f>IF(N1838="zníž. prenesená",J1838,0)</f>
        <v>0</v>
      </c>
      <c r="BI1838" s="170">
        <f>IF(N1838="nulová",J1838,0)</f>
        <v>0</v>
      </c>
      <c r="BJ1838" s="17" t="s">
        <v>87</v>
      </c>
      <c r="BK1838" s="170">
        <f>ROUND(I1838*H1838,2)</f>
        <v>0</v>
      </c>
      <c r="BL1838" s="17" t="s">
        <v>452</v>
      </c>
      <c r="BM1838" s="169" t="s">
        <v>2098</v>
      </c>
    </row>
    <row r="1839" spans="2:65" s="13" customFormat="1">
      <c r="B1839" s="178"/>
      <c r="D1839" s="172" t="s">
        <v>342</v>
      </c>
      <c r="E1839" s="179" t="s">
        <v>1</v>
      </c>
      <c r="F1839" s="180" t="s">
        <v>2099</v>
      </c>
      <c r="H1839" s="181">
        <v>69.114999999999995</v>
      </c>
      <c r="I1839" s="182"/>
      <c r="L1839" s="178"/>
      <c r="M1839" s="183"/>
      <c r="T1839" s="184"/>
      <c r="AT1839" s="179" t="s">
        <v>342</v>
      </c>
      <c r="AU1839" s="179" t="s">
        <v>87</v>
      </c>
      <c r="AV1839" s="13" t="s">
        <v>87</v>
      </c>
      <c r="AW1839" s="13" t="s">
        <v>31</v>
      </c>
      <c r="AX1839" s="13" t="s">
        <v>75</v>
      </c>
      <c r="AY1839" s="179" t="s">
        <v>334</v>
      </c>
    </row>
    <row r="1840" spans="2:65" s="14" customFormat="1">
      <c r="B1840" s="185"/>
      <c r="D1840" s="172" t="s">
        <v>342</v>
      </c>
      <c r="E1840" s="186" t="s">
        <v>1</v>
      </c>
      <c r="F1840" s="187" t="s">
        <v>346</v>
      </c>
      <c r="H1840" s="188">
        <v>69.114999999999995</v>
      </c>
      <c r="I1840" s="189"/>
      <c r="L1840" s="185"/>
      <c r="M1840" s="190"/>
      <c r="T1840" s="191"/>
      <c r="AT1840" s="186" t="s">
        <v>342</v>
      </c>
      <c r="AU1840" s="186" t="s">
        <v>87</v>
      </c>
      <c r="AV1840" s="14" t="s">
        <v>340</v>
      </c>
      <c r="AW1840" s="14" t="s">
        <v>31</v>
      </c>
      <c r="AX1840" s="14" t="s">
        <v>82</v>
      </c>
      <c r="AY1840" s="186" t="s">
        <v>334</v>
      </c>
    </row>
    <row r="1841" spans="2:65" s="1" customFormat="1" ht="24.15" customHeight="1">
      <c r="B1841" s="128"/>
      <c r="C1841" s="158" t="s">
        <v>2100</v>
      </c>
      <c r="D1841" s="158" t="s">
        <v>336</v>
      </c>
      <c r="E1841" s="159" t="s">
        <v>2101</v>
      </c>
      <c r="F1841" s="160" t="s">
        <v>2102</v>
      </c>
      <c r="G1841" s="161" t="s">
        <v>339</v>
      </c>
      <c r="H1841" s="162">
        <v>79.623999999999995</v>
      </c>
      <c r="I1841" s="163"/>
      <c r="J1841" s="164">
        <f>ROUND(I1841*H1841,2)</f>
        <v>0</v>
      </c>
      <c r="K1841" s="165"/>
      <c r="L1841" s="32"/>
      <c r="M1841" s="166" t="s">
        <v>1</v>
      </c>
      <c r="N1841" s="127" t="s">
        <v>41</v>
      </c>
      <c r="P1841" s="167">
        <f>O1841*H1841</f>
        <v>0</v>
      </c>
      <c r="Q1841" s="167">
        <v>3.0000000000000001E-5</v>
      </c>
      <c r="R1841" s="167">
        <f>Q1841*H1841</f>
        <v>2.38872E-3</v>
      </c>
      <c r="S1841" s="167">
        <v>0</v>
      </c>
      <c r="T1841" s="168">
        <f>S1841*H1841</f>
        <v>0</v>
      </c>
      <c r="AR1841" s="169" t="s">
        <v>452</v>
      </c>
      <c r="AT1841" s="169" t="s">
        <v>336</v>
      </c>
      <c r="AU1841" s="169" t="s">
        <v>87</v>
      </c>
      <c r="AY1841" s="17" t="s">
        <v>334</v>
      </c>
      <c r="BE1841" s="170">
        <f>IF(N1841="základná",J1841,0)</f>
        <v>0</v>
      </c>
      <c r="BF1841" s="170">
        <f>IF(N1841="znížená",J1841,0)</f>
        <v>0</v>
      </c>
      <c r="BG1841" s="170">
        <f>IF(N1841="zákl. prenesená",J1841,0)</f>
        <v>0</v>
      </c>
      <c r="BH1841" s="170">
        <f>IF(N1841="zníž. prenesená",J1841,0)</f>
        <v>0</v>
      </c>
      <c r="BI1841" s="170">
        <f>IF(N1841="nulová",J1841,0)</f>
        <v>0</v>
      </c>
      <c r="BJ1841" s="17" t="s">
        <v>87</v>
      </c>
      <c r="BK1841" s="170">
        <f>ROUND(I1841*H1841,2)</f>
        <v>0</v>
      </c>
      <c r="BL1841" s="17" t="s">
        <v>452</v>
      </c>
      <c r="BM1841" s="169" t="s">
        <v>2103</v>
      </c>
    </row>
    <row r="1842" spans="2:65" s="12" customFormat="1">
      <c r="B1842" s="171"/>
      <c r="D1842" s="172" t="s">
        <v>342</v>
      </c>
      <c r="E1842" s="173" t="s">
        <v>1</v>
      </c>
      <c r="F1842" s="174" t="s">
        <v>2104</v>
      </c>
      <c r="H1842" s="173" t="s">
        <v>1</v>
      </c>
      <c r="I1842" s="175"/>
      <c r="L1842" s="171"/>
      <c r="M1842" s="176"/>
      <c r="T1842" s="177"/>
      <c r="AT1842" s="173" t="s">
        <v>342</v>
      </c>
      <c r="AU1842" s="173" t="s">
        <v>87</v>
      </c>
      <c r="AV1842" s="12" t="s">
        <v>82</v>
      </c>
      <c r="AW1842" s="12" t="s">
        <v>31</v>
      </c>
      <c r="AX1842" s="12" t="s">
        <v>75</v>
      </c>
      <c r="AY1842" s="173" t="s">
        <v>334</v>
      </c>
    </row>
    <row r="1843" spans="2:65" s="12" customFormat="1" ht="20.399999999999999">
      <c r="B1843" s="171"/>
      <c r="D1843" s="172" t="s">
        <v>342</v>
      </c>
      <c r="E1843" s="173" t="s">
        <v>1</v>
      </c>
      <c r="F1843" s="174" t="s">
        <v>1513</v>
      </c>
      <c r="H1843" s="173" t="s">
        <v>1</v>
      </c>
      <c r="I1843" s="175"/>
      <c r="L1843" s="171"/>
      <c r="M1843" s="176"/>
      <c r="T1843" s="177"/>
      <c r="AT1843" s="173" t="s">
        <v>342</v>
      </c>
      <c r="AU1843" s="173" t="s">
        <v>87</v>
      </c>
      <c r="AV1843" s="12" t="s">
        <v>82</v>
      </c>
      <c r="AW1843" s="12" t="s">
        <v>31</v>
      </c>
      <c r="AX1843" s="12" t="s">
        <v>75</v>
      </c>
      <c r="AY1843" s="173" t="s">
        <v>334</v>
      </c>
    </row>
    <row r="1844" spans="2:65" s="12" customFormat="1">
      <c r="B1844" s="171"/>
      <c r="D1844" s="172" t="s">
        <v>342</v>
      </c>
      <c r="E1844" s="173" t="s">
        <v>1</v>
      </c>
      <c r="F1844" s="174" t="s">
        <v>1128</v>
      </c>
      <c r="H1844" s="173" t="s">
        <v>1</v>
      </c>
      <c r="I1844" s="175"/>
      <c r="L1844" s="171"/>
      <c r="M1844" s="176"/>
      <c r="T1844" s="177"/>
      <c r="AT1844" s="173" t="s">
        <v>342</v>
      </c>
      <c r="AU1844" s="173" t="s">
        <v>87</v>
      </c>
      <c r="AV1844" s="12" t="s">
        <v>82</v>
      </c>
      <c r="AW1844" s="12" t="s">
        <v>31</v>
      </c>
      <c r="AX1844" s="12" t="s">
        <v>75</v>
      </c>
      <c r="AY1844" s="173" t="s">
        <v>334</v>
      </c>
    </row>
    <row r="1845" spans="2:65" s="13" customFormat="1">
      <c r="B1845" s="178"/>
      <c r="D1845" s="172" t="s">
        <v>342</v>
      </c>
      <c r="E1845" s="179" t="s">
        <v>1</v>
      </c>
      <c r="F1845" s="180" t="s">
        <v>1514</v>
      </c>
      <c r="H1845" s="181">
        <v>10.801</v>
      </c>
      <c r="I1845" s="182"/>
      <c r="L1845" s="178"/>
      <c r="M1845" s="183"/>
      <c r="T1845" s="184"/>
      <c r="AT1845" s="179" t="s">
        <v>342</v>
      </c>
      <c r="AU1845" s="179" t="s">
        <v>87</v>
      </c>
      <c r="AV1845" s="13" t="s">
        <v>87</v>
      </c>
      <c r="AW1845" s="13" t="s">
        <v>31</v>
      </c>
      <c r="AX1845" s="13" t="s">
        <v>75</v>
      </c>
      <c r="AY1845" s="179" t="s">
        <v>334</v>
      </c>
    </row>
    <row r="1846" spans="2:65" s="13" customFormat="1">
      <c r="B1846" s="178"/>
      <c r="D1846" s="172" t="s">
        <v>342</v>
      </c>
      <c r="E1846" s="179" t="s">
        <v>1</v>
      </c>
      <c r="F1846" s="180" t="s">
        <v>1515</v>
      </c>
      <c r="H1846" s="181">
        <v>8.6969999999999992</v>
      </c>
      <c r="I1846" s="182"/>
      <c r="L1846" s="178"/>
      <c r="M1846" s="183"/>
      <c r="T1846" s="184"/>
      <c r="AT1846" s="179" t="s">
        <v>342</v>
      </c>
      <c r="AU1846" s="179" t="s">
        <v>87</v>
      </c>
      <c r="AV1846" s="13" t="s">
        <v>87</v>
      </c>
      <c r="AW1846" s="13" t="s">
        <v>31</v>
      </c>
      <c r="AX1846" s="13" t="s">
        <v>75</v>
      </c>
      <c r="AY1846" s="179" t="s">
        <v>334</v>
      </c>
    </row>
    <row r="1847" spans="2:65" s="13" customFormat="1">
      <c r="B1847" s="178"/>
      <c r="D1847" s="172" t="s">
        <v>342</v>
      </c>
      <c r="E1847" s="179" t="s">
        <v>1</v>
      </c>
      <c r="F1847" s="180" t="s">
        <v>1516</v>
      </c>
      <c r="H1847" s="181">
        <v>8.5579999999999998</v>
      </c>
      <c r="I1847" s="182"/>
      <c r="L1847" s="178"/>
      <c r="M1847" s="183"/>
      <c r="T1847" s="184"/>
      <c r="AT1847" s="179" t="s">
        <v>342</v>
      </c>
      <c r="AU1847" s="179" t="s">
        <v>87</v>
      </c>
      <c r="AV1847" s="13" t="s">
        <v>87</v>
      </c>
      <c r="AW1847" s="13" t="s">
        <v>31</v>
      </c>
      <c r="AX1847" s="13" t="s">
        <v>75</v>
      </c>
      <c r="AY1847" s="179" t="s">
        <v>334</v>
      </c>
    </row>
    <row r="1848" spans="2:65" s="13" customFormat="1">
      <c r="B1848" s="178"/>
      <c r="D1848" s="172" t="s">
        <v>342</v>
      </c>
      <c r="E1848" s="179" t="s">
        <v>1</v>
      </c>
      <c r="F1848" s="180" t="s">
        <v>1517</v>
      </c>
      <c r="H1848" s="181">
        <v>8.6709999999999994</v>
      </c>
      <c r="I1848" s="182"/>
      <c r="L1848" s="178"/>
      <c r="M1848" s="183"/>
      <c r="T1848" s="184"/>
      <c r="AT1848" s="179" t="s">
        <v>342</v>
      </c>
      <c r="AU1848" s="179" t="s">
        <v>87</v>
      </c>
      <c r="AV1848" s="13" t="s">
        <v>87</v>
      </c>
      <c r="AW1848" s="13" t="s">
        <v>31</v>
      </c>
      <c r="AX1848" s="13" t="s">
        <v>75</v>
      </c>
      <c r="AY1848" s="179" t="s">
        <v>334</v>
      </c>
    </row>
    <row r="1849" spans="2:65" s="12" customFormat="1" ht="20.399999999999999">
      <c r="B1849" s="171"/>
      <c r="D1849" s="172" t="s">
        <v>342</v>
      </c>
      <c r="E1849" s="173" t="s">
        <v>1</v>
      </c>
      <c r="F1849" s="174" t="s">
        <v>2105</v>
      </c>
      <c r="H1849" s="173" t="s">
        <v>1</v>
      </c>
      <c r="I1849" s="175"/>
      <c r="L1849" s="171"/>
      <c r="M1849" s="176"/>
      <c r="T1849" s="177"/>
      <c r="AT1849" s="173" t="s">
        <v>342</v>
      </c>
      <c r="AU1849" s="173" t="s">
        <v>87</v>
      </c>
      <c r="AV1849" s="12" t="s">
        <v>82</v>
      </c>
      <c r="AW1849" s="12" t="s">
        <v>31</v>
      </c>
      <c r="AX1849" s="12" t="s">
        <v>75</v>
      </c>
      <c r="AY1849" s="173" t="s">
        <v>334</v>
      </c>
    </row>
    <row r="1850" spans="2:65" s="13" customFormat="1">
      <c r="B1850" s="178"/>
      <c r="D1850" s="172" t="s">
        <v>342</v>
      </c>
      <c r="E1850" s="179" t="s">
        <v>1</v>
      </c>
      <c r="F1850" s="180" t="s">
        <v>1527</v>
      </c>
      <c r="H1850" s="181">
        <v>21.866</v>
      </c>
      <c r="I1850" s="182"/>
      <c r="L1850" s="178"/>
      <c r="M1850" s="183"/>
      <c r="T1850" s="184"/>
      <c r="AT1850" s="179" t="s">
        <v>342</v>
      </c>
      <c r="AU1850" s="179" t="s">
        <v>87</v>
      </c>
      <c r="AV1850" s="13" t="s">
        <v>87</v>
      </c>
      <c r="AW1850" s="13" t="s">
        <v>31</v>
      </c>
      <c r="AX1850" s="13" t="s">
        <v>75</v>
      </c>
      <c r="AY1850" s="179" t="s">
        <v>334</v>
      </c>
    </row>
    <row r="1851" spans="2:65" s="13" customFormat="1">
      <c r="B1851" s="178"/>
      <c r="D1851" s="172" t="s">
        <v>342</v>
      </c>
      <c r="E1851" s="179" t="s">
        <v>1</v>
      </c>
      <c r="F1851" s="180" t="s">
        <v>1130</v>
      </c>
      <c r="H1851" s="181">
        <v>-1.0620000000000001</v>
      </c>
      <c r="I1851" s="182"/>
      <c r="L1851" s="178"/>
      <c r="M1851" s="183"/>
      <c r="T1851" s="184"/>
      <c r="AT1851" s="179" t="s">
        <v>342</v>
      </c>
      <c r="AU1851" s="179" t="s">
        <v>87</v>
      </c>
      <c r="AV1851" s="13" t="s">
        <v>87</v>
      </c>
      <c r="AW1851" s="13" t="s">
        <v>31</v>
      </c>
      <c r="AX1851" s="13" t="s">
        <v>75</v>
      </c>
      <c r="AY1851" s="179" t="s">
        <v>334</v>
      </c>
    </row>
    <row r="1852" spans="2:65" s="13" customFormat="1">
      <c r="B1852" s="178"/>
      <c r="D1852" s="172" t="s">
        <v>342</v>
      </c>
      <c r="E1852" s="179" t="s">
        <v>1</v>
      </c>
      <c r="F1852" s="180" t="s">
        <v>1131</v>
      </c>
      <c r="H1852" s="181">
        <v>-1.9350000000000001</v>
      </c>
      <c r="I1852" s="182"/>
      <c r="L1852" s="178"/>
      <c r="M1852" s="183"/>
      <c r="T1852" s="184"/>
      <c r="AT1852" s="179" t="s">
        <v>342</v>
      </c>
      <c r="AU1852" s="179" t="s">
        <v>87</v>
      </c>
      <c r="AV1852" s="13" t="s">
        <v>87</v>
      </c>
      <c r="AW1852" s="13" t="s">
        <v>31</v>
      </c>
      <c r="AX1852" s="13" t="s">
        <v>75</v>
      </c>
      <c r="AY1852" s="179" t="s">
        <v>334</v>
      </c>
    </row>
    <row r="1853" spans="2:65" s="12" customFormat="1">
      <c r="B1853" s="171"/>
      <c r="D1853" s="172" t="s">
        <v>342</v>
      </c>
      <c r="E1853" s="173" t="s">
        <v>1</v>
      </c>
      <c r="F1853" s="174" t="s">
        <v>1132</v>
      </c>
      <c r="H1853" s="173" t="s">
        <v>1</v>
      </c>
      <c r="I1853" s="175"/>
      <c r="L1853" s="171"/>
      <c r="M1853" s="176"/>
      <c r="T1853" s="177"/>
      <c r="AT1853" s="173" t="s">
        <v>342</v>
      </c>
      <c r="AU1853" s="173" t="s">
        <v>87</v>
      </c>
      <c r="AV1853" s="12" t="s">
        <v>82</v>
      </c>
      <c r="AW1853" s="12" t="s">
        <v>31</v>
      </c>
      <c r="AX1853" s="12" t="s">
        <v>75</v>
      </c>
      <c r="AY1853" s="173" t="s">
        <v>334</v>
      </c>
    </row>
    <row r="1854" spans="2:65" s="13" customFormat="1">
      <c r="B1854" s="178"/>
      <c r="D1854" s="172" t="s">
        <v>342</v>
      </c>
      <c r="E1854" s="179" t="s">
        <v>1</v>
      </c>
      <c r="F1854" s="180" t="s">
        <v>1532</v>
      </c>
      <c r="H1854" s="181">
        <v>11.084</v>
      </c>
      <c r="I1854" s="182"/>
      <c r="L1854" s="178"/>
      <c r="M1854" s="183"/>
      <c r="T1854" s="184"/>
      <c r="AT1854" s="179" t="s">
        <v>342</v>
      </c>
      <c r="AU1854" s="179" t="s">
        <v>87</v>
      </c>
      <c r="AV1854" s="13" t="s">
        <v>87</v>
      </c>
      <c r="AW1854" s="13" t="s">
        <v>31</v>
      </c>
      <c r="AX1854" s="13" t="s">
        <v>75</v>
      </c>
      <c r="AY1854" s="179" t="s">
        <v>334</v>
      </c>
    </row>
    <row r="1855" spans="2:65" s="13" customFormat="1">
      <c r="B1855" s="178"/>
      <c r="D1855" s="172" t="s">
        <v>342</v>
      </c>
      <c r="E1855" s="179" t="s">
        <v>1</v>
      </c>
      <c r="F1855" s="180" t="s">
        <v>1131</v>
      </c>
      <c r="H1855" s="181">
        <v>-1.9350000000000001</v>
      </c>
      <c r="I1855" s="182"/>
      <c r="L1855" s="178"/>
      <c r="M1855" s="183"/>
      <c r="T1855" s="184"/>
      <c r="AT1855" s="179" t="s">
        <v>342</v>
      </c>
      <c r="AU1855" s="179" t="s">
        <v>87</v>
      </c>
      <c r="AV1855" s="13" t="s">
        <v>87</v>
      </c>
      <c r="AW1855" s="13" t="s">
        <v>31</v>
      </c>
      <c r="AX1855" s="13" t="s">
        <v>75</v>
      </c>
      <c r="AY1855" s="179" t="s">
        <v>334</v>
      </c>
    </row>
    <row r="1856" spans="2:65" s="12" customFormat="1" ht="30.6">
      <c r="B1856" s="171"/>
      <c r="D1856" s="172" t="s">
        <v>342</v>
      </c>
      <c r="E1856" s="173" t="s">
        <v>1</v>
      </c>
      <c r="F1856" s="174" t="s">
        <v>1538</v>
      </c>
      <c r="H1856" s="173" t="s">
        <v>1</v>
      </c>
      <c r="I1856" s="175"/>
      <c r="L1856" s="171"/>
      <c r="M1856" s="176"/>
      <c r="T1856" s="177"/>
      <c r="AT1856" s="173" t="s">
        <v>342</v>
      </c>
      <c r="AU1856" s="173" t="s">
        <v>87</v>
      </c>
      <c r="AV1856" s="12" t="s">
        <v>82</v>
      </c>
      <c r="AW1856" s="12" t="s">
        <v>31</v>
      </c>
      <c r="AX1856" s="12" t="s">
        <v>75</v>
      </c>
      <c r="AY1856" s="173" t="s">
        <v>334</v>
      </c>
    </row>
    <row r="1857" spans="2:65" s="12" customFormat="1">
      <c r="B1857" s="171"/>
      <c r="D1857" s="172" t="s">
        <v>342</v>
      </c>
      <c r="E1857" s="173" t="s">
        <v>1</v>
      </c>
      <c r="F1857" s="174" t="s">
        <v>1135</v>
      </c>
      <c r="H1857" s="173" t="s">
        <v>1</v>
      </c>
      <c r="I1857" s="175"/>
      <c r="L1857" s="171"/>
      <c r="M1857" s="176"/>
      <c r="T1857" s="177"/>
      <c r="AT1857" s="173" t="s">
        <v>342</v>
      </c>
      <c r="AU1857" s="173" t="s">
        <v>87</v>
      </c>
      <c r="AV1857" s="12" t="s">
        <v>82</v>
      </c>
      <c r="AW1857" s="12" t="s">
        <v>31</v>
      </c>
      <c r="AX1857" s="12" t="s">
        <v>75</v>
      </c>
      <c r="AY1857" s="173" t="s">
        <v>334</v>
      </c>
    </row>
    <row r="1858" spans="2:65" s="13" customFormat="1">
      <c r="B1858" s="178"/>
      <c r="D1858" s="172" t="s">
        <v>342</v>
      </c>
      <c r="E1858" s="179" t="s">
        <v>1</v>
      </c>
      <c r="F1858" s="180" t="s">
        <v>1539</v>
      </c>
      <c r="H1858" s="181">
        <v>16.814</v>
      </c>
      <c r="I1858" s="182"/>
      <c r="L1858" s="178"/>
      <c r="M1858" s="183"/>
      <c r="T1858" s="184"/>
      <c r="AT1858" s="179" t="s">
        <v>342</v>
      </c>
      <c r="AU1858" s="179" t="s">
        <v>87</v>
      </c>
      <c r="AV1858" s="13" t="s">
        <v>87</v>
      </c>
      <c r="AW1858" s="13" t="s">
        <v>31</v>
      </c>
      <c r="AX1858" s="13" t="s">
        <v>75</v>
      </c>
      <c r="AY1858" s="179" t="s">
        <v>334</v>
      </c>
    </row>
    <row r="1859" spans="2:65" s="13" customFormat="1">
      <c r="B1859" s="178"/>
      <c r="D1859" s="172" t="s">
        <v>342</v>
      </c>
      <c r="E1859" s="179" t="s">
        <v>1</v>
      </c>
      <c r="F1859" s="180" t="s">
        <v>1131</v>
      </c>
      <c r="H1859" s="181">
        <v>-1.9350000000000001</v>
      </c>
      <c r="I1859" s="182"/>
      <c r="L1859" s="178"/>
      <c r="M1859" s="183"/>
      <c r="T1859" s="184"/>
      <c r="AT1859" s="179" t="s">
        <v>342</v>
      </c>
      <c r="AU1859" s="179" t="s">
        <v>87</v>
      </c>
      <c r="AV1859" s="13" t="s">
        <v>87</v>
      </c>
      <c r="AW1859" s="13" t="s">
        <v>31</v>
      </c>
      <c r="AX1859" s="13" t="s">
        <v>75</v>
      </c>
      <c r="AY1859" s="179" t="s">
        <v>334</v>
      </c>
    </row>
    <row r="1860" spans="2:65" s="14" customFormat="1">
      <c r="B1860" s="185"/>
      <c r="D1860" s="172" t="s">
        <v>342</v>
      </c>
      <c r="E1860" s="186" t="s">
        <v>157</v>
      </c>
      <c r="F1860" s="187" t="s">
        <v>346</v>
      </c>
      <c r="H1860" s="188">
        <v>79.623999999999995</v>
      </c>
      <c r="I1860" s="189"/>
      <c r="L1860" s="185"/>
      <c r="M1860" s="190"/>
      <c r="T1860" s="191"/>
      <c r="AT1860" s="186" t="s">
        <v>342</v>
      </c>
      <c r="AU1860" s="186" t="s">
        <v>87</v>
      </c>
      <c r="AV1860" s="14" t="s">
        <v>340</v>
      </c>
      <c r="AW1860" s="14" t="s">
        <v>31</v>
      </c>
      <c r="AX1860" s="14" t="s">
        <v>82</v>
      </c>
      <c r="AY1860" s="186" t="s">
        <v>334</v>
      </c>
    </row>
    <row r="1861" spans="2:65" s="1" customFormat="1" ht="24.15" customHeight="1">
      <c r="B1861" s="128"/>
      <c r="C1861" s="199" t="s">
        <v>2106</v>
      </c>
      <c r="D1861" s="199" t="s">
        <v>425</v>
      </c>
      <c r="E1861" s="200" t="s">
        <v>2107</v>
      </c>
      <c r="F1861" s="201" t="s">
        <v>2108</v>
      </c>
      <c r="G1861" s="202" t="s">
        <v>339</v>
      </c>
      <c r="H1861" s="203">
        <v>83.605000000000004</v>
      </c>
      <c r="I1861" s="204"/>
      <c r="J1861" s="205">
        <f>ROUND(I1861*H1861,2)</f>
        <v>0</v>
      </c>
      <c r="K1861" s="206"/>
      <c r="L1861" s="207"/>
      <c r="M1861" s="208" t="s">
        <v>1</v>
      </c>
      <c r="N1861" s="209" t="s">
        <v>41</v>
      </c>
      <c r="P1861" s="167">
        <f>O1861*H1861</f>
        <v>0</v>
      </c>
      <c r="Q1861" s="167">
        <v>1.9359999999999999E-2</v>
      </c>
      <c r="R1861" s="167">
        <f>Q1861*H1861</f>
        <v>1.6185928000000001</v>
      </c>
      <c r="S1861" s="167">
        <v>0</v>
      </c>
      <c r="T1861" s="168">
        <f>S1861*H1861</f>
        <v>0</v>
      </c>
      <c r="AR1861" s="169" t="s">
        <v>524</v>
      </c>
      <c r="AT1861" s="169" t="s">
        <v>425</v>
      </c>
      <c r="AU1861" s="169" t="s">
        <v>87</v>
      </c>
      <c r="AY1861" s="17" t="s">
        <v>334</v>
      </c>
      <c r="BE1861" s="170">
        <f>IF(N1861="základná",J1861,0)</f>
        <v>0</v>
      </c>
      <c r="BF1861" s="170">
        <f>IF(N1861="znížená",J1861,0)</f>
        <v>0</v>
      </c>
      <c r="BG1861" s="170">
        <f>IF(N1861="zákl. prenesená",J1861,0)</f>
        <v>0</v>
      </c>
      <c r="BH1861" s="170">
        <f>IF(N1861="zníž. prenesená",J1861,0)</f>
        <v>0</v>
      </c>
      <c r="BI1861" s="170">
        <f>IF(N1861="nulová",J1861,0)</f>
        <v>0</v>
      </c>
      <c r="BJ1861" s="17" t="s">
        <v>87</v>
      </c>
      <c r="BK1861" s="170">
        <f>ROUND(I1861*H1861,2)</f>
        <v>0</v>
      </c>
      <c r="BL1861" s="17" t="s">
        <v>452</v>
      </c>
      <c r="BM1861" s="169" t="s">
        <v>2109</v>
      </c>
    </row>
    <row r="1862" spans="2:65" s="13" customFormat="1">
      <c r="B1862" s="178"/>
      <c r="D1862" s="172" t="s">
        <v>342</v>
      </c>
      <c r="E1862" s="179" t="s">
        <v>1</v>
      </c>
      <c r="F1862" s="180" t="s">
        <v>2110</v>
      </c>
      <c r="H1862" s="181">
        <v>83.605000000000004</v>
      </c>
      <c r="I1862" s="182"/>
      <c r="L1862" s="178"/>
      <c r="M1862" s="183"/>
      <c r="T1862" s="184"/>
      <c r="AT1862" s="179" t="s">
        <v>342</v>
      </c>
      <c r="AU1862" s="179" t="s">
        <v>87</v>
      </c>
      <c r="AV1862" s="13" t="s">
        <v>87</v>
      </c>
      <c r="AW1862" s="13" t="s">
        <v>31</v>
      </c>
      <c r="AX1862" s="13" t="s">
        <v>75</v>
      </c>
      <c r="AY1862" s="179" t="s">
        <v>334</v>
      </c>
    </row>
    <row r="1863" spans="2:65" s="14" customFormat="1">
      <c r="B1863" s="185"/>
      <c r="D1863" s="172" t="s">
        <v>342</v>
      </c>
      <c r="E1863" s="186" t="s">
        <v>1</v>
      </c>
      <c r="F1863" s="187" t="s">
        <v>346</v>
      </c>
      <c r="H1863" s="188">
        <v>83.605000000000004</v>
      </c>
      <c r="I1863" s="189"/>
      <c r="L1863" s="185"/>
      <c r="M1863" s="190"/>
      <c r="T1863" s="191"/>
      <c r="AT1863" s="186" t="s">
        <v>342</v>
      </c>
      <c r="AU1863" s="186" t="s">
        <v>87</v>
      </c>
      <c r="AV1863" s="14" t="s">
        <v>340</v>
      </c>
      <c r="AW1863" s="14" t="s">
        <v>31</v>
      </c>
      <c r="AX1863" s="14" t="s">
        <v>82</v>
      </c>
      <c r="AY1863" s="186" t="s">
        <v>334</v>
      </c>
    </row>
    <row r="1864" spans="2:65" s="1" customFormat="1" ht="76.349999999999994" customHeight="1">
      <c r="B1864" s="128"/>
      <c r="C1864" s="158" t="s">
        <v>2111</v>
      </c>
      <c r="D1864" s="158" t="s">
        <v>336</v>
      </c>
      <c r="E1864" s="159" t="s">
        <v>2112</v>
      </c>
      <c r="F1864" s="160" t="s">
        <v>2113</v>
      </c>
      <c r="G1864" s="161" t="s">
        <v>501</v>
      </c>
      <c r="H1864" s="162">
        <v>13</v>
      </c>
      <c r="I1864" s="163"/>
      <c r="J1864" s="164">
        <f>ROUND(I1864*H1864,2)</f>
        <v>0</v>
      </c>
      <c r="K1864" s="165"/>
      <c r="L1864" s="32"/>
      <c r="M1864" s="166" t="s">
        <v>1</v>
      </c>
      <c r="N1864" s="127" t="s">
        <v>41</v>
      </c>
      <c r="P1864" s="167">
        <f>O1864*H1864</f>
        <v>0</v>
      </c>
      <c r="Q1864" s="167">
        <v>2.1000000000000001E-4</v>
      </c>
      <c r="R1864" s="167">
        <f>Q1864*H1864</f>
        <v>2.7300000000000002E-3</v>
      </c>
      <c r="S1864" s="167">
        <v>0</v>
      </c>
      <c r="T1864" s="168">
        <f>S1864*H1864</f>
        <v>0</v>
      </c>
      <c r="AR1864" s="169" t="s">
        <v>452</v>
      </c>
      <c r="AT1864" s="169" t="s">
        <v>336</v>
      </c>
      <c r="AU1864" s="169" t="s">
        <v>87</v>
      </c>
      <c r="AY1864" s="17" t="s">
        <v>334</v>
      </c>
      <c r="BE1864" s="170">
        <f>IF(N1864="základná",J1864,0)</f>
        <v>0</v>
      </c>
      <c r="BF1864" s="170">
        <f>IF(N1864="znížená",J1864,0)</f>
        <v>0</v>
      </c>
      <c r="BG1864" s="170">
        <f>IF(N1864="zákl. prenesená",J1864,0)</f>
        <v>0</v>
      </c>
      <c r="BH1864" s="170">
        <f>IF(N1864="zníž. prenesená",J1864,0)</f>
        <v>0</v>
      </c>
      <c r="BI1864" s="170">
        <f>IF(N1864="nulová",J1864,0)</f>
        <v>0</v>
      </c>
      <c r="BJ1864" s="17" t="s">
        <v>87</v>
      </c>
      <c r="BK1864" s="170">
        <f>ROUND(I1864*H1864,2)</f>
        <v>0</v>
      </c>
      <c r="BL1864" s="17" t="s">
        <v>452</v>
      </c>
      <c r="BM1864" s="169" t="s">
        <v>2114</v>
      </c>
    </row>
    <row r="1865" spans="2:65" s="13" customFormat="1">
      <c r="B1865" s="178"/>
      <c r="D1865" s="172" t="s">
        <v>342</v>
      </c>
      <c r="E1865" s="179" t="s">
        <v>1</v>
      </c>
      <c r="F1865" s="180" t="s">
        <v>2115</v>
      </c>
      <c r="H1865" s="181">
        <v>13</v>
      </c>
      <c r="I1865" s="182"/>
      <c r="L1865" s="178"/>
      <c r="M1865" s="183"/>
      <c r="T1865" s="184"/>
      <c r="AT1865" s="179" t="s">
        <v>342</v>
      </c>
      <c r="AU1865" s="179" t="s">
        <v>87</v>
      </c>
      <c r="AV1865" s="13" t="s">
        <v>87</v>
      </c>
      <c r="AW1865" s="13" t="s">
        <v>31</v>
      </c>
      <c r="AX1865" s="13" t="s">
        <v>75</v>
      </c>
      <c r="AY1865" s="179" t="s">
        <v>334</v>
      </c>
    </row>
    <row r="1866" spans="2:65" s="14" customFormat="1">
      <c r="B1866" s="185"/>
      <c r="D1866" s="172" t="s">
        <v>342</v>
      </c>
      <c r="E1866" s="186" t="s">
        <v>1</v>
      </c>
      <c r="F1866" s="187" t="s">
        <v>346</v>
      </c>
      <c r="H1866" s="188">
        <v>13</v>
      </c>
      <c r="I1866" s="189"/>
      <c r="L1866" s="185"/>
      <c r="M1866" s="190"/>
      <c r="T1866" s="191"/>
      <c r="AT1866" s="186" t="s">
        <v>342</v>
      </c>
      <c r="AU1866" s="186" t="s">
        <v>87</v>
      </c>
      <c r="AV1866" s="14" t="s">
        <v>340</v>
      </c>
      <c r="AW1866" s="14" t="s">
        <v>31</v>
      </c>
      <c r="AX1866" s="14" t="s">
        <v>82</v>
      </c>
      <c r="AY1866" s="186" t="s">
        <v>334</v>
      </c>
    </row>
    <row r="1867" spans="2:65" s="12" customFormat="1">
      <c r="B1867" s="171"/>
      <c r="D1867" s="172" t="s">
        <v>342</v>
      </c>
      <c r="E1867" s="173" t="s">
        <v>1</v>
      </c>
      <c r="F1867" s="174" t="s">
        <v>1929</v>
      </c>
      <c r="H1867" s="173" t="s">
        <v>1</v>
      </c>
      <c r="I1867" s="175"/>
      <c r="L1867" s="171"/>
      <c r="M1867" s="176"/>
      <c r="T1867" s="177"/>
      <c r="AT1867" s="173" t="s">
        <v>342</v>
      </c>
      <c r="AU1867" s="173" t="s">
        <v>87</v>
      </c>
      <c r="AV1867" s="12" t="s">
        <v>82</v>
      </c>
      <c r="AW1867" s="12" t="s">
        <v>31</v>
      </c>
      <c r="AX1867" s="12" t="s">
        <v>75</v>
      </c>
      <c r="AY1867" s="173" t="s">
        <v>334</v>
      </c>
    </row>
    <row r="1868" spans="2:65" s="12" customFormat="1" ht="30.6">
      <c r="B1868" s="171"/>
      <c r="D1868" s="172" t="s">
        <v>342</v>
      </c>
      <c r="E1868" s="173" t="s">
        <v>1</v>
      </c>
      <c r="F1868" s="174" t="s">
        <v>2116</v>
      </c>
      <c r="H1868" s="173" t="s">
        <v>1</v>
      </c>
      <c r="I1868" s="175"/>
      <c r="L1868" s="171"/>
      <c r="M1868" s="176"/>
      <c r="T1868" s="177"/>
      <c r="AT1868" s="173" t="s">
        <v>342</v>
      </c>
      <c r="AU1868" s="173" t="s">
        <v>87</v>
      </c>
      <c r="AV1868" s="12" t="s">
        <v>82</v>
      </c>
      <c r="AW1868" s="12" t="s">
        <v>31</v>
      </c>
      <c r="AX1868" s="12" t="s">
        <v>75</v>
      </c>
      <c r="AY1868" s="173" t="s">
        <v>334</v>
      </c>
    </row>
    <row r="1869" spans="2:65" s="12" customFormat="1">
      <c r="B1869" s="171"/>
      <c r="D1869" s="172" t="s">
        <v>342</v>
      </c>
      <c r="E1869" s="173" t="s">
        <v>1</v>
      </c>
      <c r="F1869" s="174" t="s">
        <v>2117</v>
      </c>
      <c r="H1869" s="173" t="s">
        <v>1</v>
      </c>
      <c r="I1869" s="175"/>
      <c r="L1869" s="171"/>
      <c r="M1869" s="176"/>
      <c r="T1869" s="177"/>
      <c r="AT1869" s="173" t="s">
        <v>342</v>
      </c>
      <c r="AU1869" s="173" t="s">
        <v>87</v>
      </c>
      <c r="AV1869" s="12" t="s">
        <v>82</v>
      </c>
      <c r="AW1869" s="12" t="s">
        <v>31</v>
      </c>
      <c r="AX1869" s="12" t="s">
        <v>75</v>
      </c>
      <c r="AY1869" s="173" t="s">
        <v>334</v>
      </c>
    </row>
    <row r="1870" spans="2:65" s="12" customFormat="1" ht="20.399999999999999">
      <c r="B1870" s="171"/>
      <c r="D1870" s="172" t="s">
        <v>342</v>
      </c>
      <c r="E1870" s="173" t="s">
        <v>1</v>
      </c>
      <c r="F1870" s="174" t="s">
        <v>2118</v>
      </c>
      <c r="H1870" s="173" t="s">
        <v>1</v>
      </c>
      <c r="I1870" s="175"/>
      <c r="L1870" s="171"/>
      <c r="M1870" s="176"/>
      <c r="T1870" s="177"/>
      <c r="AT1870" s="173" t="s">
        <v>342</v>
      </c>
      <c r="AU1870" s="173" t="s">
        <v>87</v>
      </c>
      <c r="AV1870" s="12" t="s">
        <v>82</v>
      </c>
      <c r="AW1870" s="12" t="s">
        <v>31</v>
      </c>
      <c r="AX1870" s="12" t="s">
        <v>75</v>
      </c>
      <c r="AY1870" s="173" t="s">
        <v>334</v>
      </c>
    </row>
    <row r="1871" spans="2:65" s="1" customFormat="1" ht="76.349999999999994" customHeight="1">
      <c r="B1871" s="128"/>
      <c r="C1871" s="158" t="s">
        <v>2119</v>
      </c>
      <c r="D1871" s="158" t="s">
        <v>336</v>
      </c>
      <c r="E1871" s="159" t="s">
        <v>2120</v>
      </c>
      <c r="F1871" s="160" t="s">
        <v>2121</v>
      </c>
      <c r="G1871" s="161" t="s">
        <v>501</v>
      </c>
      <c r="H1871" s="162">
        <v>2</v>
      </c>
      <c r="I1871" s="163"/>
      <c r="J1871" s="164">
        <f>ROUND(I1871*H1871,2)</f>
        <v>0</v>
      </c>
      <c r="K1871" s="165"/>
      <c r="L1871" s="32"/>
      <c r="M1871" s="166" t="s">
        <v>1</v>
      </c>
      <c r="N1871" s="127" t="s">
        <v>41</v>
      </c>
      <c r="P1871" s="167">
        <f>O1871*H1871</f>
        <v>0</v>
      </c>
      <c r="Q1871" s="167">
        <v>2.1000000000000001E-4</v>
      </c>
      <c r="R1871" s="167">
        <f>Q1871*H1871</f>
        <v>4.2000000000000002E-4</v>
      </c>
      <c r="S1871" s="167">
        <v>0</v>
      </c>
      <c r="T1871" s="168">
        <f>S1871*H1871</f>
        <v>0</v>
      </c>
      <c r="AR1871" s="169" t="s">
        <v>452</v>
      </c>
      <c r="AT1871" s="169" t="s">
        <v>336</v>
      </c>
      <c r="AU1871" s="169" t="s">
        <v>87</v>
      </c>
      <c r="AY1871" s="17" t="s">
        <v>334</v>
      </c>
      <c r="BE1871" s="170">
        <f>IF(N1871="základná",J1871,0)</f>
        <v>0</v>
      </c>
      <c r="BF1871" s="170">
        <f>IF(N1871="znížená",J1871,0)</f>
        <v>0</v>
      </c>
      <c r="BG1871" s="170">
        <f>IF(N1871="zákl. prenesená",J1871,0)</f>
        <v>0</v>
      </c>
      <c r="BH1871" s="170">
        <f>IF(N1871="zníž. prenesená",J1871,0)</f>
        <v>0</v>
      </c>
      <c r="BI1871" s="170">
        <f>IF(N1871="nulová",J1871,0)</f>
        <v>0</v>
      </c>
      <c r="BJ1871" s="17" t="s">
        <v>87</v>
      </c>
      <c r="BK1871" s="170">
        <f>ROUND(I1871*H1871,2)</f>
        <v>0</v>
      </c>
      <c r="BL1871" s="17" t="s">
        <v>452</v>
      </c>
      <c r="BM1871" s="169" t="s">
        <v>2122</v>
      </c>
    </row>
    <row r="1872" spans="2:65" s="13" customFormat="1">
      <c r="B1872" s="178"/>
      <c r="D1872" s="172" t="s">
        <v>342</v>
      </c>
      <c r="E1872" s="179" t="s">
        <v>1</v>
      </c>
      <c r="F1872" s="180" t="s">
        <v>523</v>
      </c>
      <c r="H1872" s="181">
        <v>2</v>
      </c>
      <c r="I1872" s="182"/>
      <c r="L1872" s="178"/>
      <c r="M1872" s="183"/>
      <c r="T1872" s="184"/>
      <c r="AT1872" s="179" t="s">
        <v>342</v>
      </c>
      <c r="AU1872" s="179" t="s">
        <v>87</v>
      </c>
      <c r="AV1872" s="13" t="s">
        <v>87</v>
      </c>
      <c r="AW1872" s="13" t="s">
        <v>31</v>
      </c>
      <c r="AX1872" s="13" t="s">
        <v>75</v>
      </c>
      <c r="AY1872" s="179" t="s">
        <v>334</v>
      </c>
    </row>
    <row r="1873" spans="2:65" s="14" customFormat="1">
      <c r="B1873" s="185"/>
      <c r="D1873" s="172" t="s">
        <v>342</v>
      </c>
      <c r="E1873" s="186" t="s">
        <v>1</v>
      </c>
      <c r="F1873" s="187" t="s">
        <v>346</v>
      </c>
      <c r="H1873" s="188">
        <v>2</v>
      </c>
      <c r="I1873" s="189"/>
      <c r="L1873" s="185"/>
      <c r="M1873" s="190"/>
      <c r="T1873" s="191"/>
      <c r="AT1873" s="186" t="s">
        <v>342</v>
      </c>
      <c r="AU1873" s="186" t="s">
        <v>87</v>
      </c>
      <c r="AV1873" s="14" t="s">
        <v>340</v>
      </c>
      <c r="AW1873" s="14" t="s">
        <v>31</v>
      </c>
      <c r="AX1873" s="14" t="s">
        <v>82</v>
      </c>
      <c r="AY1873" s="186" t="s">
        <v>334</v>
      </c>
    </row>
    <row r="1874" spans="2:65" s="12" customFormat="1">
      <c r="B1874" s="171"/>
      <c r="D1874" s="172" t="s">
        <v>342</v>
      </c>
      <c r="E1874" s="173" t="s">
        <v>1</v>
      </c>
      <c r="F1874" s="174" t="s">
        <v>1929</v>
      </c>
      <c r="H1874" s="173" t="s">
        <v>1</v>
      </c>
      <c r="I1874" s="175"/>
      <c r="L1874" s="171"/>
      <c r="M1874" s="176"/>
      <c r="T1874" s="177"/>
      <c r="AT1874" s="173" t="s">
        <v>342</v>
      </c>
      <c r="AU1874" s="173" t="s">
        <v>87</v>
      </c>
      <c r="AV1874" s="12" t="s">
        <v>82</v>
      </c>
      <c r="AW1874" s="12" t="s">
        <v>31</v>
      </c>
      <c r="AX1874" s="12" t="s">
        <v>75</v>
      </c>
      <c r="AY1874" s="173" t="s">
        <v>334</v>
      </c>
    </row>
    <row r="1875" spans="2:65" s="12" customFormat="1" ht="30.6">
      <c r="B1875" s="171"/>
      <c r="D1875" s="172" t="s">
        <v>342</v>
      </c>
      <c r="E1875" s="173" t="s">
        <v>1</v>
      </c>
      <c r="F1875" s="174" t="s">
        <v>2116</v>
      </c>
      <c r="H1875" s="173" t="s">
        <v>1</v>
      </c>
      <c r="I1875" s="175"/>
      <c r="L1875" s="171"/>
      <c r="M1875" s="176"/>
      <c r="T1875" s="177"/>
      <c r="AT1875" s="173" t="s">
        <v>342</v>
      </c>
      <c r="AU1875" s="173" t="s">
        <v>87</v>
      </c>
      <c r="AV1875" s="12" t="s">
        <v>82</v>
      </c>
      <c r="AW1875" s="12" t="s">
        <v>31</v>
      </c>
      <c r="AX1875" s="12" t="s">
        <v>75</v>
      </c>
      <c r="AY1875" s="173" t="s">
        <v>334</v>
      </c>
    </row>
    <row r="1876" spans="2:65" s="12" customFormat="1">
      <c r="B1876" s="171"/>
      <c r="D1876" s="172" t="s">
        <v>342</v>
      </c>
      <c r="E1876" s="173" t="s">
        <v>1</v>
      </c>
      <c r="F1876" s="174" t="s">
        <v>2117</v>
      </c>
      <c r="H1876" s="173" t="s">
        <v>1</v>
      </c>
      <c r="I1876" s="175"/>
      <c r="L1876" s="171"/>
      <c r="M1876" s="176"/>
      <c r="T1876" s="177"/>
      <c r="AT1876" s="173" t="s">
        <v>342</v>
      </c>
      <c r="AU1876" s="173" t="s">
        <v>87</v>
      </c>
      <c r="AV1876" s="12" t="s">
        <v>82</v>
      </c>
      <c r="AW1876" s="12" t="s">
        <v>31</v>
      </c>
      <c r="AX1876" s="12" t="s">
        <v>75</v>
      </c>
      <c r="AY1876" s="173" t="s">
        <v>334</v>
      </c>
    </row>
    <row r="1877" spans="2:65" s="12" customFormat="1" ht="20.399999999999999">
      <c r="B1877" s="171"/>
      <c r="D1877" s="172" t="s">
        <v>342</v>
      </c>
      <c r="E1877" s="173" t="s">
        <v>1</v>
      </c>
      <c r="F1877" s="174" t="s">
        <v>2118</v>
      </c>
      <c r="H1877" s="173" t="s">
        <v>1</v>
      </c>
      <c r="I1877" s="175"/>
      <c r="L1877" s="171"/>
      <c r="M1877" s="176"/>
      <c r="T1877" s="177"/>
      <c r="AT1877" s="173" t="s">
        <v>342</v>
      </c>
      <c r="AU1877" s="173" t="s">
        <v>87</v>
      </c>
      <c r="AV1877" s="12" t="s">
        <v>82</v>
      </c>
      <c r="AW1877" s="12" t="s">
        <v>31</v>
      </c>
      <c r="AX1877" s="12" t="s">
        <v>75</v>
      </c>
      <c r="AY1877" s="173" t="s">
        <v>334</v>
      </c>
    </row>
    <row r="1878" spans="2:65" s="1" customFormat="1" ht="76.349999999999994" customHeight="1">
      <c r="B1878" s="128"/>
      <c r="C1878" s="158" t="s">
        <v>2123</v>
      </c>
      <c r="D1878" s="158" t="s">
        <v>336</v>
      </c>
      <c r="E1878" s="159" t="s">
        <v>2124</v>
      </c>
      <c r="F1878" s="160" t="s">
        <v>2125</v>
      </c>
      <c r="G1878" s="161" t="s">
        <v>501</v>
      </c>
      <c r="H1878" s="162">
        <v>8</v>
      </c>
      <c r="I1878" s="163"/>
      <c r="J1878" s="164">
        <f>ROUND(I1878*H1878,2)</f>
        <v>0</v>
      </c>
      <c r="K1878" s="165"/>
      <c r="L1878" s="32"/>
      <c r="M1878" s="166" t="s">
        <v>1</v>
      </c>
      <c r="N1878" s="127" t="s">
        <v>41</v>
      </c>
      <c r="P1878" s="167">
        <f>O1878*H1878</f>
        <v>0</v>
      </c>
      <c r="Q1878" s="167">
        <v>2.1000000000000001E-4</v>
      </c>
      <c r="R1878" s="167">
        <f>Q1878*H1878</f>
        <v>1.6800000000000001E-3</v>
      </c>
      <c r="S1878" s="167">
        <v>0</v>
      </c>
      <c r="T1878" s="168">
        <f>S1878*H1878</f>
        <v>0</v>
      </c>
      <c r="AR1878" s="169" t="s">
        <v>452</v>
      </c>
      <c r="AT1878" s="169" t="s">
        <v>336</v>
      </c>
      <c r="AU1878" s="169" t="s">
        <v>87</v>
      </c>
      <c r="AY1878" s="17" t="s">
        <v>334</v>
      </c>
      <c r="BE1878" s="170">
        <f>IF(N1878="základná",J1878,0)</f>
        <v>0</v>
      </c>
      <c r="BF1878" s="170">
        <f>IF(N1878="znížená",J1878,0)</f>
        <v>0</v>
      </c>
      <c r="BG1878" s="170">
        <f>IF(N1878="zákl. prenesená",J1878,0)</f>
        <v>0</v>
      </c>
      <c r="BH1878" s="170">
        <f>IF(N1878="zníž. prenesená",J1878,0)</f>
        <v>0</v>
      </c>
      <c r="BI1878" s="170">
        <f>IF(N1878="nulová",J1878,0)</f>
        <v>0</v>
      </c>
      <c r="BJ1878" s="17" t="s">
        <v>87</v>
      </c>
      <c r="BK1878" s="170">
        <f>ROUND(I1878*H1878,2)</f>
        <v>0</v>
      </c>
      <c r="BL1878" s="17" t="s">
        <v>452</v>
      </c>
      <c r="BM1878" s="169" t="s">
        <v>2126</v>
      </c>
    </row>
    <row r="1879" spans="2:65" s="13" customFormat="1">
      <c r="B1879" s="178"/>
      <c r="D1879" s="172" t="s">
        <v>342</v>
      </c>
      <c r="E1879" s="179" t="s">
        <v>1</v>
      </c>
      <c r="F1879" s="180" t="s">
        <v>2127</v>
      </c>
      <c r="H1879" s="181">
        <v>8</v>
      </c>
      <c r="I1879" s="182"/>
      <c r="L1879" s="178"/>
      <c r="M1879" s="183"/>
      <c r="T1879" s="184"/>
      <c r="AT1879" s="179" t="s">
        <v>342</v>
      </c>
      <c r="AU1879" s="179" t="s">
        <v>87</v>
      </c>
      <c r="AV1879" s="13" t="s">
        <v>87</v>
      </c>
      <c r="AW1879" s="13" t="s">
        <v>31</v>
      </c>
      <c r="AX1879" s="13" t="s">
        <v>75</v>
      </c>
      <c r="AY1879" s="179" t="s">
        <v>334</v>
      </c>
    </row>
    <row r="1880" spans="2:65" s="14" customFormat="1">
      <c r="B1880" s="185"/>
      <c r="D1880" s="172" t="s">
        <v>342</v>
      </c>
      <c r="E1880" s="186" t="s">
        <v>1</v>
      </c>
      <c r="F1880" s="187" t="s">
        <v>346</v>
      </c>
      <c r="H1880" s="188">
        <v>8</v>
      </c>
      <c r="I1880" s="189"/>
      <c r="L1880" s="185"/>
      <c r="M1880" s="190"/>
      <c r="T1880" s="191"/>
      <c r="AT1880" s="186" t="s">
        <v>342</v>
      </c>
      <c r="AU1880" s="186" t="s">
        <v>87</v>
      </c>
      <c r="AV1880" s="14" t="s">
        <v>340</v>
      </c>
      <c r="AW1880" s="14" t="s">
        <v>31</v>
      </c>
      <c r="AX1880" s="14" t="s">
        <v>82</v>
      </c>
      <c r="AY1880" s="186" t="s">
        <v>334</v>
      </c>
    </row>
    <row r="1881" spans="2:65" s="12" customFormat="1">
      <c r="B1881" s="171"/>
      <c r="D1881" s="172" t="s">
        <v>342</v>
      </c>
      <c r="E1881" s="173" t="s">
        <v>1</v>
      </c>
      <c r="F1881" s="174" t="s">
        <v>1929</v>
      </c>
      <c r="H1881" s="173" t="s">
        <v>1</v>
      </c>
      <c r="I1881" s="175"/>
      <c r="L1881" s="171"/>
      <c r="M1881" s="176"/>
      <c r="T1881" s="177"/>
      <c r="AT1881" s="173" t="s">
        <v>342</v>
      </c>
      <c r="AU1881" s="173" t="s">
        <v>87</v>
      </c>
      <c r="AV1881" s="12" t="s">
        <v>82</v>
      </c>
      <c r="AW1881" s="12" t="s">
        <v>31</v>
      </c>
      <c r="AX1881" s="12" t="s">
        <v>75</v>
      </c>
      <c r="AY1881" s="173" t="s">
        <v>334</v>
      </c>
    </row>
    <row r="1882" spans="2:65" s="12" customFormat="1" ht="30.6">
      <c r="B1882" s="171"/>
      <c r="D1882" s="172" t="s">
        <v>342</v>
      </c>
      <c r="E1882" s="173" t="s">
        <v>1</v>
      </c>
      <c r="F1882" s="174" t="s">
        <v>2116</v>
      </c>
      <c r="H1882" s="173" t="s">
        <v>1</v>
      </c>
      <c r="I1882" s="175"/>
      <c r="L1882" s="171"/>
      <c r="M1882" s="176"/>
      <c r="T1882" s="177"/>
      <c r="AT1882" s="173" t="s">
        <v>342</v>
      </c>
      <c r="AU1882" s="173" t="s">
        <v>87</v>
      </c>
      <c r="AV1882" s="12" t="s">
        <v>82</v>
      </c>
      <c r="AW1882" s="12" t="s">
        <v>31</v>
      </c>
      <c r="AX1882" s="12" t="s">
        <v>75</v>
      </c>
      <c r="AY1882" s="173" t="s">
        <v>334</v>
      </c>
    </row>
    <row r="1883" spans="2:65" s="12" customFormat="1">
      <c r="B1883" s="171"/>
      <c r="D1883" s="172" t="s">
        <v>342</v>
      </c>
      <c r="E1883" s="173" t="s">
        <v>1</v>
      </c>
      <c r="F1883" s="174" t="s">
        <v>2128</v>
      </c>
      <c r="H1883" s="173" t="s">
        <v>1</v>
      </c>
      <c r="I1883" s="175"/>
      <c r="L1883" s="171"/>
      <c r="M1883" s="176"/>
      <c r="T1883" s="177"/>
      <c r="AT1883" s="173" t="s">
        <v>342</v>
      </c>
      <c r="AU1883" s="173" t="s">
        <v>87</v>
      </c>
      <c r="AV1883" s="12" t="s">
        <v>82</v>
      </c>
      <c r="AW1883" s="12" t="s">
        <v>31</v>
      </c>
      <c r="AX1883" s="12" t="s">
        <v>75</v>
      </c>
      <c r="AY1883" s="173" t="s">
        <v>334</v>
      </c>
    </row>
    <row r="1884" spans="2:65" s="12" customFormat="1" ht="20.399999999999999">
      <c r="B1884" s="171"/>
      <c r="D1884" s="172" t="s">
        <v>342</v>
      </c>
      <c r="E1884" s="173" t="s">
        <v>1</v>
      </c>
      <c r="F1884" s="174" t="s">
        <v>2118</v>
      </c>
      <c r="H1884" s="173" t="s">
        <v>1</v>
      </c>
      <c r="I1884" s="175"/>
      <c r="L1884" s="171"/>
      <c r="M1884" s="176"/>
      <c r="T1884" s="177"/>
      <c r="AT1884" s="173" t="s">
        <v>342</v>
      </c>
      <c r="AU1884" s="173" t="s">
        <v>87</v>
      </c>
      <c r="AV1884" s="12" t="s">
        <v>82</v>
      </c>
      <c r="AW1884" s="12" t="s">
        <v>31</v>
      </c>
      <c r="AX1884" s="12" t="s">
        <v>75</v>
      </c>
      <c r="AY1884" s="173" t="s">
        <v>334</v>
      </c>
    </row>
    <row r="1885" spans="2:65" s="1" customFormat="1" ht="76.349999999999994" customHeight="1">
      <c r="B1885" s="128"/>
      <c r="C1885" s="158" t="s">
        <v>2129</v>
      </c>
      <c r="D1885" s="158" t="s">
        <v>336</v>
      </c>
      <c r="E1885" s="159" t="s">
        <v>2130</v>
      </c>
      <c r="F1885" s="160" t="s">
        <v>2131</v>
      </c>
      <c r="G1885" s="161" t="s">
        <v>501</v>
      </c>
      <c r="H1885" s="162">
        <v>27</v>
      </c>
      <c r="I1885" s="163"/>
      <c r="J1885" s="164">
        <f>ROUND(I1885*H1885,2)</f>
        <v>0</v>
      </c>
      <c r="K1885" s="165"/>
      <c r="L1885" s="32"/>
      <c r="M1885" s="166" t="s">
        <v>1</v>
      </c>
      <c r="N1885" s="127" t="s">
        <v>41</v>
      </c>
      <c r="P1885" s="167">
        <f>O1885*H1885</f>
        <v>0</v>
      </c>
      <c r="Q1885" s="167">
        <v>2.1000000000000001E-4</v>
      </c>
      <c r="R1885" s="167">
        <f>Q1885*H1885</f>
        <v>5.6700000000000006E-3</v>
      </c>
      <c r="S1885" s="167">
        <v>0</v>
      </c>
      <c r="T1885" s="168">
        <f>S1885*H1885</f>
        <v>0</v>
      </c>
      <c r="AR1885" s="169" t="s">
        <v>452</v>
      </c>
      <c r="AT1885" s="169" t="s">
        <v>336</v>
      </c>
      <c r="AU1885" s="169" t="s">
        <v>87</v>
      </c>
      <c r="AY1885" s="17" t="s">
        <v>334</v>
      </c>
      <c r="BE1885" s="170">
        <f>IF(N1885="základná",J1885,0)</f>
        <v>0</v>
      </c>
      <c r="BF1885" s="170">
        <f>IF(N1885="znížená",J1885,0)</f>
        <v>0</v>
      </c>
      <c r="BG1885" s="170">
        <f>IF(N1885="zákl. prenesená",J1885,0)</f>
        <v>0</v>
      </c>
      <c r="BH1885" s="170">
        <f>IF(N1885="zníž. prenesená",J1885,0)</f>
        <v>0</v>
      </c>
      <c r="BI1885" s="170">
        <f>IF(N1885="nulová",J1885,0)</f>
        <v>0</v>
      </c>
      <c r="BJ1885" s="17" t="s">
        <v>87</v>
      </c>
      <c r="BK1885" s="170">
        <f>ROUND(I1885*H1885,2)</f>
        <v>0</v>
      </c>
      <c r="BL1885" s="17" t="s">
        <v>452</v>
      </c>
      <c r="BM1885" s="169" t="s">
        <v>2132</v>
      </c>
    </row>
    <row r="1886" spans="2:65" s="13" customFormat="1">
      <c r="B1886" s="178"/>
      <c r="D1886" s="172" t="s">
        <v>342</v>
      </c>
      <c r="E1886" s="179" t="s">
        <v>1</v>
      </c>
      <c r="F1886" s="180" t="s">
        <v>2133</v>
      </c>
      <c r="H1886" s="181">
        <v>27</v>
      </c>
      <c r="I1886" s="182"/>
      <c r="L1886" s="178"/>
      <c r="M1886" s="183"/>
      <c r="T1886" s="184"/>
      <c r="AT1886" s="179" t="s">
        <v>342</v>
      </c>
      <c r="AU1886" s="179" t="s">
        <v>87</v>
      </c>
      <c r="AV1886" s="13" t="s">
        <v>87</v>
      </c>
      <c r="AW1886" s="13" t="s">
        <v>31</v>
      </c>
      <c r="AX1886" s="13" t="s">
        <v>75</v>
      </c>
      <c r="AY1886" s="179" t="s">
        <v>334</v>
      </c>
    </row>
    <row r="1887" spans="2:65" s="14" customFormat="1">
      <c r="B1887" s="185"/>
      <c r="D1887" s="172" t="s">
        <v>342</v>
      </c>
      <c r="E1887" s="186" t="s">
        <v>1</v>
      </c>
      <c r="F1887" s="187" t="s">
        <v>346</v>
      </c>
      <c r="H1887" s="188">
        <v>27</v>
      </c>
      <c r="I1887" s="189"/>
      <c r="L1887" s="185"/>
      <c r="M1887" s="190"/>
      <c r="T1887" s="191"/>
      <c r="AT1887" s="186" t="s">
        <v>342</v>
      </c>
      <c r="AU1887" s="186" t="s">
        <v>87</v>
      </c>
      <c r="AV1887" s="14" t="s">
        <v>340</v>
      </c>
      <c r="AW1887" s="14" t="s">
        <v>31</v>
      </c>
      <c r="AX1887" s="14" t="s">
        <v>82</v>
      </c>
      <c r="AY1887" s="186" t="s">
        <v>334</v>
      </c>
    </row>
    <row r="1888" spans="2:65" s="12" customFormat="1">
      <c r="B1888" s="171"/>
      <c r="D1888" s="172" t="s">
        <v>342</v>
      </c>
      <c r="E1888" s="173" t="s">
        <v>1</v>
      </c>
      <c r="F1888" s="174" t="s">
        <v>1929</v>
      </c>
      <c r="H1888" s="173" t="s">
        <v>1</v>
      </c>
      <c r="I1888" s="175"/>
      <c r="L1888" s="171"/>
      <c r="M1888" s="176"/>
      <c r="T1888" s="177"/>
      <c r="AT1888" s="173" t="s">
        <v>342</v>
      </c>
      <c r="AU1888" s="173" t="s">
        <v>87</v>
      </c>
      <c r="AV1888" s="12" t="s">
        <v>82</v>
      </c>
      <c r="AW1888" s="12" t="s">
        <v>31</v>
      </c>
      <c r="AX1888" s="12" t="s">
        <v>75</v>
      </c>
      <c r="AY1888" s="173" t="s">
        <v>334</v>
      </c>
    </row>
    <row r="1889" spans="2:65" s="12" customFormat="1" ht="30.6">
      <c r="B1889" s="171"/>
      <c r="D1889" s="172" t="s">
        <v>342</v>
      </c>
      <c r="E1889" s="173" t="s">
        <v>1</v>
      </c>
      <c r="F1889" s="174" t="s">
        <v>2116</v>
      </c>
      <c r="H1889" s="173" t="s">
        <v>1</v>
      </c>
      <c r="I1889" s="175"/>
      <c r="L1889" s="171"/>
      <c r="M1889" s="176"/>
      <c r="T1889" s="177"/>
      <c r="AT1889" s="173" t="s">
        <v>342</v>
      </c>
      <c r="AU1889" s="173" t="s">
        <v>87</v>
      </c>
      <c r="AV1889" s="12" t="s">
        <v>82</v>
      </c>
      <c r="AW1889" s="12" t="s">
        <v>31</v>
      </c>
      <c r="AX1889" s="12" t="s">
        <v>75</v>
      </c>
      <c r="AY1889" s="173" t="s">
        <v>334</v>
      </c>
    </row>
    <row r="1890" spans="2:65" s="12" customFormat="1">
      <c r="B1890" s="171"/>
      <c r="D1890" s="172" t="s">
        <v>342</v>
      </c>
      <c r="E1890" s="173" t="s">
        <v>1</v>
      </c>
      <c r="F1890" s="174" t="s">
        <v>2117</v>
      </c>
      <c r="H1890" s="173" t="s">
        <v>1</v>
      </c>
      <c r="I1890" s="175"/>
      <c r="L1890" s="171"/>
      <c r="M1890" s="176"/>
      <c r="T1890" s="177"/>
      <c r="AT1890" s="173" t="s">
        <v>342</v>
      </c>
      <c r="AU1890" s="173" t="s">
        <v>87</v>
      </c>
      <c r="AV1890" s="12" t="s">
        <v>82</v>
      </c>
      <c r="AW1890" s="12" t="s">
        <v>31</v>
      </c>
      <c r="AX1890" s="12" t="s">
        <v>75</v>
      </c>
      <c r="AY1890" s="173" t="s">
        <v>334</v>
      </c>
    </row>
    <row r="1891" spans="2:65" s="12" customFormat="1" ht="20.399999999999999">
      <c r="B1891" s="171"/>
      <c r="D1891" s="172" t="s">
        <v>342</v>
      </c>
      <c r="E1891" s="173" t="s">
        <v>1</v>
      </c>
      <c r="F1891" s="174" t="s">
        <v>2118</v>
      </c>
      <c r="H1891" s="173" t="s">
        <v>1</v>
      </c>
      <c r="I1891" s="175"/>
      <c r="L1891" s="171"/>
      <c r="M1891" s="176"/>
      <c r="T1891" s="177"/>
      <c r="AT1891" s="173" t="s">
        <v>342</v>
      </c>
      <c r="AU1891" s="173" t="s">
        <v>87</v>
      </c>
      <c r="AV1891" s="12" t="s">
        <v>82</v>
      </c>
      <c r="AW1891" s="12" t="s">
        <v>31</v>
      </c>
      <c r="AX1891" s="12" t="s">
        <v>75</v>
      </c>
      <c r="AY1891" s="173" t="s">
        <v>334</v>
      </c>
    </row>
    <row r="1892" spans="2:65" s="1" customFormat="1" ht="76.349999999999994" customHeight="1">
      <c r="B1892" s="128"/>
      <c r="C1892" s="158" t="s">
        <v>2134</v>
      </c>
      <c r="D1892" s="158" t="s">
        <v>336</v>
      </c>
      <c r="E1892" s="159" t="s">
        <v>2135</v>
      </c>
      <c r="F1892" s="160" t="s">
        <v>2136</v>
      </c>
      <c r="G1892" s="161" t="s">
        <v>501</v>
      </c>
      <c r="H1892" s="162">
        <v>3</v>
      </c>
      <c r="I1892" s="163"/>
      <c r="J1892" s="164">
        <f>ROUND(I1892*H1892,2)</f>
        <v>0</v>
      </c>
      <c r="K1892" s="165"/>
      <c r="L1892" s="32"/>
      <c r="M1892" s="166" t="s">
        <v>1</v>
      </c>
      <c r="N1892" s="127" t="s">
        <v>41</v>
      </c>
      <c r="P1892" s="167">
        <f>O1892*H1892</f>
        <v>0</v>
      </c>
      <c r="Q1892" s="167">
        <v>2.1000000000000001E-4</v>
      </c>
      <c r="R1892" s="167">
        <f>Q1892*H1892</f>
        <v>6.3000000000000003E-4</v>
      </c>
      <c r="S1892" s="167">
        <v>0</v>
      </c>
      <c r="T1892" s="168">
        <f>S1892*H1892</f>
        <v>0</v>
      </c>
      <c r="AR1892" s="169" t="s">
        <v>452</v>
      </c>
      <c r="AT1892" s="169" t="s">
        <v>336</v>
      </c>
      <c r="AU1892" s="169" t="s">
        <v>87</v>
      </c>
      <c r="AY1892" s="17" t="s">
        <v>334</v>
      </c>
      <c r="BE1892" s="170">
        <f>IF(N1892="základná",J1892,0)</f>
        <v>0</v>
      </c>
      <c r="BF1892" s="170">
        <f>IF(N1892="znížená",J1892,0)</f>
        <v>0</v>
      </c>
      <c r="BG1892" s="170">
        <f>IF(N1892="zákl. prenesená",J1892,0)</f>
        <v>0</v>
      </c>
      <c r="BH1892" s="170">
        <f>IF(N1892="zníž. prenesená",J1892,0)</f>
        <v>0</v>
      </c>
      <c r="BI1892" s="170">
        <f>IF(N1892="nulová",J1892,0)</f>
        <v>0</v>
      </c>
      <c r="BJ1892" s="17" t="s">
        <v>87</v>
      </c>
      <c r="BK1892" s="170">
        <f>ROUND(I1892*H1892,2)</f>
        <v>0</v>
      </c>
      <c r="BL1892" s="17" t="s">
        <v>452</v>
      </c>
      <c r="BM1892" s="169" t="s">
        <v>2137</v>
      </c>
    </row>
    <row r="1893" spans="2:65" s="13" customFormat="1">
      <c r="B1893" s="178"/>
      <c r="D1893" s="172" t="s">
        <v>342</v>
      </c>
      <c r="E1893" s="179" t="s">
        <v>1</v>
      </c>
      <c r="F1893" s="180" t="s">
        <v>1713</v>
      </c>
      <c r="H1893" s="181">
        <v>3</v>
      </c>
      <c r="I1893" s="182"/>
      <c r="L1893" s="178"/>
      <c r="M1893" s="183"/>
      <c r="T1893" s="184"/>
      <c r="AT1893" s="179" t="s">
        <v>342</v>
      </c>
      <c r="AU1893" s="179" t="s">
        <v>87</v>
      </c>
      <c r="AV1893" s="13" t="s">
        <v>87</v>
      </c>
      <c r="AW1893" s="13" t="s">
        <v>31</v>
      </c>
      <c r="AX1893" s="13" t="s">
        <v>75</v>
      </c>
      <c r="AY1893" s="179" t="s">
        <v>334</v>
      </c>
    </row>
    <row r="1894" spans="2:65" s="14" customFormat="1">
      <c r="B1894" s="185"/>
      <c r="D1894" s="172" t="s">
        <v>342</v>
      </c>
      <c r="E1894" s="186" t="s">
        <v>1</v>
      </c>
      <c r="F1894" s="187" t="s">
        <v>346</v>
      </c>
      <c r="H1894" s="188">
        <v>3</v>
      </c>
      <c r="I1894" s="189"/>
      <c r="L1894" s="185"/>
      <c r="M1894" s="190"/>
      <c r="T1894" s="191"/>
      <c r="AT1894" s="186" t="s">
        <v>342</v>
      </c>
      <c r="AU1894" s="186" t="s">
        <v>87</v>
      </c>
      <c r="AV1894" s="14" t="s">
        <v>340</v>
      </c>
      <c r="AW1894" s="14" t="s">
        <v>31</v>
      </c>
      <c r="AX1894" s="14" t="s">
        <v>82</v>
      </c>
      <c r="AY1894" s="186" t="s">
        <v>334</v>
      </c>
    </row>
    <row r="1895" spans="2:65" s="12" customFormat="1">
      <c r="B1895" s="171"/>
      <c r="D1895" s="172" t="s">
        <v>342</v>
      </c>
      <c r="E1895" s="173" t="s">
        <v>1</v>
      </c>
      <c r="F1895" s="174" t="s">
        <v>1929</v>
      </c>
      <c r="H1895" s="173" t="s">
        <v>1</v>
      </c>
      <c r="I1895" s="175"/>
      <c r="L1895" s="171"/>
      <c r="M1895" s="176"/>
      <c r="T1895" s="177"/>
      <c r="AT1895" s="173" t="s">
        <v>342</v>
      </c>
      <c r="AU1895" s="173" t="s">
        <v>87</v>
      </c>
      <c r="AV1895" s="12" t="s">
        <v>82</v>
      </c>
      <c r="AW1895" s="12" t="s">
        <v>31</v>
      </c>
      <c r="AX1895" s="12" t="s">
        <v>75</v>
      </c>
      <c r="AY1895" s="173" t="s">
        <v>334</v>
      </c>
    </row>
    <row r="1896" spans="2:65" s="12" customFormat="1" ht="30.6">
      <c r="B1896" s="171"/>
      <c r="D1896" s="172" t="s">
        <v>342</v>
      </c>
      <c r="E1896" s="173" t="s">
        <v>1</v>
      </c>
      <c r="F1896" s="174" t="s">
        <v>2116</v>
      </c>
      <c r="H1896" s="173" t="s">
        <v>1</v>
      </c>
      <c r="I1896" s="175"/>
      <c r="L1896" s="171"/>
      <c r="M1896" s="176"/>
      <c r="T1896" s="177"/>
      <c r="AT1896" s="173" t="s">
        <v>342</v>
      </c>
      <c r="AU1896" s="173" t="s">
        <v>87</v>
      </c>
      <c r="AV1896" s="12" t="s">
        <v>82</v>
      </c>
      <c r="AW1896" s="12" t="s">
        <v>31</v>
      </c>
      <c r="AX1896" s="12" t="s">
        <v>75</v>
      </c>
      <c r="AY1896" s="173" t="s">
        <v>334</v>
      </c>
    </row>
    <row r="1897" spans="2:65" s="12" customFormat="1">
      <c r="B1897" s="171"/>
      <c r="D1897" s="172" t="s">
        <v>342</v>
      </c>
      <c r="E1897" s="173" t="s">
        <v>1</v>
      </c>
      <c r="F1897" s="174" t="s">
        <v>2117</v>
      </c>
      <c r="H1897" s="173" t="s">
        <v>1</v>
      </c>
      <c r="I1897" s="175"/>
      <c r="L1897" s="171"/>
      <c r="M1897" s="176"/>
      <c r="T1897" s="177"/>
      <c r="AT1897" s="173" t="s">
        <v>342</v>
      </c>
      <c r="AU1897" s="173" t="s">
        <v>87</v>
      </c>
      <c r="AV1897" s="12" t="s">
        <v>82</v>
      </c>
      <c r="AW1897" s="12" t="s">
        <v>31</v>
      </c>
      <c r="AX1897" s="12" t="s">
        <v>75</v>
      </c>
      <c r="AY1897" s="173" t="s">
        <v>334</v>
      </c>
    </row>
    <row r="1898" spans="2:65" s="12" customFormat="1" ht="20.399999999999999">
      <c r="B1898" s="171"/>
      <c r="D1898" s="172" t="s">
        <v>342</v>
      </c>
      <c r="E1898" s="173" t="s">
        <v>1</v>
      </c>
      <c r="F1898" s="174" t="s">
        <v>2118</v>
      </c>
      <c r="H1898" s="173" t="s">
        <v>1</v>
      </c>
      <c r="I1898" s="175"/>
      <c r="L1898" s="171"/>
      <c r="M1898" s="176"/>
      <c r="T1898" s="177"/>
      <c r="AT1898" s="173" t="s">
        <v>342</v>
      </c>
      <c r="AU1898" s="173" t="s">
        <v>87</v>
      </c>
      <c r="AV1898" s="12" t="s">
        <v>82</v>
      </c>
      <c r="AW1898" s="12" t="s">
        <v>31</v>
      </c>
      <c r="AX1898" s="12" t="s">
        <v>75</v>
      </c>
      <c r="AY1898" s="173" t="s">
        <v>334</v>
      </c>
    </row>
    <row r="1899" spans="2:65" s="1" customFormat="1" ht="55.5" customHeight="1">
      <c r="B1899" s="128"/>
      <c r="C1899" s="158" t="s">
        <v>2138</v>
      </c>
      <c r="D1899" s="158" t="s">
        <v>336</v>
      </c>
      <c r="E1899" s="159" t="s">
        <v>2139</v>
      </c>
      <c r="F1899" s="160" t="s">
        <v>2140</v>
      </c>
      <c r="G1899" s="161" t="s">
        <v>501</v>
      </c>
      <c r="H1899" s="162">
        <v>2</v>
      </c>
      <c r="I1899" s="163"/>
      <c r="J1899" s="164">
        <f>ROUND(I1899*H1899,2)</f>
        <v>0</v>
      </c>
      <c r="K1899" s="165"/>
      <c r="L1899" s="32"/>
      <c r="M1899" s="166" t="s">
        <v>1</v>
      </c>
      <c r="N1899" s="127" t="s">
        <v>41</v>
      </c>
      <c r="P1899" s="167">
        <f>O1899*H1899</f>
        <v>0</v>
      </c>
      <c r="Q1899" s="167">
        <v>2.1000000000000001E-4</v>
      </c>
      <c r="R1899" s="167">
        <f>Q1899*H1899</f>
        <v>4.2000000000000002E-4</v>
      </c>
      <c r="S1899" s="167">
        <v>0</v>
      </c>
      <c r="T1899" s="168">
        <f>S1899*H1899</f>
        <v>0</v>
      </c>
      <c r="AR1899" s="169" t="s">
        <v>452</v>
      </c>
      <c r="AT1899" s="169" t="s">
        <v>336</v>
      </c>
      <c r="AU1899" s="169" t="s">
        <v>87</v>
      </c>
      <c r="AY1899" s="17" t="s">
        <v>334</v>
      </c>
      <c r="BE1899" s="170">
        <f>IF(N1899="základná",J1899,0)</f>
        <v>0</v>
      </c>
      <c r="BF1899" s="170">
        <f>IF(N1899="znížená",J1899,0)</f>
        <v>0</v>
      </c>
      <c r="BG1899" s="170">
        <f>IF(N1899="zákl. prenesená",J1899,0)</f>
        <v>0</v>
      </c>
      <c r="BH1899" s="170">
        <f>IF(N1899="zníž. prenesená",J1899,0)</f>
        <v>0</v>
      </c>
      <c r="BI1899" s="170">
        <f>IF(N1899="nulová",J1899,0)</f>
        <v>0</v>
      </c>
      <c r="BJ1899" s="17" t="s">
        <v>87</v>
      </c>
      <c r="BK1899" s="170">
        <f>ROUND(I1899*H1899,2)</f>
        <v>0</v>
      </c>
      <c r="BL1899" s="17" t="s">
        <v>452</v>
      </c>
      <c r="BM1899" s="169" t="s">
        <v>2141</v>
      </c>
    </row>
    <row r="1900" spans="2:65" s="13" customFormat="1">
      <c r="B1900" s="178"/>
      <c r="D1900" s="172" t="s">
        <v>342</v>
      </c>
      <c r="E1900" s="179" t="s">
        <v>1</v>
      </c>
      <c r="F1900" s="180" t="s">
        <v>523</v>
      </c>
      <c r="H1900" s="181">
        <v>2</v>
      </c>
      <c r="I1900" s="182"/>
      <c r="L1900" s="178"/>
      <c r="M1900" s="183"/>
      <c r="T1900" s="184"/>
      <c r="AT1900" s="179" t="s">
        <v>342</v>
      </c>
      <c r="AU1900" s="179" t="s">
        <v>87</v>
      </c>
      <c r="AV1900" s="13" t="s">
        <v>87</v>
      </c>
      <c r="AW1900" s="13" t="s">
        <v>31</v>
      </c>
      <c r="AX1900" s="13" t="s">
        <v>75</v>
      </c>
      <c r="AY1900" s="179" t="s">
        <v>334</v>
      </c>
    </row>
    <row r="1901" spans="2:65" s="14" customFormat="1">
      <c r="B1901" s="185"/>
      <c r="D1901" s="172" t="s">
        <v>342</v>
      </c>
      <c r="E1901" s="186" t="s">
        <v>1</v>
      </c>
      <c r="F1901" s="187" t="s">
        <v>346</v>
      </c>
      <c r="H1901" s="188">
        <v>2</v>
      </c>
      <c r="I1901" s="189"/>
      <c r="L1901" s="185"/>
      <c r="M1901" s="190"/>
      <c r="T1901" s="191"/>
      <c r="AT1901" s="186" t="s">
        <v>342</v>
      </c>
      <c r="AU1901" s="186" t="s">
        <v>87</v>
      </c>
      <c r="AV1901" s="14" t="s">
        <v>340</v>
      </c>
      <c r="AW1901" s="14" t="s">
        <v>31</v>
      </c>
      <c r="AX1901" s="14" t="s">
        <v>82</v>
      </c>
      <c r="AY1901" s="186" t="s">
        <v>334</v>
      </c>
    </row>
    <row r="1902" spans="2:65" s="12" customFormat="1">
      <c r="B1902" s="171"/>
      <c r="D1902" s="172" t="s">
        <v>342</v>
      </c>
      <c r="E1902" s="173" t="s">
        <v>1</v>
      </c>
      <c r="F1902" s="174" t="s">
        <v>1929</v>
      </c>
      <c r="H1902" s="173" t="s">
        <v>1</v>
      </c>
      <c r="I1902" s="175"/>
      <c r="L1902" s="171"/>
      <c r="M1902" s="176"/>
      <c r="T1902" s="177"/>
      <c r="AT1902" s="173" t="s">
        <v>342</v>
      </c>
      <c r="AU1902" s="173" t="s">
        <v>87</v>
      </c>
      <c r="AV1902" s="12" t="s">
        <v>82</v>
      </c>
      <c r="AW1902" s="12" t="s">
        <v>31</v>
      </c>
      <c r="AX1902" s="12" t="s">
        <v>75</v>
      </c>
      <c r="AY1902" s="173" t="s">
        <v>334</v>
      </c>
    </row>
    <row r="1903" spans="2:65" s="12" customFormat="1" ht="30.6">
      <c r="B1903" s="171"/>
      <c r="D1903" s="172" t="s">
        <v>342</v>
      </c>
      <c r="E1903" s="173" t="s">
        <v>1</v>
      </c>
      <c r="F1903" s="174" t="s">
        <v>2116</v>
      </c>
      <c r="H1903" s="173" t="s">
        <v>1</v>
      </c>
      <c r="I1903" s="175"/>
      <c r="L1903" s="171"/>
      <c r="M1903" s="176"/>
      <c r="T1903" s="177"/>
      <c r="AT1903" s="173" t="s">
        <v>342</v>
      </c>
      <c r="AU1903" s="173" t="s">
        <v>87</v>
      </c>
      <c r="AV1903" s="12" t="s">
        <v>82</v>
      </c>
      <c r="AW1903" s="12" t="s">
        <v>31</v>
      </c>
      <c r="AX1903" s="12" t="s">
        <v>75</v>
      </c>
      <c r="AY1903" s="173" t="s">
        <v>334</v>
      </c>
    </row>
    <row r="1904" spans="2:65" s="12" customFormat="1">
      <c r="B1904" s="171"/>
      <c r="D1904" s="172" t="s">
        <v>342</v>
      </c>
      <c r="E1904" s="173" t="s">
        <v>1</v>
      </c>
      <c r="F1904" s="174" t="s">
        <v>2117</v>
      </c>
      <c r="H1904" s="173" t="s">
        <v>1</v>
      </c>
      <c r="I1904" s="175"/>
      <c r="L1904" s="171"/>
      <c r="M1904" s="176"/>
      <c r="T1904" s="177"/>
      <c r="AT1904" s="173" t="s">
        <v>342</v>
      </c>
      <c r="AU1904" s="173" t="s">
        <v>87</v>
      </c>
      <c r="AV1904" s="12" t="s">
        <v>82</v>
      </c>
      <c r="AW1904" s="12" t="s">
        <v>31</v>
      </c>
      <c r="AX1904" s="12" t="s">
        <v>75</v>
      </c>
      <c r="AY1904" s="173" t="s">
        <v>334</v>
      </c>
    </row>
    <row r="1905" spans="2:65" s="1" customFormat="1" ht="55.5" customHeight="1">
      <c r="B1905" s="128"/>
      <c r="C1905" s="158" t="s">
        <v>2142</v>
      </c>
      <c r="D1905" s="158" t="s">
        <v>336</v>
      </c>
      <c r="E1905" s="159" t="s">
        <v>2143</v>
      </c>
      <c r="F1905" s="160" t="s">
        <v>2144</v>
      </c>
      <c r="G1905" s="161" t="s">
        <v>501</v>
      </c>
      <c r="H1905" s="162">
        <v>1</v>
      </c>
      <c r="I1905" s="163"/>
      <c r="J1905" s="164">
        <f>ROUND(I1905*H1905,2)</f>
        <v>0</v>
      </c>
      <c r="K1905" s="165"/>
      <c r="L1905" s="32"/>
      <c r="M1905" s="166" t="s">
        <v>1</v>
      </c>
      <c r="N1905" s="127" t="s">
        <v>41</v>
      </c>
      <c r="P1905" s="167">
        <f>O1905*H1905</f>
        <v>0</v>
      </c>
      <c r="Q1905" s="167">
        <v>2.1000000000000001E-4</v>
      </c>
      <c r="R1905" s="167">
        <f>Q1905*H1905</f>
        <v>2.1000000000000001E-4</v>
      </c>
      <c r="S1905" s="167">
        <v>0</v>
      </c>
      <c r="T1905" s="168">
        <f>S1905*H1905</f>
        <v>0</v>
      </c>
      <c r="AR1905" s="169" t="s">
        <v>452</v>
      </c>
      <c r="AT1905" s="169" t="s">
        <v>336</v>
      </c>
      <c r="AU1905" s="169" t="s">
        <v>87</v>
      </c>
      <c r="AY1905" s="17" t="s">
        <v>334</v>
      </c>
      <c r="BE1905" s="170">
        <f>IF(N1905="základná",J1905,0)</f>
        <v>0</v>
      </c>
      <c r="BF1905" s="170">
        <f>IF(N1905="znížená",J1905,0)</f>
        <v>0</v>
      </c>
      <c r="BG1905" s="170">
        <f>IF(N1905="zákl. prenesená",J1905,0)</f>
        <v>0</v>
      </c>
      <c r="BH1905" s="170">
        <f>IF(N1905="zníž. prenesená",J1905,0)</f>
        <v>0</v>
      </c>
      <c r="BI1905" s="170">
        <f>IF(N1905="nulová",J1905,0)</f>
        <v>0</v>
      </c>
      <c r="BJ1905" s="17" t="s">
        <v>87</v>
      </c>
      <c r="BK1905" s="170">
        <f>ROUND(I1905*H1905,2)</f>
        <v>0</v>
      </c>
      <c r="BL1905" s="17" t="s">
        <v>452</v>
      </c>
      <c r="BM1905" s="169" t="s">
        <v>2145</v>
      </c>
    </row>
    <row r="1906" spans="2:65" s="13" customFormat="1">
      <c r="B1906" s="178"/>
      <c r="D1906" s="172" t="s">
        <v>342</v>
      </c>
      <c r="E1906" s="179" t="s">
        <v>1</v>
      </c>
      <c r="F1906" s="180" t="s">
        <v>518</v>
      </c>
      <c r="H1906" s="181">
        <v>1</v>
      </c>
      <c r="I1906" s="182"/>
      <c r="L1906" s="178"/>
      <c r="M1906" s="183"/>
      <c r="T1906" s="184"/>
      <c r="AT1906" s="179" t="s">
        <v>342</v>
      </c>
      <c r="AU1906" s="179" t="s">
        <v>87</v>
      </c>
      <c r="AV1906" s="13" t="s">
        <v>87</v>
      </c>
      <c r="AW1906" s="13" t="s">
        <v>31</v>
      </c>
      <c r="AX1906" s="13" t="s">
        <v>75</v>
      </c>
      <c r="AY1906" s="179" t="s">
        <v>334</v>
      </c>
    </row>
    <row r="1907" spans="2:65" s="14" customFormat="1">
      <c r="B1907" s="185"/>
      <c r="D1907" s="172" t="s">
        <v>342</v>
      </c>
      <c r="E1907" s="186" t="s">
        <v>1</v>
      </c>
      <c r="F1907" s="187" t="s">
        <v>346</v>
      </c>
      <c r="H1907" s="188">
        <v>1</v>
      </c>
      <c r="I1907" s="189"/>
      <c r="L1907" s="185"/>
      <c r="M1907" s="190"/>
      <c r="T1907" s="191"/>
      <c r="AT1907" s="186" t="s">
        <v>342</v>
      </c>
      <c r="AU1907" s="186" t="s">
        <v>87</v>
      </c>
      <c r="AV1907" s="14" t="s">
        <v>340</v>
      </c>
      <c r="AW1907" s="14" t="s">
        <v>31</v>
      </c>
      <c r="AX1907" s="14" t="s">
        <v>82</v>
      </c>
      <c r="AY1907" s="186" t="s">
        <v>334</v>
      </c>
    </row>
    <row r="1908" spans="2:65" s="12" customFormat="1">
      <c r="B1908" s="171"/>
      <c r="D1908" s="172" t="s">
        <v>342</v>
      </c>
      <c r="E1908" s="173" t="s">
        <v>1</v>
      </c>
      <c r="F1908" s="174" t="s">
        <v>1929</v>
      </c>
      <c r="H1908" s="173" t="s">
        <v>1</v>
      </c>
      <c r="I1908" s="175"/>
      <c r="L1908" s="171"/>
      <c r="M1908" s="176"/>
      <c r="T1908" s="177"/>
      <c r="AT1908" s="173" t="s">
        <v>342</v>
      </c>
      <c r="AU1908" s="173" t="s">
        <v>87</v>
      </c>
      <c r="AV1908" s="12" t="s">
        <v>82</v>
      </c>
      <c r="AW1908" s="12" t="s">
        <v>31</v>
      </c>
      <c r="AX1908" s="12" t="s">
        <v>75</v>
      </c>
      <c r="AY1908" s="173" t="s">
        <v>334</v>
      </c>
    </row>
    <row r="1909" spans="2:65" s="12" customFormat="1" ht="30.6">
      <c r="B1909" s="171"/>
      <c r="D1909" s="172" t="s">
        <v>342</v>
      </c>
      <c r="E1909" s="173" t="s">
        <v>1</v>
      </c>
      <c r="F1909" s="174" t="s">
        <v>2116</v>
      </c>
      <c r="H1909" s="173" t="s">
        <v>1</v>
      </c>
      <c r="I1909" s="175"/>
      <c r="L1909" s="171"/>
      <c r="M1909" s="176"/>
      <c r="T1909" s="177"/>
      <c r="AT1909" s="173" t="s">
        <v>342</v>
      </c>
      <c r="AU1909" s="173" t="s">
        <v>87</v>
      </c>
      <c r="AV1909" s="12" t="s">
        <v>82</v>
      </c>
      <c r="AW1909" s="12" t="s">
        <v>31</v>
      </c>
      <c r="AX1909" s="12" t="s">
        <v>75</v>
      </c>
      <c r="AY1909" s="173" t="s">
        <v>334</v>
      </c>
    </row>
    <row r="1910" spans="2:65" s="12" customFormat="1">
      <c r="B1910" s="171"/>
      <c r="D1910" s="172" t="s">
        <v>342</v>
      </c>
      <c r="E1910" s="173" t="s">
        <v>1</v>
      </c>
      <c r="F1910" s="174" t="s">
        <v>2117</v>
      </c>
      <c r="H1910" s="173" t="s">
        <v>1</v>
      </c>
      <c r="I1910" s="175"/>
      <c r="L1910" s="171"/>
      <c r="M1910" s="176"/>
      <c r="T1910" s="177"/>
      <c r="AT1910" s="173" t="s">
        <v>342</v>
      </c>
      <c r="AU1910" s="173" t="s">
        <v>87</v>
      </c>
      <c r="AV1910" s="12" t="s">
        <v>82</v>
      </c>
      <c r="AW1910" s="12" t="s">
        <v>31</v>
      </c>
      <c r="AX1910" s="12" t="s">
        <v>75</v>
      </c>
      <c r="AY1910" s="173" t="s">
        <v>334</v>
      </c>
    </row>
    <row r="1911" spans="2:65" s="1" customFormat="1" ht="143.4" customHeight="1">
      <c r="B1911" s="128"/>
      <c r="C1911" s="158" t="s">
        <v>2146</v>
      </c>
      <c r="D1911" s="158" t="s">
        <v>336</v>
      </c>
      <c r="E1911" s="159" t="s">
        <v>2147</v>
      </c>
      <c r="F1911" s="160" t="s">
        <v>5159</v>
      </c>
      <c r="G1911" s="161" t="s">
        <v>2148</v>
      </c>
      <c r="H1911" s="162">
        <v>1</v>
      </c>
      <c r="I1911" s="163"/>
      <c r="J1911" s="164">
        <f>ROUND(I1911*H1911,2)</f>
        <v>0</v>
      </c>
      <c r="K1911" s="165"/>
      <c r="L1911" s="32"/>
      <c r="M1911" s="166" t="s">
        <v>1</v>
      </c>
      <c r="N1911" s="127" t="s">
        <v>41</v>
      </c>
      <c r="P1911" s="167">
        <f>O1911*H1911</f>
        <v>0</v>
      </c>
      <c r="Q1911" s="167">
        <v>2.1000000000000001E-4</v>
      </c>
      <c r="R1911" s="167">
        <f>Q1911*H1911</f>
        <v>2.1000000000000001E-4</v>
      </c>
      <c r="S1911" s="167">
        <v>0</v>
      </c>
      <c r="T1911" s="168">
        <f>S1911*H1911</f>
        <v>0</v>
      </c>
      <c r="AR1911" s="169" t="s">
        <v>452</v>
      </c>
      <c r="AT1911" s="169" t="s">
        <v>336</v>
      </c>
      <c r="AU1911" s="169" t="s">
        <v>87</v>
      </c>
      <c r="AY1911" s="17" t="s">
        <v>334</v>
      </c>
      <c r="BE1911" s="170">
        <f>IF(N1911="základná",J1911,0)</f>
        <v>0</v>
      </c>
      <c r="BF1911" s="170">
        <f>IF(N1911="znížená",J1911,0)</f>
        <v>0</v>
      </c>
      <c r="BG1911" s="170">
        <f>IF(N1911="zákl. prenesená",J1911,0)</f>
        <v>0</v>
      </c>
      <c r="BH1911" s="170">
        <f>IF(N1911="zníž. prenesená",J1911,0)</f>
        <v>0</v>
      </c>
      <c r="BI1911" s="170">
        <f>IF(N1911="nulová",J1911,0)</f>
        <v>0</v>
      </c>
      <c r="BJ1911" s="17" t="s">
        <v>87</v>
      </c>
      <c r="BK1911" s="170">
        <f>ROUND(I1911*H1911,2)</f>
        <v>0</v>
      </c>
      <c r="BL1911" s="17" t="s">
        <v>452</v>
      </c>
      <c r="BM1911" s="169" t="s">
        <v>2149</v>
      </c>
    </row>
    <row r="1912" spans="2:65" s="1" customFormat="1" ht="143.4" customHeight="1">
      <c r="B1912" s="128"/>
      <c r="C1912" s="158" t="s">
        <v>2150</v>
      </c>
      <c r="D1912" s="158" t="s">
        <v>336</v>
      </c>
      <c r="E1912" s="159" t="s">
        <v>2151</v>
      </c>
      <c r="F1912" s="160" t="s">
        <v>5166</v>
      </c>
      <c r="G1912" s="161" t="s">
        <v>2148</v>
      </c>
      <c r="H1912" s="162">
        <v>1</v>
      </c>
      <c r="I1912" s="163"/>
      <c r="J1912" s="164">
        <f>ROUND(I1912*H1912,2)</f>
        <v>0</v>
      </c>
      <c r="K1912" s="165"/>
      <c r="L1912" s="32"/>
      <c r="M1912" s="166" t="s">
        <v>1</v>
      </c>
      <c r="N1912" s="127" t="s">
        <v>41</v>
      </c>
      <c r="P1912" s="167">
        <f>O1912*H1912</f>
        <v>0</v>
      </c>
      <c r="Q1912" s="167">
        <v>2.1000000000000001E-4</v>
      </c>
      <c r="R1912" s="167">
        <f>Q1912*H1912</f>
        <v>2.1000000000000001E-4</v>
      </c>
      <c r="S1912" s="167">
        <v>0</v>
      </c>
      <c r="T1912" s="168">
        <f>S1912*H1912</f>
        <v>0</v>
      </c>
      <c r="AR1912" s="169" t="s">
        <v>452</v>
      </c>
      <c r="AT1912" s="169" t="s">
        <v>336</v>
      </c>
      <c r="AU1912" s="169" t="s">
        <v>87</v>
      </c>
      <c r="AY1912" s="17" t="s">
        <v>334</v>
      </c>
      <c r="BE1912" s="170">
        <f>IF(N1912="základná",J1912,0)</f>
        <v>0</v>
      </c>
      <c r="BF1912" s="170">
        <f>IF(N1912="znížená",J1912,0)</f>
        <v>0</v>
      </c>
      <c r="BG1912" s="170">
        <f>IF(N1912="zákl. prenesená",J1912,0)</f>
        <v>0</v>
      </c>
      <c r="BH1912" s="170">
        <f>IF(N1912="zníž. prenesená",J1912,0)</f>
        <v>0</v>
      </c>
      <c r="BI1912" s="170">
        <f>IF(N1912="nulová",J1912,0)</f>
        <v>0</v>
      </c>
      <c r="BJ1912" s="17" t="s">
        <v>87</v>
      </c>
      <c r="BK1912" s="170">
        <f>ROUND(I1912*H1912,2)</f>
        <v>0</v>
      </c>
      <c r="BL1912" s="17" t="s">
        <v>452</v>
      </c>
      <c r="BM1912" s="169" t="s">
        <v>2152</v>
      </c>
    </row>
    <row r="1913" spans="2:65" s="1" customFormat="1" ht="143.4" customHeight="1">
      <c r="B1913" s="128"/>
      <c r="C1913" s="158" t="s">
        <v>2153</v>
      </c>
      <c r="D1913" s="158" t="s">
        <v>336</v>
      </c>
      <c r="E1913" s="159" t="s">
        <v>2154</v>
      </c>
      <c r="F1913" s="160" t="s">
        <v>5167</v>
      </c>
      <c r="G1913" s="161" t="s">
        <v>2148</v>
      </c>
      <c r="H1913" s="162">
        <v>1</v>
      </c>
      <c r="I1913" s="163"/>
      <c r="J1913" s="164">
        <f>ROUND(I1913*H1913,2)</f>
        <v>0</v>
      </c>
      <c r="K1913" s="165"/>
      <c r="L1913" s="32"/>
      <c r="M1913" s="166" t="s">
        <v>1</v>
      </c>
      <c r="N1913" s="127" t="s">
        <v>41</v>
      </c>
      <c r="P1913" s="167">
        <f>O1913*H1913</f>
        <v>0</v>
      </c>
      <c r="Q1913" s="167">
        <v>2.1000000000000001E-4</v>
      </c>
      <c r="R1913" s="167">
        <f>Q1913*H1913</f>
        <v>2.1000000000000001E-4</v>
      </c>
      <c r="S1913" s="167">
        <v>0</v>
      </c>
      <c r="T1913" s="168">
        <f>S1913*H1913</f>
        <v>0</v>
      </c>
      <c r="AR1913" s="169" t="s">
        <v>452</v>
      </c>
      <c r="AT1913" s="169" t="s">
        <v>336</v>
      </c>
      <c r="AU1913" s="169" t="s">
        <v>87</v>
      </c>
      <c r="AY1913" s="17" t="s">
        <v>334</v>
      </c>
      <c r="BE1913" s="170">
        <f>IF(N1913="základná",J1913,0)</f>
        <v>0</v>
      </c>
      <c r="BF1913" s="170">
        <f>IF(N1913="znížená",J1913,0)</f>
        <v>0</v>
      </c>
      <c r="BG1913" s="170">
        <f>IF(N1913="zákl. prenesená",J1913,0)</f>
        <v>0</v>
      </c>
      <c r="BH1913" s="170">
        <f>IF(N1913="zníž. prenesená",J1913,0)</f>
        <v>0</v>
      </c>
      <c r="BI1913" s="170">
        <f>IF(N1913="nulová",J1913,0)</f>
        <v>0</v>
      </c>
      <c r="BJ1913" s="17" t="s">
        <v>87</v>
      </c>
      <c r="BK1913" s="170">
        <f>ROUND(I1913*H1913,2)</f>
        <v>0</v>
      </c>
      <c r="BL1913" s="17" t="s">
        <v>452</v>
      </c>
      <c r="BM1913" s="169" t="s">
        <v>2155</v>
      </c>
    </row>
    <row r="1914" spans="2:65" s="1" customFormat="1" ht="130.19999999999999" customHeight="1">
      <c r="B1914" s="128"/>
      <c r="C1914" s="158" t="s">
        <v>2156</v>
      </c>
      <c r="D1914" s="158" t="s">
        <v>336</v>
      </c>
      <c r="E1914" s="159" t="s">
        <v>2157</v>
      </c>
      <c r="F1914" s="160" t="s">
        <v>5160</v>
      </c>
      <c r="G1914" s="161" t="s">
        <v>2148</v>
      </c>
      <c r="H1914" s="162">
        <v>27</v>
      </c>
      <c r="I1914" s="163"/>
      <c r="J1914" s="164">
        <f>ROUND(I1914*H1914,2)</f>
        <v>0</v>
      </c>
      <c r="K1914" s="165"/>
      <c r="L1914" s="32"/>
      <c r="M1914" s="166" t="s">
        <v>1</v>
      </c>
      <c r="N1914" s="127" t="s">
        <v>41</v>
      </c>
      <c r="P1914" s="167">
        <f>O1914*H1914</f>
        <v>0</v>
      </c>
      <c r="Q1914" s="167">
        <v>2.1000000000000001E-4</v>
      </c>
      <c r="R1914" s="167">
        <f>Q1914*H1914</f>
        <v>5.6700000000000006E-3</v>
      </c>
      <c r="S1914" s="167">
        <v>0</v>
      </c>
      <c r="T1914" s="168">
        <f>S1914*H1914</f>
        <v>0</v>
      </c>
      <c r="AR1914" s="169" t="s">
        <v>452</v>
      </c>
      <c r="AT1914" s="169" t="s">
        <v>336</v>
      </c>
      <c r="AU1914" s="169" t="s">
        <v>87</v>
      </c>
      <c r="AY1914" s="17" t="s">
        <v>334</v>
      </c>
      <c r="BE1914" s="170">
        <f>IF(N1914="základná",J1914,0)</f>
        <v>0</v>
      </c>
      <c r="BF1914" s="170">
        <f>IF(N1914="znížená",J1914,0)</f>
        <v>0</v>
      </c>
      <c r="BG1914" s="170">
        <f>IF(N1914="zákl. prenesená",J1914,0)</f>
        <v>0</v>
      </c>
      <c r="BH1914" s="170">
        <f>IF(N1914="zníž. prenesená",J1914,0)</f>
        <v>0</v>
      </c>
      <c r="BI1914" s="170">
        <f>IF(N1914="nulová",J1914,0)</f>
        <v>0</v>
      </c>
      <c r="BJ1914" s="17" t="s">
        <v>87</v>
      </c>
      <c r="BK1914" s="170">
        <f>ROUND(I1914*H1914,2)</f>
        <v>0</v>
      </c>
      <c r="BL1914" s="17" t="s">
        <v>452</v>
      </c>
      <c r="BM1914" s="169" t="s">
        <v>2158</v>
      </c>
    </row>
    <row r="1915" spans="2:65" s="12" customFormat="1" ht="20.399999999999999">
      <c r="B1915" s="171"/>
      <c r="D1915" s="172" t="s">
        <v>342</v>
      </c>
      <c r="E1915" s="173" t="s">
        <v>1</v>
      </c>
      <c r="F1915" s="174" t="s">
        <v>2159</v>
      </c>
      <c r="H1915" s="173" t="s">
        <v>1</v>
      </c>
      <c r="I1915" s="175"/>
      <c r="L1915" s="171"/>
      <c r="M1915" s="176"/>
      <c r="T1915" s="177"/>
      <c r="AT1915" s="173" t="s">
        <v>342</v>
      </c>
      <c r="AU1915" s="173" t="s">
        <v>87</v>
      </c>
      <c r="AV1915" s="12" t="s">
        <v>82</v>
      </c>
      <c r="AW1915" s="12" t="s">
        <v>31</v>
      </c>
      <c r="AX1915" s="12" t="s">
        <v>75</v>
      </c>
      <c r="AY1915" s="173" t="s">
        <v>334</v>
      </c>
    </row>
    <row r="1916" spans="2:65" s="12" customFormat="1" ht="30.6">
      <c r="B1916" s="171"/>
      <c r="D1916" s="172" t="s">
        <v>342</v>
      </c>
      <c r="E1916" s="173" t="s">
        <v>1</v>
      </c>
      <c r="F1916" s="174" t="s">
        <v>2160</v>
      </c>
      <c r="H1916" s="173" t="s">
        <v>1</v>
      </c>
      <c r="I1916" s="175"/>
      <c r="L1916" s="171"/>
      <c r="M1916" s="176"/>
      <c r="T1916" s="177"/>
      <c r="AT1916" s="173" t="s">
        <v>342</v>
      </c>
      <c r="AU1916" s="173" t="s">
        <v>87</v>
      </c>
      <c r="AV1916" s="12" t="s">
        <v>82</v>
      </c>
      <c r="AW1916" s="12" t="s">
        <v>31</v>
      </c>
      <c r="AX1916" s="12" t="s">
        <v>75</v>
      </c>
      <c r="AY1916" s="173" t="s">
        <v>334</v>
      </c>
    </row>
    <row r="1917" spans="2:65" s="13" customFormat="1">
      <c r="B1917" s="178"/>
      <c r="D1917" s="172" t="s">
        <v>342</v>
      </c>
      <c r="E1917" s="179" t="s">
        <v>1</v>
      </c>
      <c r="F1917" s="180" t="s">
        <v>2133</v>
      </c>
      <c r="H1917" s="181">
        <v>27</v>
      </c>
      <c r="I1917" s="182"/>
      <c r="L1917" s="178"/>
      <c r="M1917" s="183"/>
      <c r="T1917" s="184"/>
      <c r="AT1917" s="179" t="s">
        <v>342</v>
      </c>
      <c r="AU1917" s="179" t="s">
        <v>87</v>
      </c>
      <c r="AV1917" s="13" t="s">
        <v>87</v>
      </c>
      <c r="AW1917" s="13" t="s">
        <v>31</v>
      </c>
      <c r="AX1917" s="13" t="s">
        <v>75</v>
      </c>
      <c r="AY1917" s="179" t="s">
        <v>334</v>
      </c>
    </row>
    <row r="1918" spans="2:65" s="14" customFormat="1">
      <c r="B1918" s="185"/>
      <c r="D1918" s="172" t="s">
        <v>342</v>
      </c>
      <c r="E1918" s="186" t="s">
        <v>1</v>
      </c>
      <c r="F1918" s="187" t="s">
        <v>346</v>
      </c>
      <c r="H1918" s="188">
        <v>27</v>
      </c>
      <c r="I1918" s="189"/>
      <c r="L1918" s="185"/>
      <c r="M1918" s="190"/>
      <c r="T1918" s="191"/>
      <c r="AT1918" s="186" t="s">
        <v>342</v>
      </c>
      <c r="AU1918" s="186" t="s">
        <v>87</v>
      </c>
      <c r="AV1918" s="14" t="s">
        <v>340</v>
      </c>
      <c r="AW1918" s="14" t="s">
        <v>31</v>
      </c>
      <c r="AX1918" s="14" t="s">
        <v>82</v>
      </c>
      <c r="AY1918" s="186" t="s">
        <v>334</v>
      </c>
    </row>
    <row r="1919" spans="2:65" s="1" customFormat="1" ht="121.8" customHeight="1">
      <c r="B1919" s="128"/>
      <c r="C1919" s="158" t="s">
        <v>2161</v>
      </c>
      <c r="D1919" s="158" t="s">
        <v>336</v>
      </c>
      <c r="E1919" s="159" t="s">
        <v>2162</v>
      </c>
      <c r="F1919" s="160" t="s">
        <v>5162</v>
      </c>
      <c r="G1919" s="161" t="s">
        <v>2148</v>
      </c>
      <c r="H1919" s="162">
        <v>3</v>
      </c>
      <c r="I1919" s="163"/>
      <c r="J1919" s="164">
        <f>ROUND(I1919*H1919,2)</f>
        <v>0</v>
      </c>
      <c r="K1919" s="165"/>
      <c r="L1919" s="32"/>
      <c r="M1919" s="166" t="s">
        <v>1</v>
      </c>
      <c r="N1919" s="127" t="s">
        <v>41</v>
      </c>
      <c r="P1919" s="167">
        <f>O1919*H1919</f>
        <v>0</v>
      </c>
      <c r="Q1919" s="167">
        <v>2.1000000000000001E-4</v>
      </c>
      <c r="R1919" s="167">
        <f>Q1919*H1919</f>
        <v>6.3000000000000003E-4</v>
      </c>
      <c r="S1919" s="167">
        <v>0</v>
      </c>
      <c r="T1919" s="168">
        <f>S1919*H1919</f>
        <v>0</v>
      </c>
      <c r="AR1919" s="169" t="s">
        <v>452</v>
      </c>
      <c r="AT1919" s="169" t="s">
        <v>336</v>
      </c>
      <c r="AU1919" s="169" t="s">
        <v>87</v>
      </c>
      <c r="AY1919" s="17" t="s">
        <v>334</v>
      </c>
      <c r="BE1919" s="170">
        <f>IF(N1919="základná",J1919,0)</f>
        <v>0</v>
      </c>
      <c r="BF1919" s="170">
        <f>IF(N1919="znížená",J1919,0)</f>
        <v>0</v>
      </c>
      <c r="BG1919" s="170">
        <f>IF(N1919="zákl. prenesená",J1919,0)</f>
        <v>0</v>
      </c>
      <c r="BH1919" s="170">
        <f>IF(N1919="zníž. prenesená",J1919,0)</f>
        <v>0</v>
      </c>
      <c r="BI1919" s="170">
        <f>IF(N1919="nulová",J1919,0)</f>
        <v>0</v>
      </c>
      <c r="BJ1919" s="17" t="s">
        <v>87</v>
      </c>
      <c r="BK1919" s="170">
        <f>ROUND(I1919*H1919,2)</f>
        <v>0</v>
      </c>
      <c r="BL1919" s="17" t="s">
        <v>452</v>
      </c>
      <c r="BM1919" s="169" t="s">
        <v>2163</v>
      </c>
    </row>
    <row r="1920" spans="2:65" s="12" customFormat="1" ht="20.399999999999999">
      <c r="B1920" s="171"/>
      <c r="D1920" s="172" t="s">
        <v>342</v>
      </c>
      <c r="E1920" s="173" t="s">
        <v>1</v>
      </c>
      <c r="F1920" s="174" t="s">
        <v>2159</v>
      </c>
      <c r="H1920" s="173" t="s">
        <v>1</v>
      </c>
      <c r="I1920" s="175"/>
      <c r="L1920" s="171"/>
      <c r="M1920" s="176"/>
      <c r="T1920" s="177"/>
      <c r="AT1920" s="173" t="s">
        <v>342</v>
      </c>
      <c r="AU1920" s="173" t="s">
        <v>87</v>
      </c>
      <c r="AV1920" s="12" t="s">
        <v>82</v>
      </c>
      <c r="AW1920" s="12" t="s">
        <v>31</v>
      </c>
      <c r="AX1920" s="12" t="s">
        <v>75</v>
      </c>
      <c r="AY1920" s="173" t="s">
        <v>334</v>
      </c>
    </row>
    <row r="1921" spans="2:65" s="12" customFormat="1" ht="30.6">
      <c r="B1921" s="171"/>
      <c r="D1921" s="172" t="s">
        <v>342</v>
      </c>
      <c r="E1921" s="173" t="s">
        <v>1</v>
      </c>
      <c r="F1921" s="174" t="s">
        <v>2160</v>
      </c>
      <c r="H1921" s="173" t="s">
        <v>1</v>
      </c>
      <c r="I1921" s="175"/>
      <c r="L1921" s="171"/>
      <c r="M1921" s="176"/>
      <c r="T1921" s="177"/>
      <c r="AT1921" s="173" t="s">
        <v>342</v>
      </c>
      <c r="AU1921" s="173" t="s">
        <v>87</v>
      </c>
      <c r="AV1921" s="12" t="s">
        <v>82</v>
      </c>
      <c r="AW1921" s="12" t="s">
        <v>31</v>
      </c>
      <c r="AX1921" s="12" t="s">
        <v>75</v>
      </c>
      <c r="AY1921" s="173" t="s">
        <v>334</v>
      </c>
    </row>
    <row r="1922" spans="2:65" s="13" customFormat="1">
      <c r="B1922" s="178"/>
      <c r="D1922" s="172" t="s">
        <v>342</v>
      </c>
      <c r="E1922" s="179" t="s">
        <v>1</v>
      </c>
      <c r="F1922" s="180" t="s">
        <v>352</v>
      </c>
      <c r="H1922" s="181">
        <v>3</v>
      </c>
      <c r="I1922" s="182"/>
      <c r="L1922" s="178"/>
      <c r="M1922" s="183"/>
      <c r="T1922" s="184"/>
      <c r="AT1922" s="179" t="s">
        <v>342</v>
      </c>
      <c r="AU1922" s="179" t="s">
        <v>87</v>
      </c>
      <c r="AV1922" s="13" t="s">
        <v>87</v>
      </c>
      <c r="AW1922" s="13" t="s">
        <v>31</v>
      </c>
      <c r="AX1922" s="13" t="s">
        <v>75</v>
      </c>
      <c r="AY1922" s="179" t="s">
        <v>334</v>
      </c>
    </row>
    <row r="1923" spans="2:65" s="14" customFormat="1">
      <c r="B1923" s="185"/>
      <c r="D1923" s="172" t="s">
        <v>342</v>
      </c>
      <c r="E1923" s="186" t="s">
        <v>1</v>
      </c>
      <c r="F1923" s="187" t="s">
        <v>346</v>
      </c>
      <c r="H1923" s="188">
        <v>3</v>
      </c>
      <c r="I1923" s="189"/>
      <c r="L1923" s="185"/>
      <c r="M1923" s="190"/>
      <c r="T1923" s="191"/>
      <c r="AT1923" s="186" t="s">
        <v>342</v>
      </c>
      <c r="AU1923" s="186" t="s">
        <v>87</v>
      </c>
      <c r="AV1923" s="14" t="s">
        <v>340</v>
      </c>
      <c r="AW1923" s="14" t="s">
        <v>31</v>
      </c>
      <c r="AX1923" s="14" t="s">
        <v>82</v>
      </c>
      <c r="AY1923" s="186" t="s">
        <v>334</v>
      </c>
    </row>
    <row r="1924" spans="2:65" s="1" customFormat="1" ht="114.6" customHeight="1">
      <c r="B1924" s="128"/>
      <c r="C1924" s="158" t="s">
        <v>2164</v>
      </c>
      <c r="D1924" s="158" t="s">
        <v>336</v>
      </c>
      <c r="E1924" s="159" t="s">
        <v>2165</v>
      </c>
      <c r="F1924" s="160" t="s">
        <v>5161</v>
      </c>
      <c r="G1924" s="161" t="s">
        <v>2148</v>
      </c>
      <c r="H1924" s="162">
        <v>8</v>
      </c>
      <c r="I1924" s="163"/>
      <c r="J1924" s="164">
        <f>ROUND(I1924*H1924,2)</f>
        <v>0</v>
      </c>
      <c r="K1924" s="165"/>
      <c r="L1924" s="32"/>
      <c r="M1924" s="166" t="s">
        <v>1</v>
      </c>
      <c r="N1924" s="127" t="s">
        <v>41</v>
      </c>
      <c r="P1924" s="167">
        <f>O1924*H1924</f>
        <v>0</v>
      </c>
      <c r="Q1924" s="167">
        <v>2.1000000000000001E-4</v>
      </c>
      <c r="R1924" s="167">
        <f>Q1924*H1924</f>
        <v>1.6800000000000001E-3</v>
      </c>
      <c r="S1924" s="167">
        <v>0</v>
      </c>
      <c r="T1924" s="168">
        <f>S1924*H1924</f>
        <v>0</v>
      </c>
      <c r="AR1924" s="169" t="s">
        <v>452</v>
      </c>
      <c r="AT1924" s="169" t="s">
        <v>336</v>
      </c>
      <c r="AU1924" s="169" t="s">
        <v>87</v>
      </c>
      <c r="AY1924" s="17" t="s">
        <v>334</v>
      </c>
      <c r="BE1924" s="170">
        <f>IF(N1924="základná",J1924,0)</f>
        <v>0</v>
      </c>
      <c r="BF1924" s="170">
        <f>IF(N1924="znížená",J1924,0)</f>
        <v>0</v>
      </c>
      <c r="BG1924" s="170">
        <f>IF(N1924="zákl. prenesená",J1924,0)</f>
        <v>0</v>
      </c>
      <c r="BH1924" s="170">
        <f>IF(N1924="zníž. prenesená",J1924,0)</f>
        <v>0</v>
      </c>
      <c r="BI1924" s="170">
        <f>IF(N1924="nulová",J1924,0)</f>
        <v>0</v>
      </c>
      <c r="BJ1924" s="17" t="s">
        <v>87</v>
      </c>
      <c r="BK1924" s="170">
        <f>ROUND(I1924*H1924,2)</f>
        <v>0</v>
      </c>
      <c r="BL1924" s="17" t="s">
        <v>452</v>
      </c>
      <c r="BM1924" s="169" t="s">
        <v>2166</v>
      </c>
    </row>
    <row r="1925" spans="2:65" s="13" customFormat="1">
      <c r="B1925" s="178"/>
      <c r="D1925" s="172" t="s">
        <v>342</v>
      </c>
      <c r="E1925" s="179" t="s">
        <v>1</v>
      </c>
      <c r="F1925" s="180" t="s">
        <v>392</v>
      </c>
      <c r="H1925" s="181">
        <v>8</v>
      </c>
      <c r="I1925" s="182"/>
      <c r="L1925" s="178"/>
      <c r="M1925" s="183"/>
      <c r="T1925" s="184"/>
      <c r="AT1925" s="179" t="s">
        <v>342</v>
      </c>
      <c r="AU1925" s="179" t="s">
        <v>87</v>
      </c>
      <c r="AV1925" s="13" t="s">
        <v>87</v>
      </c>
      <c r="AW1925" s="13" t="s">
        <v>31</v>
      </c>
      <c r="AX1925" s="13" t="s">
        <v>75</v>
      </c>
      <c r="AY1925" s="179" t="s">
        <v>334</v>
      </c>
    </row>
    <row r="1926" spans="2:65" s="14" customFormat="1">
      <c r="B1926" s="185"/>
      <c r="D1926" s="172" t="s">
        <v>342</v>
      </c>
      <c r="E1926" s="186" t="s">
        <v>1</v>
      </c>
      <c r="F1926" s="187" t="s">
        <v>346</v>
      </c>
      <c r="H1926" s="188">
        <v>8</v>
      </c>
      <c r="I1926" s="189"/>
      <c r="L1926" s="185"/>
      <c r="M1926" s="190"/>
      <c r="T1926" s="191"/>
      <c r="AT1926" s="186" t="s">
        <v>342</v>
      </c>
      <c r="AU1926" s="186" t="s">
        <v>87</v>
      </c>
      <c r="AV1926" s="14" t="s">
        <v>340</v>
      </c>
      <c r="AW1926" s="14" t="s">
        <v>31</v>
      </c>
      <c r="AX1926" s="14" t="s">
        <v>82</v>
      </c>
      <c r="AY1926" s="186" t="s">
        <v>334</v>
      </c>
    </row>
    <row r="1927" spans="2:65" s="12" customFormat="1" ht="20.399999999999999">
      <c r="B1927" s="171"/>
      <c r="D1927" s="172" t="s">
        <v>342</v>
      </c>
      <c r="E1927" s="173" t="s">
        <v>1</v>
      </c>
      <c r="F1927" s="174" t="s">
        <v>2159</v>
      </c>
      <c r="H1927" s="173" t="s">
        <v>1</v>
      </c>
      <c r="I1927" s="175"/>
      <c r="L1927" s="171"/>
      <c r="M1927" s="176"/>
      <c r="T1927" s="177"/>
      <c r="AT1927" s="173" t="s">
        <v>342</v>
      </c>
      <c r="AU1927" s="173" t="s">
        <v>87</v>
      </c>
      <c r="AV1927" s="12" t="s">
        <v>82</v>
      </c>
      <c r="AW1927" s="12" t="s">
        <v>31</v>
      </c>
      <c r="AX1927" s="12" t="s">
        <v>75</v>
      </c>
      <c r="AY1927" s="173" t="s">
        <v>334</v>
      </c>
    </row>
    <row r="1928" spans="2:65" s="12" customFormat="1" ht="30.6">
      <c r="B1928" s="171"/>
      <c r="D1928" s="172" t="s">
        <v>342</v>
      </c>
      <c r="E1928" s="173" t="s">
        <v>1</v>
      </c>
      <c r="F1928" s="174" t="s">
        <v>2160</v>
      </c>
      <c r="H1928" s="173" t="s">
        <v>1</v>
      </c>
      <c r="I1928" s="175"/>
      <c r="L1928" s="171"/>
      <c r="M1928" s="176"/>
      <c r="T1928" s="177"/>
      <c r="AT1928" s="173" t="s">
        <v>342</v>
      </c>
      <c r="AU1928" s="173" t="s">
        <v>87</v>
      </c>
      <c r="AV1928" s="12" t="s">
        <v>82</v>
      </c>
      <c r="AW1928" s="12" t="s">
        <v>31</v>
      </c>
      <c r="AX1928" s="12" t="s">
        <v>75</v>
      </c>
      <c r="AY1928" s="173" t="s">
        <v>334</v>
      </c>
    </row>
    <row r="1929" spans="2:65" s="1" customFormat="1" ht="120" customHeight="1">
      <c r="B1929" s="128"/>
      <c r="C1929" s="158" t="s">
        <v>2167</v>
      </c>
      <c r="D1929" s="158" t="s">
        <v>336</v>
      </c>
      <c r="E1929" s="159" t="s">
        <v>2168</v>
      </c>
      <c r="F1929" s="160" t="s">
        <v>5163</v>
      </c>
      <c r="G1929" s="161" t="s">
        <v>2148</v>
      </c>
      <c r="H1929" s="162">
        <v>13</v>
      </c>
      <c r="I1929" s="163"/>
      <c r="J1929" s="164">
        <f>ROUND(I1929*H1929,2)</f>
        <v>0</v>
      </c>
      <c r="K1929" s="165"/>
      <c r="L1929" s="32"/>
      <c r="M1929" s="166" t="s">
        <v>1</v>
      </c>
      <c r="N1929" s="127" t="s">
        <v>41</v>
      </c>
      <c r="P1929" s="167">
        <f>O1929*H1929</f>
        <v>0</v>
      </c>
      <c r="Q1929" s="167">
        <v>2.1000000000000001E-4</v>
      </c>
      <c r="R1929" s="167">
        <f>Q1929*H1929</f>
        <v>2.7300000000000002E-3</v>
      </c>
      <c r="S1929" s="167">
        <v>0</v>
      </c>
      <c r="T1929" s="168">
        <f>S1929*H1929</f>
        <v>0</v>
      </c>
      <c r="AR1929" s="169" t="s">
        <v>452</v>
      </c>
      <c r="AT1929" s="169" t="s">
        <v>336</v>
      </c>
      <c r="AU1929" s="169" t="s">
        <v>87</v>
      </c>
      <c r="AY1929" s="17" t="s">
        <v>334</v>
      </c>
      <c r="BE1929" s="170">
        <f>IF(N1929="základná",J1929,0)</f>
        <v>0</v>
      </c>
      <c r="BF1929" s="170">
        <f>IF(N1929="znížená",J1929,0)</f>
        <v>0</v>
      </c>
      <c r="BG1929" s="170">
        <f>IF(N1929="zákl. prenesená",J1929,0)</f>
        <v>0</v>
      </c>
      <c r="BH1929" s="170">
        <f>IF(N1929="zníž. prenesená",J1929,0)</f>
        <v>0</v>
      </c>
      <c r="BI1929" s="170">
        <f>IF(N1929="nulová",J1929,0)</f>
        <v>0</v>
      </c>
      <c r="BJ1929" s="17" t="s">
        <v>87</v>
      </c>
      <c r="BK1929" s="170">
        <f>ROUND(I1929*H1929,2)</f>
        <v>0</v>
      </c>
      <c r="BL1929" s="17" t="s">
        <v>452</v>
      </c>
      <c r="BM1929" s="169" t="s">
        <v>2169</v>
      </c>
    </row>
    <row r="1930" spans="2:65" s="12" customFormat="1" ht="20.399999999999999">
      <c r="B1930" s="171"/>
      <c r="D1930" s="172" t="s">
        <v>342</v>
      </c>
      <c r="E1930" s="173" t="s">
        <v>1</v>
      </c>
      <c r="F1930" s="174" t="s">
        <v>2159</v>
      </c>
      <c r="H1930" s="173" t="s">
        <v>1</v>
      </c>
      <c r="I1930" s="175"/>
      <c r="L1930" s="171"/>
      <c r="M1930" s="176"/>
      <c r="T1930" s="177"/>
      <c r="AT1930" s="173" t="s">
        <v>342</v>
      </c>
      <c r="AU1930" s="173" t="s">
        <v>87</v>
      </c>
      <c r="AV1930" s="12" t="s">
        <v>82</v>
      </c>
      <c r="AW1930" s="12" t="s">
        <v>31</v>
      </c>
      <c r="AX1930" s="12" t="s">
        <v>75</v>
      </c>
      <c r="AY1930" s="173" t="s">
        <v>334</v>
      </c>
    </row>
    <row r="1931" spans="2:65" s="12" customFormat="1" ht="30.6">
      <c r="B1931" s="171"/>
      <c r="D1931" s="172" t="s">
        <v>342</v>
      </c>
      <c r="E1931" s="173" t="s">
        <v>1</v>
      </c>
      <c r="F1931" s="174" t="s">
        <v>2160</v>
      </c>
      <c r="H1931" s="173" t="s">
        <v>1</v>
      </c>
      <c r="I1931" s="175"/>
      <c r="L1931" s="171"/>
      <c r="M1931" s="176"/>
      <c r="T1931" s="177"/>
      <c r="AT1931" s="173" t="s">
        <v>342</v>
      </c>
      <c r="AU1931" s="173" t="s">
        <v>87</v>
      </c>
      <c r="AV1931" s="12" t="s">
        <v>82</v>
      </c>
      <c r="AW1931" s="12" t="s">
        <v>31</v>
      </c>
      <c r="AX1931" s="12" t="s">
        <v>75</v>
      </c>
      <c r="AY1931" s="173" t="s">
        <v>334</v>
      </c>
    </row>
    <row r="1932" spans="2:65" s="13" customFormat="1">
      <c r="B1932" s="178"/>
      <c r="D1932" s="172" t="s">
        <v>342</v>
      </c>
      <c r="E1932" s="179" t="s">
        <v>1</v>
      </c>
      <c r="F1932" s="180" t="s">
        <v>2115</v>
      </c>
      <c r="H1932" s="181">
        <v>13</v>
      </c>
      <c r="I1932" s="182"/>
      <c r="L1932" s="178"/>
      <c r="M1932" s="183"/>
      <c r="T1932" s="184"/>
      <c r="AT1932" s="179" t="s">
        <v>342</v>
      </c>
      <c r="AU1932" s="179" t="s">
        <v>87</v>
      </c>
      <c r="AV1932" s="13" t="s">
        <v>87</v>
      </c>
      <c r="AW1932" s="13" t="s">
        <v>31</v>
      </c>
      <c r="AX1932" s="13" t="s">
        <v>75</v>
      </c>
      <c r="AY1932" s="179" t="s">
        <v>334</v>
      </c>
    </row>
    <row r="1933" spans="2:65" s="14" customFormat="1">
      <c r="B1933" s="185"/>
      <c r="D1933" s="172" t="s">
        <v>342</v>
      </c>
      <c r="E1933" s="186" t="s">
        <v>1</v>
      </c>
      <c r="F1933" s="187" t="s">
        <v>346</v>
      </c>
      <c r="H1933" s="188">
        <v>13</v>
      </c>
      <c r="I1933" s="189"/>
      <c r="L1933" s="185"/>
      <c r="M1933" s="190"/>
      <c r="T1933" s="191"/>
      <c r="AT1933" s="186" t="s">
        <v>342</v>
      </c>
      <c r="AU1933" s="186" t="s">
        <v>87</v>
      </c>
      <c r="AV1933" s="14" t="s">
        <v>340</v>
      </c>
      <c r="AW1933" s="14" t="s">
        <v>31</v>
      </c>
      <c r="AX1933" s="14" t="s">
        <v>82</v>
      </c>
      <c r="AY1933" s="186" t="s">
        <v>334</v>
      </c>
    </row>
    <row r="1934" spans="2:65" s="1" customFormat="1" ht="126" customHeight="1">
      <c r="B1934" s="128"/>
      <c r="C1934" s="158" t="s">
        <v>2170</v>
      </c>
      <c r="D1934" s="158" t="s">
        <v>336</v>
      </c>
      <c r="E1934" s="159" t="s">
        <v>2171</v>
      </c>
      <c r="F1934" s="160" t="s">
        <v>5164</v>
      </c>
      <c r="G1934" s="161" t="s">
        <v>2148</v>
      </c>
      <c r="H1934" s="162">
        <v>2</v>
      </c>
      <c r="I1934" s="163"/>
      <c r="J1934" s="164">
        <f>ROUND(I1934*H1934,2)</f>
        <v>0</v>
      </c>
      <c r="K1934" s="165"/>
      <c r="L1934" s="32"/>
      <c r="M1934" s="166" t="s">
        <v>1</v>
      </c>
      <c r="N1934" s="127" t="s">
        <v>41</v>
      </c>
      <c r="P1934" s="167">
        <f>O1934*H1934</f>
        <v>0</v>
      </c>
      <c r="Q1934" s="167">
        <v>2.1000000000000001E-4</v>
      </c>
      <c r="R1934" s="167">
        <f>Q1934*H1934</f>
        <v>4.2000000000000002E-4</v>
      </c>
      <c r="S1934" s="167">
        <v>0</v>
      </c>
      <c r="T1934" s="168">
        <f>S1934*H1934</f>
        <v>0</v>
      </c>
      <c r="AR1934" s="169" t="s">
        <v>452</v>
      </c>
      <c r="AT1934" s="169" t="s">
        <v>336</v>
      </c>
      <c r="AU1934" s="169" t="s">
        <v>87</v>
      </c>
      <c r="AY1934" s="17" t="s">
        <v>334</v>
      </c>
      <c r="BE1934" s="170">
        <f>IF(N1934="základná",J1934,0)</f>
        <v>0</v>
      </c>
      <c r="BF1934" s="170">
        <f>IF(N1934="znížená",J1934,0)</f>
        <v>0</v>
      </c>
      <c r="BG1934" s="170">
        <f>IF(N1934="zákl. prenesená",J1934,0)</f>
        <v>0</v>
      </c>
      <c r="BH1934" s="170">
        <f>IF(N1934="zníž. prenesená",J1934,0)</f>
        <v>0</v>
      </c>
      <c r="BI1934" s="170">
        <f>IF(N1934="nulová",J1934,0)</f>
        <v>0</v>
      </c>
      <c r="BJ1934" s="17" t="s">
        <v>87</v>
      </c>
      <c r="BK1934" s="170">
        <f>ROUND(I1934*H1934,2)</f>
        <v>0</v>
      </c>
      <c r="BL1934" s="17" t="s">
        <v>452</v>
      </c>
      <c r="BM1934" s="169" t="s">
        <v>2172</v>
      </c>
    </row>
    <row r="1935" spans="2:65" s="12" customFormat="1" ht="20.399999999999999">
      <c r="B1935" s="171"/>
      <c r="D1935" s="172" t="s">
        <v>342</v>
      </c>
      <c r="E1935" s="173" t="s">
        <v>1</v>
      </c>
      <c r="F1935" s="174" t="s">
        <v>2159</v>
      </c>
      <c r="H1935" s="173" t="s">
        <v>1</v>
      </c>
      <c r="I1935" s="175"/>
      <c r="L1935" s="171"/>
      <c r="M1935" s="176"/>
      <c r="T1935" s="177"/>
      <c r="AT1935" s="173" t="s">
        <v>342</v>
      </c>
      <c r="AU1935" s="173" t="s">
        <v>87</v>
      </c>
      <c r="AV1935" s="12" t="s">
        <v>82</v>
      </c>
      <c r="AW1935" s="12" t="s">
        <v>31</v>
      </c>
      <c r="AX1935" s="12" t="s">
        <v>75</v>
      </c>
      <c r="AY1935" s="173" t="s">
        <v>334</v>
      </c>
    </row>
    <row r="1936" spans="2:65" s="12" customFormat="1" ht="30.6">
      <c r="B1936" s="171"/>
      <c r="D1936" s="172" t="s">
        <v>342</v>
      </c>
      <c r="E1936" s="173" t="s">
        <v>1</v>
      </c>
      <c r="F1936" s="174" t="s">
        <v>2160</v>
      </c>
      <c r="H1936" s="173" t="s">
        <v>1</v>
      </c>
      <c r="I1936" s="175"/>
      <c r="L1936" s="171"/>
      <c r="M1936" s="176"/>
      <c r="T1936" s="177"/>
      <c r="AT1936" s="173" t="s">
        <v>342</v>
      </c>
      <c r="AU1936" s="173" t="s">
        <v>87</v>
      </c>
      <c r="AV1936" s="12" t="s">
        <v>82</v>
      </c>
      <c r="AW1936" s="12" t="s">
        <v>31</v>
      </c>
      <c r="AX1936" s="12" t="s">
        <v>75</v>
      </c>
      <c r="AY1936" s="173" t="s">
        <v>334</v>
      </c>
    </row>
    <row r="1937" spans="2:65" s="13" customFormat="1">
      <c r="B1937" s="178"/>
      <c r="D1937" s="172" t="s">
        <v>342</v>
      </c>
      <c r="E1937" s="179" t="s">
        <v>1</v>
      </c>
      <c r="F1937" s="180" t="s">
        <v>523</v>
      </c>
      <c r="H1937" s="181">
        <v>2</v>
      </c>
      <c r="I1937" s="182"/>
      <c r="L1937" s="178"/>
      <c r="M1937" s="183"/>
      <c r="T1937" s="184"/>
      <c r="AT1937" s="179" t="s">
        <v>342</v>
      </c>
      <c r="AU1937" s="179" t="s">
        <v>87</v>
      </c>
      <c r="AV1937" s="13" t="s">
        <v>87</v>
      </c>
      <c r="AW1937" s="13" t="s">
        <v>31</v>
      </c>
      <c r="AX1937" s="13" t="s">
        <v>75</v>
      </c>
      <c r="AY1937" s="179" t="s">
        <v>334</v>
      </c>
    </row>
    <row r="1938" spans="2:65" s="14" customFormat="1">
      <c r="B1938" s="185"/>
      <c r="D1938" s="172" t="s">
        <v>342</v>
      </c>
      <c r="E1938" s="186" t="s">
        <v>1</v>
      </c>
      <c r="F1938" s="187" t="s">
        <v>346</v>
      </c>
      <c r="H1938" s="188">
        <v>2</v>
      </c>
      <c r="I1938" s="189"/>
      <c r="L1938" s="185"/>
      <c r="M1938" s="190"/>
      <c r="T1938" s="191"/>
      <c r="AT1938" s="186" t="s">
        <v>342</v>
      </c>
      <c r="AU1938" s="186" t="s">
        <v>87</v>
      </c>
      <c r="AV1938" s="14" t="s">
        <v>340</v>
      </c>
      <c r="AW1938" s="14" t="s">
        <v>31</v>
      </c>
      <c r="AX1938" s="14" t="s">
        <v>82</v>
      </c>
      <c r="AY1938" s="186" t="s">
        <v>334</v>
      </c>
    </row>
    <row r="1939" spans="2:65" s="1" customFormat="1" ht="148.19999999999999" customHeight="1">
      <c r="B1939" s="128"/>
      <c r="C1939" s="158" t="s">
        <v>2173</v>
      </c>
      <c r="D1939" s="158" t="s">
        <v>336</v>
      </c>
      <c r="E1939" s="159" t="s">
        <v>2174</v>
      </c>
      <c r="F1939" s="160" t="s">
        <v>5165</v>
      </c>
      <c r="G1939" s="161" t="s">
        <v>2148</v>
      </c>
      <c r="H1939" s="162">
        <v>1</v>
      </c>
      <c r="I1939" s="163"/>
      <c r="J1939" s="164">
        <f>ROUND(I1939*H1939,2)</f>
        <v>0</v>
      </c>
      <c r="K1939" s="165"/>
      <c r="L1939" s="32"/>
      <c r="M1939" s="166" t="s">
        <v>1</v>
      </c>
      <c r="N1939" s="127" t="s">
        <v>41</v>
      </c>
      <c r="P1939" s="167">
        <f>O1939*H1939</f>
        <v>0</v>
      </c>
      <c r="Q1939" s="167">
        <v>2.1000000000000001E-4</v>
      </c>
      <c r="R1939" s="167">
        <f>Q1939*H1939</f>
        <v>2.1000000000000001E-4</v>
      </c>
      <c r="S1939" s="167">
        <v>0</v>
      </c>
      <c r="T1939" s="168">
        <f>S1939*H1939</f>
        <v>0</v>
      </c>
      <c r="AR1939" s="169" t="s">
        <v>452</v>
      </c>
      <c r="AT1939" s="169" t="s">
        <v>336</v>
      </c>
      <c r="AU1939" s="169" t="s">
        <v>87</v>
      </c>
      <c r="AY1939" s="17" t="s">
        <v>334</v>
      </c>
      <c r="BE1939" s="170">
        <f>IF(N1939="základná",J1939,0)</f>
        <v>0</v>
      </c>
      <c r="BF1939" s="170">
        <f>IF(N1939="znížená",J1939,0)</f>
        <v>0</v>
      </c>
      <c r="BG1939" s="170">
        <f>IF(N1939="zákl. prenesená",J1939,0)</f>
        <v>0</v>
      </c>
      <c r="BH1939" s="170">
        <f>IF(N1939="zníž. prenesená",J1939,0)</f>
        <v>0</v>
      </c>
      <c r="BI1939" s="170">
        <f>IF(N1939="nulová",J1939,0)</f>
        <v>0</v>
      </c>
      <c r="BJ1939" s="17" t="s">
        <v>87</v>
      </c>
      <c r="BK1939" s="170">
        <f>ROUND(I1939*H1939,2)</f>
        <v>0</v>
      </c>
      <c r="BL1939" s="17" t="s">
        <v>452</v>
      </c>
      <c r="BM1939" s="169" t="s">
        <v>2175</v>
      </c>
    </row>
    <row r="1940" spans="2:65" s="1" customFormat="1" ht="76.349999999999994" customHeight="1">
      <c r="B1940" s="128"/>
      <c r="C1940" s="158" t="s">
        <v>2176</v>
      </c>
      <c r="D1940" s="158" t="s">
        <v>336</v>
      </c>
      <c r="E1940" s="159" t="s">
        <v>2177</v>
      </c>
      <c r="F1940" s="160" t="s">
        <v>2178</v>
      </c>
      <c r="G1940" s="161" t="s">
        <v>2148</v>
      </c>
      <c r="H1940" s="162">
        <v>1</v>
      </c>
      <c r="I1940" s="163"/>
      <c r="J1940" s="164">
        <f>ROUND(I1940*H1940,2)</f>
        <v>0</v>
      </c>
      <c r="K1940" s="165"/>
      <c r="L1940" s="32"/>
      <c r="M1940" s="166" t="s">
        <v>1</v>
      </c>
      <c r="N1940" s="127" t="s">
        <v>41</v>
      </c>
      <c r="P1940" s="167">
        <f>O1940*H1940</f>
        <v>0</v>
      </c>
      <c r="Q1940" s="167">
        <v>2.1000000000000001E-4</v>
      </c>
      <c r="R1940" s="167">
        <f>Q1940*H1940</f>
        <v>2.1000000000000001E-4</v>
      </c>
      <c r="S1940" s="167">
        <v>0</v>
      </c>
      <c r="T1940" s="168">
        <f>S1940*H1940</f>
        <v>0</v>
      </c>
      <c r="AR1940" s="169" t="s">
        <v>452</v>
      </c>
      <c r="AT1940" s="169" t="s">
        <v>336</v>
      </c>
      <c r="AU1940" s="169" t="s">
        <v>87</v>
      </c>
      <c r="AY1940" s="17" t="s">
        <v>334</v>
      </c>
      <c r="BE1940" s="170">
        <f>IF(N1940="základná",J1940,0)</f>
        <v>0</v>
      </c>
      <c r="BF1940" s="170">
        <f>IF(N1940="znížená",J1940,0)</f>
        <v>0</v>
      </c>
      <c r="BG1940" s="170">
        <f>IF(N1940="zákl. prenesená",J1940,0)</f>
        <v>0</v>
      </c>
      <c r="BH1940" s="170">
        <f>IF(N1940="zníž. prenesená",J1940,0)</f>
        <v>0</v>
      </c>
      <c r="BI1940" s="170">
        <f>IF(N1940="nulová",J1940,0)</f>
        <v>0</v>
      </c>
      <c r="BJ1940" s="17" t="s">
        <v>87</v>
      </c>
      <c r="BK1940" s="170">
        <f>ROUND(I1940*H1940,2)</f>
        <v>0</v>
      </c>
      <c r="BL1940" s="17" t="s">
        <v>452</v>
      </c>
      <c r="BM1940" s="169" t="s">
        <v>2179</v>
      </c>
    </row>
    <row r="1941" spans="2:65" s="1" customFormat="1" ht="76.349999999999994" customHeight="1">
      <c r="B1941" s="128"/>
      <c r="C1941" s="158" t="s">
        <v>2180</v>
      </c>
      <c r="D1941" s="158" t="s">
        <v>336</v>
      </c>
      <c r="E1941" s="159" t="s">
        <v>2181</v>
      </c>
      <c r="F1941" s="160" t="s">
        <v>2182</v>
      </c>
      <c r="G1941" s="161" t="s">
        <v>2148</v>
      </c>
      <c r="H1941" s="162">
        <v>2</v>
      </c>
      <c r="I1941" s="163"/>
      <c r="J1941" s="164">
        <f>ROUND(I1941*H1941,2)</f>
        <v>0</v>
      </c>
      <c r="K1941" s="165"/>
      <c r="L1941" s="32"/>
      <c r="M1941" s="166" t="s">
        <v>1</v>
      </c>
      <c r="N1941" s="127" t="s">
        <v>41</v>
      </c>
      <c r="P1941" s="167">
        <f>O1941*H1941</f>
        <v>0</v>
      </c>
      <c r="Q1941" s="167">
        <v>2.1000000000000001E-4</v>
      </c>
      <c r="R1941" s="167">
        <f>Q1941*H1941</f>
        <v>4.2000000000000002E-4</v>
      </c>
      <c r="S1941" s="167">
        <v>0</v>
      </c>
      <c r="T1941" s="168">
        <f>S1941*H1941</f>
        <v>0</v>
      </c>
      <c r="AR1941" s="169" t="s">
        <v>452</v>
      </c>
      <c r="AT1941" s="169" t="s">
        <v>336</v>
      </c>
      <c r="AU1941" s="169" t="s">
        <v>87</v>
      </c>
      <c r="AY1941" s="17" t="s">
        <v>334</v>
      </c>
      <c r="BE1941" s="170">
        <f>IF(N1941="základná",J1941,0)</f>
        <v>0</v>
      </c>
      <c r="BF1941" s="170">
        <f>IF(N1941="znížená",J1941,0)</f>
        <v>0</v>
      </c>
      <c r="BG1941" s="170">
        <f>IF(N1941="zákl. prenesená",J1941,0)</f>
        <v>0</v>
      </c>
      <c r="BH1941" s="170">
        <f>IF(N1941="zníž. prenesená",J1941,0)</f>
        <v>0</v>
      </c>
      <c r="BI1941" s="170">
        <f>IF(N1941="nulová",J1941,0)</f>
        <v>0</v>
      </c>
      <c r="BJ1941" s="17" t="s">
        <v>87</v>
      </c>
      <c r="BK1941" s="170">
        <f>ROUND(I1941*H1941,2)</f>
        <v>0</v>
      </c>
      <c r="BL1941" s="17" t="s">
        <v>452</v>
      </c>
      <c r="BM1941" s="169" t="s">
        <v>2183</v>
      </c>
    </row>
    <row r="1942" spans="2:65" s="12" customFormat="1" ht="30.6">
      <c r="B1942" s="171"/>
      <c r="D1942" s="172" t="s">
        <v>342</v>
      </c>
      <c r="E1942" s="173" t="s">
        <v>1</v>
      </c>
      <c r="F1942" s="174" t="s">
        <v>2184</v>
      </c>
      <c r="H1942" s="173" t="s">
        <v>1</v>
      </c>
      <c r="I1942" s="175"/>
      <c r="L1942" s="171"/>
      <c r="M1942" s="176"/>
      <c r="T1942" s="177"/>
      <c r="AT1942" s="173" t="s">
        <v>342</v>
      </c>
      <c r="AU1942" s="173" t="s">
        <v>87</v>
      </c>
      <c r="AV1942" s="12" t="s">
        <v>82</v>
      </c>
      <c r="AW1942" s="12" t="s">
        <v>31</v>
      </c>
      <c r="AX1942" s="12" t="s">
        <v>75</v>
      </c>
      <c r="AY1942" s="173" t="s">
        <v>334</v>
      </c>
    </row>
    <row r="1943" spans="2:65" s="13" customFormat="1">
      <c r="B1943" s="178"/>
      <c r="D1943" s="172" t="s">
        <v>342</v>
      </c>
      <c r="E1943" s="179" t="s">
        <v>1</v>
      </c>
      <c r="F1943" s="180" t="s">
        <v>523</v>
      </c>
      <c r="H1943" s="181">
        <v>2</v>
      </c>
      <c r="I1943" s="182"/>
      <c r="L1943" s="178"/>
      <c r="M1943" s="183"/>
      <c r="T1943" s="184"/>
      <c r="AT1943" s="179" t="s">
        <v>342</v>
      </c>
      <c r="AU1943" s="179" t="s">
        <v>87</v>
      </c>
      <c r="AV1943" s="13" t="s">
        <v>87</v>
      </c>
      <c r="AW1943" s="13" t="s">
        <v>31</v>
      </c>
      <c r="AX1943" s="13" t="s">
        <v>75</v>
      </c>
      <c r="AY1943" s="179" t="s">
        <v>334</v>
      </c>
    </row>
    <row r="1944" spans="2:65" s="14" customFormat="1">
      <c r="B1944" s="185"/>
      <c r="D1944" s="172" t="s">
        <v>342</v>
      </c>
      <c r="E1944" s="186" t="s">
        <v>1</v>
      </c>
      <c r="F1944" s="187" t="s">
        <v>346</v>
      </c>
      <c r="H1944" s="188">
        <v>2</v>
      </c>
      <c r="I1944" s="189"/>
      <c r="L1944" s="185"/>
      <c r="M1944" s="190"/>
      <c r="T1944" s="191"/>
      <c r="AT1944" s="186" t="s">
        <v>342</v>
      </c>
      <c r="AU1944" s="186" t="s">
        <v>87</v>
      </c>
      <c r="AV1944" s="14" t="s">
        <v>340</v>
      </c>
      <c r="AW1944" s="14" t="s">
        <v>31</v>
      </c>
      <c r="AX1944" s="14" t="s">
        <v>82</v>
      </c>
      <c r="AY1944" s="186" t="s">
        <v>334</v>
      </c>
    </row>
    <row r="1945" spans="2:65" s="1" customFormat="1" ht="76.349999999999994" customHeight="1">
      <c r="B1945" s="128"/>
      <c r="C1945" s="158" t="s">
        <v>2185</v>
      </c>
      <c r="D1945" s="158" t="s">
        <v>336</v>
      </c>
      <c r="E1945" s="159" t="s">
        <v>2186</v>
      </c>
      <c r="F1945" s="160" t="s">
        <v>2187</v>
      </c>
      <c r="G1945" s="161" t="s">
        <v>2148</v>
      </c>
      <c r="H1945" s="162">
        <v>2</v>
      </c>
      <c r="I1945" s="163"/>
      <c r="J1945" s="164">
        <f>ROUND(I1945*H1945,2)</f>
        <v>0</v>
      </c>
      <c r="K1945" s="165"/>
      <c r="L1945" s="32"/>
      <c r="M1945" s="166" t="s">
        <v>1</v>
      </c>
      <c r="N1945" s="127" t="s">
        <v>41</v>
      </c>
      <c r="P1945" s="167">
        <f>O1945*H1945</f>
        <v>0</v>
      </c>
      <c r="Q1945" s="167">
        <v>2.1000000000000001E-4</v>
      </c>
      <c r="R1945" s="167">
        <f>Q1945*H1945</f>
        <v>4.2000000000000002E-4</v>
      </c>
      <c r="S1945" s="167">
        <v>0</v>
      </c>
      <c r="T1945" s="168">
        <f>S1945*H1945</f>
        <v>0</v>
      </c>
      <c r="AR1945" s="169" t="s">
        <v>452</v>
      </c>
      <c r="AT1945" s="169" t="s">
        <v>336</v>
      </c>
      <c r="AU1945" s="169" t="s">
        <v>87</v>
      </c>
      <c r="AY1945" s="17" t="s">
        <v>334</v>
      </c>
      <c r="BE1945" s="170">
        <f>IF(N1945="základná",J1945,0)</f>
        <v>0</v>
      </c>
      <c r="BF1945" s="170">
        <f>IF(N1945="znížená",J1945,0)</f>
        <v>0</v>
      </c>
      <c r="BG1945" s="170">
        <f>IF(N1945="zákl. prenesená",J1945,0)</f>
        <v>0</v>
      </c>
      <c r="BH1945" s="170">
        <f>IF(N1945="zníž. prenesená",J1945,0)</f>
        <v>0</v>
      </c>
      <c r="BI1945" s="170">
        <f>IF(N1945="nulová",J1945,0)</f>
        <v>0</v>
      </c>
      <c r="BJ1945" s="17" t="s">
        <v>87</v>
      </c>
      <c r="BK1945" s="170">
        <f>ROUND(I1945*H1945,2)</f>
        <v>0</v>
      </c>
      <c r="BL1945" s="17" t="s">
        <v>452</v>
      </c>
      <c r="BM1945" s="169" t="s">
        <v>2188</v>
      </c>
    </row>
    <row r="1946" spans="2:65" s="12" customFormat="1" ht="30.6">
      <c r="B1946" s="171"/>
      <c r="D1946" s="172" t="s">
        <v>342</v>
      </c>
      <c r="E1946" s="173" t="s">
        <v>1</v>
      </c>
      <c r="F1946" s="174" t="s">
        <v>2189</v>
      </c>
      <c r="H1946" s="173" t="s">
        <v>1</v>
      </c>
      <c r="I1946" s="175"/>
      <c r="L1946" s="171"/>
      <c r="M1946" s="176"/>
      <c r="T1946" s="177"/>
      <c r="AT1946" s="173" t="s">
        <v>342</v>
      </c>
      <c r="AU1946" s="173" t="s">
        <v>87</v>
      </c>
      <c r="AV1946" s="12" t="s">
        <v>82</v>
      </c>
      <c r="AW1946" s="12" t="s">
        <v>31</v>
      </c>
      <c r="AX1946" s="12" t="s">
        <v>75</v>
      </c>
      <c r="AY1946" s="173" t="s">
        <v>334</v>
      </c>
    </row>
    <row r="1947" spans="2:65" s="13" customFormat="1">
      <c r="B1947" s="178"/>
      <c r="D1947" s="172" t="s">
        <v>342</v>
      </c>
      <c r="E1947" s="179" t="s">
        <v>1</v>
      </c>
      <c r="F1947" s="180" t="s">
        <v>523</v>
      </c>
      <c r="H1947" s="181">
        <v>2</v>
      </c>
      <c r="I1947" s="182"/>
      <c r="L1947" s="178"/>
      <c r="M1947" s="183"/>
      <c r="T1947" s="184"/>
      <c r="AT1947" s="179" t="s">
        <v>342</v>
      </c>
      <c r="AU1947" s="179" t="s">
        <v>87</v>
      </c>
      <c r="AV1947" s="13" t="s">
        <v>87</v>
      </c>
      <c r="AW1947" s="13" t="s">
        <v>31</v>
      </c>
      <c r="AX1947" s="13" t="s">
        <v>75</v>
      </c>
      <c r="AY1947" s="179" t="s">
        <v>334</v>
      </c>
    </row>
    <row r="1948" spans="2:65" s="14" customFormat="1">
      <c r="B1948" s="185"/>
      <c r="D1948" s="172" t="s">
        <v>342</v>
      </c>
      <c r="E1948" s="186" t="s">
        <v>1</v>
      </c>
      <c r="F1948" s="187" t="s">
        <v>346</v>
      </c>
      <c r="H1948" s="188">
        <v>2</v>
      </c>
      <c r="I1948" s="189"/>
      <c r="L1948" s="185"/>
      <c r="M1948" s="190"/>
      <c r="T1948" s="191"/>
      <c r="AT1948" s="186" t="s">
        <v>342</v>
      </c>
      <c r="AU1948" s="186" t="s">
        <v>87</v>
      </c>
      <c r="AV1948" s="14" t="s">
        <v>340</v>
      </c>
      <c r="AW1948" s="14" t="s">
        <v>31</v>
      </c>
      <c r="AX1948" s="14" t="s">
        <v>82</v>
      </c>
      <c r="AY1948" s="186" t="s">
        <v>334</v>
      </c>
    </row>
    <row r="1949" spans="2:65" s="1" customFormat="1" ht="78" customHeight="1">
      <c r="B1949" s="128"/>
      <c r="C1949" s="158" t="s">
        <v>2190</v>
      </c>
      <c r="D1949" s="158" t="s">
        <v>336</v>
      </c>
      <c r="E1949" s="159" t="s">
        <v>2191</v>
      </c>
      <c r="F1949" s="160" t="s">
        <v>2192</v>
      </c>
      <c r="G1949" s="161" t="s">
        <v>2148</v>
      </c>
      <c r="H1949" s="162">
        <v>1</v>
      </c>
      <c r="I1949" s="163"/>
      <c r="J1949" s="164">
        <f>ROUND(I1949*H1949,2)</f>
        <v>0</v>
      </c>
      <c r="K1949" s="165"/>
      <c r="L1949" s="32"/>
      <c r="M1949" s="166" t="s">
        <v>1</v>
      </c>
      <c r="N1949" s="127" t="s">
        <v>41</v>
      </c>
      <c r="P1949" s="167">
        <f>O1949*H1949</f>
        <v>0</v>
      </c>
      <c r="Q1949" s="167">
        <v>2.1000000000000001E-4</v>
      </c>
      <c r="R1949" s="167">
        <f>Q1949*H1949</f>
        <v>2.1000000000000001E-4</v>
      </c>
      <c r="S1949" s="167">
        <v>0</v>
      </c>
      <c r="T1949" s="168">
        <f>S1949*H1949</f>
        <v>0</v>
      </c>
      <c r="AR1949" s="169" t="s">
        <v>452</v>
      </c>
      <c r="AT1949" s="169" t="s">
        <v>336</v>
      </c>
      <c r="AU1949" s="169" t="s">
        <v>87</v>
      </c>
      <c r="AY1949" s="17" t="s">
        <v>334</v>
      </c>
      <c r="BE1949" s="170">
        <f>IF(N1949="základná",J1949,0)</f>
        <v>0</v>
      </c>
      <c r="BF1949" s="170">
        <f>IF(N1949="znížená",J1949,0)</f>
        <v>0</v>
      </c>
      <c r="BG1949" s="170">
        <f>IF(N1949="zákl. prenesená",J1949,0)</f>
        <v>0</v>
      </c>
      <c r="BH1949" s="170">
        <f>IF(N1949="zníž. prenesená",J1949,0)</f>
        <v>0</v>
      </c>
      <c r="BI1949" s="170">
        <f>IF(N1949="nulová",J1949,0)</f>
        <v>0</v>
      </c>
      <c r="BJ1949" s="17" t="s">
        <v>87</v>
      </c>
      <c r="BK1949" s="170">
        <f>ROUND(I1949*H1949,2)</f>
        <v>0</v>
      </c>
      <c r="BL1949" s="17" t="s">
        <v>452</v>
      </c>
      <c r="BM1949" s="169" t="s">
        <v>2193</v>
      </c>
    </row>
    <row r="1950" spans="2:65" s="12" customFormat="1" ht="30.6">
      <c r="B1950" s="171"/>
      <c r="D1950" s="172" t="s">
        <v>342</v>
      </c>
      <c r="E1950" s="173" t="s">
        <v>1</v>
      </c>
      <c r="F1950" s="174" t="s">
        <v>2189</v>
      </c>
      <c r="H1950" s="173" t="s">
        <v>1</v>
      </c>
      <c r="I1950" s="175"/>
      <c r="L1950" s="171"/>
      <c r="M1950" s="176"/>
      <c r="T1950" s="177"/>
      <c r="AT1950" s="173" t="s">
        <v>342</v>
      </c>
      <c r="AU1950" s="173" t="s">
        <v>87</v>
      </c>
      <c r="AV1950" s="12" t="s">
        <v>82</v>
      </c>
      <c r="AW1950" s="12" t="s">
        <v>31</v>
      </c>
      <c r="AX1950" s="12" t="s">
        <v>75</v>
      </c>
      <c r="AY1950" s="173" t="s">
        <v>334</v>
      </c>
    </row>
    <row r="1951" spans="2:65" s="13" customFormat="1">
      <c r="B1951" s="178"/>
      <c r="D1951" s="172" t="s">
        <v>342</v>
      </c>
      <c r="E1951" s="179" t="s">
        <v>1</v>
      </c>
      <c r="F1951" s="180" t="s">
        <v>82</v>
      </c>
      <c r="H1951" s="181">
        <v>1</v>
      </c>
      <c r="I1951" s="182"/>
      <c r="L1951" s="178"/>
      <c r="M1951" s="183"/>
      <c r="T1951" s="184"/>
      <c r="AT1951" s="179" t="s">
        <v>342</v>
      </c>
      <c r="AU1951" s="179" t="s">
        <v>87</v>
      </c>
      <c r="AV1951" s="13" t="s">
        <v>87</v>
      </c>
      <c r="AW1951" s="13" t="s">
        <v>31</v>
      </c>
      <c r="AX1951" s="13" t="s">
        <v>75</v>
      </c>
      <c r="AY1951" s="179" t="s">
        <v>334</v>
      </c>
    </row>
    <row r="1952" spans="2:65" s="14" customFormat="1">
      <c r="B1952" s="185"/>
      <c r="D1952" s="172" t="s">
        <v>342</v>
      </c>
      <c r="E1952" s="186" t="s">
        <v>1</v>
      </c>
      <c r="F1952" s="187" t="s">
        <v>346</v>
      </c>
      <c r="H1952" s="188">
        <v>1</v>
      </c>
      <c r="I1952" s="189"/>
      <c r="L1952" s="185"/>
      <c r="M1952" s="190"/>
      <c r="T1952" s="191"/>
      <c r="AT1952" s="186" t="s">
        <v>342</v>
      </c>
      <c r="AU1952" s="186" t="s">
        <v>87</v>
      </c>
      <c r="AV1952" s="14" t="s">
        <v>340</v>
      </c>
      <c r="AW1952" s="14" t="s">
        <v>31</v>
      </c>
      <c r="AX1952" s="14" t="s">
        <v>82</v>
      </c>
      <c r="AY1952" s="186" t="s">
        <v>334</v>
      </c>
    </row>
    <row r="1953" spans="2:65" s="1" customFormat="1" ht="78" customHeight="1">
      <c r="B1953" s="128"/>
      <c r="C1953" s="158" t="s">
        <v>2194</v>
      </c>
      <c r="D1953" s="158" t="s">
        <v>336</v>
      </c>
      <c r="E1953" s="159" t="s">
        <v>2195</v>
      </c>
      <c r="F1953" s="160" t="s">
        <v>2196</v>
      </c>
      <c r="G1953" s="161" t="s">
        <v>2148</v>
      </c>
      <c r="H1953" s="162">
        <v>1</v>
      </c>
      <c r="I1953" s="163"/>
      <c r="J1953" s="164">
        <f>ROUND(I1953*H1953,2)</f>
        <v>0</v>
      </c>
      <c r="K1953" s="165"/>
      <c r="L1953" s="32"/>
      <c r="M1953" s="166" t="s">
        <v>1</v>
      </c>
      <c r="N1953" s="127" t="s">
        <v>41</v>
      </c>
      <c r="P1953" s="167">
        <f>O1953*H1953</f>
        <v>0</v>
      </c>
      <c r="Q1953" s="167">
        <v>2.1000000000000001E-4</v>
      </c>
      <c r="R1953" s="167">
        <f>Q1953*H1953</f>
        <v>2.1000000000000001E-4</v>
      </c>
      <c r="S1953" s="167">
        <v>0</v>
      </c>
      <c r="T1953" s="168">
        <f>S1953*H1953</f>
        <v>0</v>
      </c>
      <c r="AR1953" s="169" t="s">
        <v>452</v>
      </c>
      <c r="AT1953" s="169" t="s">
        <v>336</v>
      </c>
      <c r="AU1953" s="169" t="s">
        <v>87</v>
      </c>
      <c r="AY1953" s="17" t="s">
        <v>334</v>
      </c>
      <c r="BE1953" s="170">
        <f>IF(N1953="základná",J1953,0)</f>
        <v>0</v>
      </c>
      <c r="BF1953" s="170">
        <f>IF(N1953="znížená",J1953,0)</f>
        <v>0</v>
      </c>
      <c r="BG1953" s="170">
        <f>IF(N1953="zákl. prenesená",J1953,0)</f>
        <v>0</v>
      </c>
      <c r="BH1953" s="170">
        <f>IF(N1953="zníž. prenesená",J1953,0)</f>
        <v>0</v>
      </c>
      <c r="BI1953" s="170">
        <f>IF(N1953="nulová",J1953,0)</f>
        <v>0</v>
      </c>
      <c r="BJ1953" s="17" t="s">
        <v>87</v>
      </c>
      <c r="BK1953" s="170">
        <f>ROUND(I1953*H1953,2)</f>
        <v>0</v>
      </c>
      <c r="BL1953" s="17" t="s">
        <v>452</v>
      </c>
      <c r="BM1953" s="169" t="s">
        <v>2197</v>
      </c>
    </row>
    <row r="1954" spans="2:65" s="12" customFormat="1" ht="30.6">
      <c r="B1954" s="171"/>
      <c r="D1954" s="172" t="s">
        <v>342</v>
      </c>
      <c r="E1954" s="173" t="s">
        <v>1</v>
      </c>
      <c r="F1954" s="174" t="s">
        <v>2198</v>
      </c>
      <c r="H1954" s="173" t="s">
        <v>1</v>
      </c>
      <c r="I1954" s="175"/>
      <c r="L1954" s="171"/>
      <c r="M1954" s="176"/>
      <c r="T1954" s="177"/>
      <c r="AT1954" s="173" t="s">
        <v>342</v>
      </c>
      <c r="AU1954" s="173" t="s">
        <v>87</v>
      </c>
      <c r="AV1954" s="12" t="s">
        <v>82</v>
      </c>
      <c r="AW1954" s="12" t="s">
        <v>31</v>
      </c>
      <c r="AX1954" s="12" t="s">
        <v>75</v>
      </c>
      <c r="AY1954" s="173" t="s">
        <v>334</v>
      </c>
    </row>
    <row r="1955" spans="2:65" s="13" customFormat="1">
      <c r="B1955" s="178"/>
      <c r="D1955" s="172" t="s">
        <v>342</v>
      </c>
      <c r="E1955" s="179" t="s">
        <v>1</v>
      </c>
      <c r="F1955" s="180" t="s">
        <v>82</v>
      </c>
      <c r="H1955" s="181">
        <v>1</v>
      </c>
      <c r="I1955" s="182"/>
      <c r="L1955" s="178"/>
      <c r="M1955" s="183"/>
      <c r="T1955" s="184"/>
      <c r="AT1955" s="179" t="s">
        <v>342</v>
      </c>
      <c r="AU1955" s="179" t="s">
        <v>87</v>
      </c>
      <c r="AV1955" s="13" t="s">
        <v>87</v>
      </c>
      <c r="AW1955" s="13" t="s">
        <v>31</v>
      </c>
      <c r="AX1955" s="13" t="s">
        <v>75</v>
      </c>
      <c r="AY1955" s="179" t="s">
        <v>334</v>
      </c>
    </row>
    <row r="1956" spans="2:65" s="14" customFormat="1">
      <c r="B1956" s="185"/>
      <c r="D1956" s="172" t="s">
        <v>342</v>
      </c>
      <c r="E1956" s="186" t="s">
        <v>1</v>
      </c>
      <c r="F1956" s="187" t="s">
        <v>346</v>
      </c>
      <c r="H1956" s="188">
        <v>1</v>
      </c>
      <c r="I1956" s="189"/>
      <c r="L1956" s="185"/>
      <c r="M1956" s="190"/>
      <c r="T1956" s="191"/>
      <c r="AT1956" s="186" t="s">
        <v>342</v>
      </c>
      <c r="AU1956" s="186" t="s">
        <v>87</v>
      </c>
      <c r="AV1956" s="14" t="s">
        <v>340</v>
      </c>
      <c r="AW1956" s="14" t="s">
        <v>31</v>
      </c>
      <c r="AX1956" s="14" t="s">
        <v>82</v>
      </c>
      <c r="AY1956" s="186" t="s">
        <v>334</v>
      </c>
    </row>
    <row r="1957" spans="2:65" s="1" customFormat="1" ht="76.349999999999994" customHeight="1">
      <c r="B1957" s="128"/>
      <c r="C1957" s="158" t="s">
        <v>2199</v>
      </c>
      <c r="D1957" s="158" t="s">
        <v>336</v>
      </c>
      <c r="E1957" s="159" t="s">
        <v>2200</v>
      </c>
      <c r="F1957" s="160" t="s">
        <v>2201</v>
      </c>
      <c r="G1957" s="161" t="s">
        <v>2148</v>
      </c>
      <c r="H1957" s="162">
        <v>1</v>
      </c>
      <c r="I1957" s="163"/>
      <c r="J1957" s="164">
        <f>ROUND(I1957*H1957,2)</f>
        <v>0</v>
      </c>
      <c r="K1957" s="165"/>
      <c r="L1957" s="32"/>
      <c r="M1957" s="166" t="s">
        <v>1</v>
      </c>
      <c r="N1957" s="127" t="s">
        <v>41</v>
      </c>
      <c r="P1957" s="167">
        <f>O1957*H1957</f>
        <v>0</v>
      </c>
      <c r="Q1957" s="167">
        <v>2.1000000000000001E-4</v>
      </c>
      <c r="R1957" s="167">
        <f>Q1957*H1957</f>
        <v>2.1000000000000001E-4</v>
      </c>
      <c r="S1957" s="167">
        <v>0</v>
      </c>
      <c r="T1957" s="168">
        <f>S1957*H1957</f>
        <v>0</v>
      </c>
      <c r="AR1957" s="169" t="s">
        <v>452</v>
      </c>
      <c r="AT1957" s="169" t="s">
        <v>336</v>
      </c>
      <c r="AU1957" s="169" t="s">
        <v>87</v>
      </c>
      <c r="AY1957" s="17" t="s">
        <v>334</v>
      </c>
      <c r="BE1957" s="170">
        <f>IF(N1957="základná",J1957,0)</f>
        <v>0</v>
      </c>
      <c r="BF1957" s="170">
        <f>IF(N1957="znížená",J1957,0)</f>
        <v>0</v>
      </c>
      <c r="BG1957" s="170">
        <f>IF(N1957="zákl. prenesená",J1957,0)</f>
        <v>0</v>
      </c>
      <c r="BH1957" s="170">
        <f>IF(N1957="zníž. prenesená",J1957,0)</f>
        <v>0</v>
      </c>
      <c r="BI1957" s="170">
        <f>IF(N1957="nulová",J1957,0)</f>
        <v>0</v>
      </c>
      <c r="BJ1957" s="17" t="s">
        <v>87</v>
      </c>
      <c r="BK1957" s="170">
        <f>ROUND(I1957*H1957,2)</f>
        <v>0</v>
      </c>
      <c r="BL1957" s="17" t="s">
        <v>452</v>
      </c>
      <c r="BM1957" s="169" t="s">
        <v>2202</v>
      </c>
    </row>
    <row r="1958" spans="2:65" s="12" customFormat="1" ht="30.6">
      <c r="B1958" s="171"/>
      <c r="D1958" s="172" t="s">
        <v>342</v>
      </c>
      <c r="E1958" s="173" t="s">
        <v>1</v>
      </c>
      <c r="F1958" s="174" t="s">
        <v>2184</v>
      </c>
      <c r="H1958" s="173" t="s">
        <v>1</v>
      </c>
      <c r="I1958" s="175"/>
      <c r="L1958" s="171"/>
      <c r="M1958" s="176"/>
      <c r="T1958" s="177"/>
      <c r="AT1958" s="173" t="s">
        <v>342</v>
      </c>
      <c r="AU1958" s="173" t="s">
        <v>87</v>
      </c>
      <c r="AV1958" s="12" t="s">
        <v>82</v>
      </c>
      <c r="AW1958" s="12" t="s">
        <v>31</v>
      </c>
      <c r="AX1958" s="12" t="s">
        <v>75</v>
      </c>
      <c r="AY1958" s="173" t="s">
        <v>334</v>
      </c>
    </row>
    <row r="1959" spans="2:65" s="13" customFormat="1">
      <c r="B1959" s="178"/>
      <c r="D1959" s="172" t="s">
        <v>342</v>
      </c>
      <c r="E1959" s="179" t="s">
        <v>1</v>
      </c>
      <c r="F1959" s="180" t="s">
        <v>82</v>
      </c>
      <c r="H1959" s="181">
        <v>1</v>
      </c>
      <c r="I1959" s="182"/>
      <c r="L1959" s="178"/>
      <c r="M1959" s="183"/>
      <c r="T1959" s="184"/>
      <c r="AT1959" s="179" t="s">
        <v>342</v>
      </c>
      <c r="AU1959" s="179" t="s">
        <v>87</v>
      </c>
      <c r="AV1959" s="13" t="s">
        <v>87</v>
      </c>
      <c r="AW1959" s="13" t="s">
        <v>31</v>
      </c>
      <c r="AX1959" s="13" t="s">
        <v>75</v>
      </c>
      <c r="AY1959" s="179" t="s">
        <v>334</v>
      </c>
    </row>
    <row r="1960" spans="2:65" s="14" customFormat="1">
      <c r="B1960" s="185"/>
      <c r="D1960" s="172" t="s">
        <v>342</v>
      </c>
      <c r="E1960" s="186" t="s">
        <v>1</v>
      </c>
      <c r="F1960" s="187" t="s">
        <v>346</v>
      </c>
      <c r="H1960" s="188">
        <v>1</v>
      </c>
      <c r="I1960" s="189"/>
      <c r="L1960" s="185"/>
      <c r="M1960" s="190"/>
      <c r="T1960" s="191"/>
      <c r="AT1960" s="186" t="s">
        <v>342</v>
      </c>
      <c r="AU1960" s="186" t="s">
        <v>87</v>
      </c>
      <c r="AV1960" s="14" t="s">
        <v>340</v>
      </c>
      <c r="AW1960" s="14" t="s">
        <v>31</v>
      </c>
      <c r="AX1960" s="14" t="s">
        <v>82</v>
      </c>
      <c r="AY1960" s="186" t="s">
        <v>334</v>
      </c>
    </row>
    <row r="1961" spans="2:65" s="1" customFormat="1" ht="78" customHeight="1">
      <c r="B1961" s="128"/>
      <c r="C1961" s="158" t="s">
        <v>2203</v>
      </c>
      <c r="D1961" s="158" t="s">
        <v>336</v>
      </c>
      <c r="E1961" s="159" t="s">
        <v>2204</v>
      </c>
      <c r="F1961" s="160" t="s">
        <v>2205</v>
      </c>
      <c r="G1961" s="161" t="s">
        <v>2148</v>
      </c>
      <c r="H1961" s="162">
        <v>1</v>
      </c>
      <c r="I1961" s="163"/>
      <c r="J1961" s="164">
        <f>ROUND(I1961*H1961,2)</f>
        <v>0</v>
      </c>
      <c r="K1961" s="165"/>
      <c r="L1961" s="32"/>
      <c r="M1961" s="166" t="s">
        <v>1</v>
      </c>
      <c r="N1961" s="127" t="s">
        <v>41</v>
      </c>
      <c r="P1961" s="167">
        <f>O1961*H1961</f>
        <v>0</v>
      </c>
      <c r="Q1961" s="167">
        <v>2.1000000000000001E-4</v>
      </c>
      <c r="R1961" s="167">
        <f>Q1961*H1961</f>
        <v>2.1000000000000001E-4</v>
      </c>
      <c r="S1961" s="167">
        <v>0</v>
      </c>
      <c r="T1961" s="168">
        <f>S1961*H1961</f>
        <v>0</v>
      </c>
      <c r="AR1961" s="169" t="s">
        <v>452</v>
      </c>
      <c r="AT1961" s="169" t="s">
        <v>336</v>
      </c>
      <c r="AU1961" s="169" t="s">
        <v>87</v>
      </c>
      <c r="AY1961" s="17" t="s">
        <v>334</v>
      </c>
      <c r="BE1961" s="170">
        <f>IF(N1961="základná",J1961,0)</f>
        <v>0</v>
      </c>
      <c r="BF1961" s="170">
        <f>IF(N1961="znížená",J1961,0)</f>
        <v>0</v>
      </c>
      <c r="BG1961" s="170">
        <f>IF(N1961="zákl. prenesená",J1961,0)</f>
        <v>0</v>
      </c>
      <c r="BH1961" s="170">
        <f>IF(N1961="zníž. prenesená",J1961,0)</f>
        <v>0</v>
      </c>
      <c r="BI1961" s="170">
        <f>IF(N1961="nulová",J1961,0)</f>
        <v>0</v>
      </c>
      <c r="BJ1961" s="17" t="s">
        <v>87</v>
      </c>
      <c r="BK1961" s="170">
        <f>ROUND(I1961*H1961,2)</f>
        <v>0</v>
      </c>
      <c r="BL1961" s="17" t="s">
        <v>452</v>
      </c>
      <c r="BM1961" s="169" t="s">
        <v>2206</v>
      </c>
    </row>
    <row r="1962" spans="2:65" s="12" customFormat="1" ht="30.6">
      <c r="B1962" s="171"/>
      <c r="D1962" s="172" t="s">
        <v>342</v>
      </c>
      <c r="E1962" s="173" t="s">
        <v>1</v>
      </c>
      <c r="F1962" s="174" t="s">
        <v>2189</v>
      </c>
      <c r="H1962" s="173" t="s">
        <v>1</v>
      </c>
      <c r="I1962" s="175"/>
      <c r="L1962" s="171"/>
      <c r="M1962" s="176"/>
      <c r="T1962" s="177"/>
      <c r="AT1962" s="173" t="s">
        <v>342</v>
      </c>
      <c r="AU1962" s="173" t="s">
        <v>87</v>
      </c>
      <c r="AV1962" s="12" t="s">
        <v>82</v>
      </c>
      <c r="AW1962" s="12" t="s">
        <v>31</v>
      </c>
      <c r="AX1962" s="12" t="s">
        <v>75</v>
      </c>
      <c r="AY1962" s="173" t="s">
        <v>334</v>
      </c>
    </row>
    <row r="1963" spans="2:65" s="13" customFormat="1">
      <c r="B1963" s="178"/>
      <c r="D1963" s="172" t="s">
        <v>342</v>
      </c>
      <c r="E1963" s="179" t="s">
        <v>1</v>
      </c>
      <c r="F1963" s="180" t="s">
        <v>518</v>
      </c>
      <c r="H1963" s="181">
        <v>1</v>
      </c>
      <c r="I1963" s="182"/>
      <c r="L1963" s="178"/>
      <c r="M1963" s="183"/>
      <c r="T1963" s="184"/>
      <c r="AT1963" s="179" t="s">
        <v>342</v>
      </c>
      <c r="AU1963" s="179" t="s">
        <v>87</v>
      </c>
      <c r="AV1963" s="13" t="s">
        <v>87</v>
      </c>
      <c r="AW1963" s="13" t="s">
        <v>31</v>
      </c>
      <c r="AX1963" s="13" t="s">
        <v>75</v>
      </c>
      <c r="AY1963" s="179" t="s">
        <v>334</v>
      </c>
    </row>
    <row r="1964" spans="2:65" s="14" customFormat="1">
      <c r="B1964" s="185"/>
      <c r="D1964" s="172" t="s">
        <v>342</v>
      </c>
      <c r="E1964" s="186" t="s">
        <v>1</v>
      </c>
      <c r="F1964" s="187" t="s">
        <v>346</v>
      </c>
      <c r="H1964" s="188">
        <v>1</v>
      </c>
      <c r="I1964" s="189"/>
      <c r="L1964" s="185"/>
      <c r="M1964" s="190"/>
      <c r="T1964" s="191"/>
      <c r="AT1964" s="186" t="s">
        <v>342</v>
      </c>
      <c r="AU1964" s="186" t="s">
        <v>87</v>
      </c>
      <c r="AV1964" s="14" t="s">
        <v>340</v>
      </c>
      <c r="AW1964" s="14" t="s">
        <v>31</v>
      </c>
      <c r="AX1964" s="14" t="s">
        <v>82</v>
      </c>
      <c r="AY1964" s="186" t="s">
        <v>334</v>
      </c>
    </row>
    <row r="1965" spans="2:65" s="1" customFormat="1" ht="78" customHeight="1">
      <c r="B1965" s="128"/>
      <c r="C1965" s="158" t="s">
        <v>2207</v>
      </c>
      <c r="D1965" s="158" t="s">
        <v>336</v>
      </c>
      <c r="E1965" s="159" t="s">
        <v>2208</v>
      </c>
      <c r="F1965" s="160" t="s">
        <v>2209</v>
      </c>
      <c r="G1965" s="161" t="s">
        <v>2148</v>
      </c>
      <c r="H1965" s="162">
        <v>1</v>
      </c>
      <c r="I1965" s="163"/>
      <c r="J1965" s="164">
        <f>ROUND(I1965*H1965,2)</f>
        <v>0</v>
      </c>
      <c r="K1965" s="165"/>
      <c r="L1965" s="32"/>
      <c r="M1965" s="166" t="s">
        <v>1</v>
      </c>
      <c r="N1965" s="127" t="s">
        <v>41</v>
      </c>
      <c r="P1965" s="167">
        <f>O1965*H1965</f>
        <v>0</v>
      </c>
      <c r="Q1965" s="167">
        <v>2.1000000000000001E-4</v>
      </c>
      <c r="R1965" s="167">
        <f>Q1965*H1965</f>
        <v>2.1000000000000001E-4</v>
      </c>
      <c r="S1965" s="167">
        <v>0</v>
      </c>
      <c r="T1965" s="168">
        <f>S1965*H1965</f>
        <v>0</v>
      </c>
      <c r="AR1965" s="169" t="s">
        <v>452</v>
      </c>
      <c r="AT1965" s="169" t="s">
        <v>336</v>
      </c>
      <c r="AU1965" s="169" t="s">
        <v>87</v>
      </c>
      <c r="AY1965" s="17" t="s">
        <v>334</v>
      </c>
      <c r="BE1965" s="170">
        <f>IF(N1965="základná",J1965,0)</f>
        <v>0</v>
      </c>
      <c r="BF1965" s="170">
        <f>IF(N1965="znížená",J1965,0)</f>
        <v>0</v>
      </c>
      <c r="BG1965" s="170">
        <f>IF(N1965="zákl. prenesená",J1965,0)</f>
        <v>0</v>
      </c>
      <c r="BH1965" s="170">
        <f>IF(N1965="zníž. prenesená",J1965,0)</f>
        <v>0</v>
      </c>
      <c r="BI1965" s="170">
        <f>IF(N1965="nulová",J1965,0)</f>
        <v>0</v>
      </c>
      <c r="BJ1965" s="17" t="s">
        <v>87</v>
      </c>
      <c r="BK1965" s="170">
        <f>ROUND(I1965*H1965,2)</f>
        <v>0</v>
      </c>
      <c r="BL1965" s="17" t="s">
        <v>452</v>
      </c>
      <c r="BM1965" s="169" t="s">
        <v>2210</v>
      </c>
    </row>
    <row r="1966" spans="2:65" s="12" customFormat="1">
      <c r="B1966" s="171"/>
      <c r="D1966" s="172" t="s">
        <v>342</v>
      </c>
      <c r="E1966" s="173" t="s">
        <v>1</v>
      </c>
      <c r="F1966" s="174" t="s">
        <v>2211</v>
      </c>
      <c r="H1966" s="173" t="s">
        <v>1</v>
      </c>
      <c r="I1966" s="175"/>
      <c r="L1966" s="171"/>
      <c r="M1966" s="176"/>
      <c r="T1966" s="177"/>
      <c r="AT1966" s="173" t="s">
        <v>342</v>
      </c>
      <c r="AU1966" s="173" t="s">
        <v>87</v>
      </c>
      <c r="AV1966" s="12" t="s">
        <v>82</v>
      </c>
      <c r="AW1966" s="12" t="s">
        <v>31</v>
      </c>
      <c r="AX1966" s="12" t="s">
        <v>75</v>
      </c>
      <c r="AY1966" s="173" t="s">
        <v>334</v>
      </c>
    </row>
    <row r="1967" spans="2:65" s="13" customFormat="1">
      <c r="B1967" s="178"/>
      <c r="D1967" s="172" t="s">
        <v>342</v>
      </c>
      <c r="E1967" s="179" t="s">
        <v>1</v>
      </c>
      <c r="F1967" s="180" t="s">
        <v>82</v>
      </c>
      <c r="H1967" s="181">
        <v>1</v>
      </c>
      <c r="I1967" s="182"/>
      <c r="L1967" s="178"/>
      <c r="M1967" s="183"/>
      <c r="T1967" s="184"/>
      <c r="AT1967" s="179" t="s">
        <v>342</v>
      </c>
      <c r="AU1967" s="179" t="s">
        <v>87</v>
      </c>
      <c r="AV1967" s="13" t="s">
        <v>87</v>
      </c>
      <c r="AW1967" s="13" t="s">
        <v>31</v>
      </c>
      <c r="AX1967" s="13" t="s">
        <v>75</v>
      </c>
      <c r="AY1967" s="179" t="s">
        <v>334</v>
      </c>
    </row>
    <row r="1968" spans="2:65" s="14" customFormat="1">
      <c r="B1968" s="185"/>
      <c r="D1968" s="172" t="s">
        <v>342</v>
      </c>
      <c r="E1968" s="186" t="s">
        <v>1</v>
      </c>
      <c r="F1968" s="187" t="s">
        <v>346</v>
      </c>
      <c r="H1968" s="188">
        <v>1</v>
      </c>
      <c r="I1968" s="189"/>
      <c r="L1968" s="185"/>
      <c r="M1968" s="190"/>
      <c r="T1968" s="191"/>
      <c r="AT1968" s="186" t="s">
        <v>342</v>
      </c>
      <c r="AU1968" s="186" t="s">
        <v>87</v>
      </c>
      <c r="AV1968" s="14" t="s">
        <v>340</v>
      </c>
      <c r="AW1968" s="14" t="s">
        <v>31</v>
      </c>
      <c r="AX1968" s="14" t="s">
        <v>82</v>
      </c>
      <c r="AY1968" s="186" t="s">
        <v>334</v>
      </c>
    </row>
    <row r="1969" spans="2:65" s="1" customFormat="1" ht="76.349999999999994" customHeight="1">
      <c r="B1969" s="128"/>
      <c r="C1969" s="158" t="s">
        <v>2212</v>
      </c>
      <c r="D1969" s="158" t="s">
        <v>336</v>
      </c>
      <c r="E1969" s="159" t="s">
        <v>2213</v>
      </c>
      <c r="F1969" s="160" t="s">
        <v>2214</v>
      </c>
      <c r="G1969" s="161" t="s">
        <v>2148</v>
      </c>
      <c r="H1969" s="162">
        <v>1</v>
      </c>
      <c r="I1969" s="163"/>
      <c r="J1969" s="164">
        <f>ROUND(I1969*H1969,2)</f>
        <v>0</v>
      </c>
      <c r="K1969" s="165"/>
      <c r="L1969" s="32"/>
      <c r="M1969" s="166" t="s">
        <v>1</v>
      </c>
      <c r="N1969" s="127" t="s">
        <v>41</v>
      </c>
      <c r="P1969" s="167">
        <f>O1969*H1969</f>
        <v>0</v>
      </c>
      <c r="Q1969" s="167">
        <v>2.1000000000000001E-4</v>
      </c>
      <c r="R1969" s="167">
        <f>Q1969*H1969</f>
        <v>2.1000000000000001E-4</v>
      </c>
      <c r="S1969" s="167">
        <v>0</v>
      </c>
      <c r="T1969" s="168">
        <f>S1969*H1969</f>
        <v>0</v>
      </c>
      <c r="AR1969" s="169" t="s">
        <v>452</v>
      </c>
      <c r="AT1969" s="169" t="s">
        <v>336</v>
      </c>
      <c r="AU1969" s="169" t="s">
        <v>87</v>
      </c>
      <c r="AY1969" s="17" t="s">
        <v>334</v>
      </c>
      <c r="BE1969" s="170">
        <f>IF(N1969="základná",J1969,0)</f>
        <v>0</v>
      </c>
      <c r="BF1969" s="170">
        <f>IF(N1969="znížená",J1969,0)</f>
        <v>0</v>
      </c>
      <c r="BG1969" s="170">
        <f>IF(N1969="zákl. prenesená",J1969,0)</f>
        <v>0</v>
      </c>
      <c r="BH1969" s="170">
        <f>IF(N1969="zníž. prenesená",J1969,0)</f>
        <v>0</v>
      </c>
      <c r="BI1969" s="170">
        <f>IF(N1969="nulová",J1969,0)</f>
        <v>0</v>
      </c>
      <c r="BJ1969" s="17" t="s">
        <v>87</v>
      </c>
      <c r="BK1969" s="170">
        <f>ROUND(I1969*H1969,2)</f>
        <v>0</v>
      </c>
      <c r="BL1969" s="17" t="s">
        <v>452</v>
      </c>
      <c r="BM1969" s="169" t="s">
        <v>2215</v>
      </c>
    </row>
    <row r="1970" spans="2:65" s="12" customFormat="1">
      <c r="B1970" s="171"/>
      <c r="D1970" s="172" t="s">
        <v>342</v>
      </c>
      <c r="E1970" s="173" t="s">
        <v>1</v>
      </c>
      <c r="F1970" s="174" t="s">
        <v>2211</v>
      </c>
      <c r="H1970" s="173" t="s">
        <v>1</v>
      </c>
      <c r="I1970" s="175"/>
      <c r="L1970" s="171"/>
      <c r="M1970" s="176"/>
      <c r="T1970" s="177"/>
      <c r="AT1970" s="173" t="s">
        <v>342</v>
      </c>
      <c r="AU1970" s="173" t="s">
        <v>87</v>
      </c>
      <c r="AV1970" s="12" t="s">
        <v>82</v>
      </c>
      <c r="AW1970" s="12" t="s">
        <v>31</v>
      </c>
      <c r="AX1970" s="12" t="s">
        <v>75</v>
      </c>
      <c r="AY1970" s="173" t="s">
        <v>334</v>
      </c>
    </row>
    <row r="1971" spans="2:65" s="13" customFormat="1">
      <c r="B1971" s="178"/>
      <c r="D1971" s="172" t="s">
        <v>342</v>
      </c>
      <c r="E1971" s="179" t="s">
        <v>1</v>
      </c>
      <c r="F1971" s="180" t="s">
        <v>82</v>
      </c>
      <c r="H1971" s="181">
        <v>1</v>
      </c>
      <c r="I1971" s="182"/>
      <c r="L1971" s="178"/>
      <c r="M1971" s="183"/>
      <c r="T1971" s="184"/>
      <c r="AT1971" s="179" t="s">
        <v>342</v>
      </c>
      <c r="AU1971" s="179" t="s">
        <v>87</v>
      </c>
      <c r="AV1971" s="13" t="s">
        <v>87</v>
      </c>
      <c r="AW1971" s="13" t="s">
        <v>31</v>
      </c>
      <c r="AX1971" s="13" t="s">
        <v>75</v>
      </c>
      <c r="AY1971" s="179" t="s">
        <v>334</v>
      </c>
    </row>
    <row r="1972" spans="2:65" s="14" customFormat="1">
      <c r="B1972" s="185"/>
      <c r="D1972" s="172" t="s">
        <v>342</v>
      </c>
      <c r="E1972" s="186" t="s">
        <v>1</v>
      </c>
      <c r="F1972" s="187" t="s">
        <v>346</v>
      </c>
      <c r="H1972" s="188">
        <v>1</v>
      </c>
      <c r="I1972" s="189"/>
      <c r="L1972" s="185"/>
      <c r="M1972" s="190"/>
      <c r="T1972" s="191"/>
      <c r="AT1972" s="186" t="s">
        <v>342</v>
      </c>
      <c r="AU1972" s="186" t="s">
        <v>87</v>
      </c>
      <c r="AV1972" s="14" t="s">
        <v>340</v>
      </c>
      <c r="AW1972" s="14" t="s">
        <v>31</v>
      </c>
      <c r="AX1972" s="14" t="s">
        <v>82</v>
      </c>
      <c r="AY1972" s="186" t="s">
        <v>334</v>
      </c>
    </row>
    <row r="1973" spans="2:65" s="1" customFormat="1" ht="76.349999999999994" customHeight="1">
      <c r="B1973" s="128"/>
      <c r="C1973" s="158" t="s">
        <v>2216</v>
      </c>
      <c r="D1973" s="158" t="s">
        <v>336</v>
      </c>
      <c r="E1973" s="159" t="s">
        <v>2217</v>
      </c>
      <c r="F1973" s="160" t="s">
        <v>2218</v>
      </c>
      <c r="G1973" s="161" t="s">
        <v>2148</v>
      </c>
      <c r="H1973" s="162">
        <v>1</v>
      </c>
      <c r="I1973" s="163"/>
      <c r="J1973" s="164">
        <f>ROUND(I1973*H1973,2)</f>
        <v>0</v>
      </c>
      <c r="K1973" s="165"/>
      <c r="L1973" s="32"/>
      <c r="M1973" s="166" t="s">
        <v>1</v>
      </c>
      <c r="N1973" s="127" t="s">
        <v>41</v>
      </c>
      <c r="P1973" s="167">
        <f>O1973*H1973</f>
        <v>0</v>
      </c>
      <c r="Q1973" s="167">
        <v>2.1000000000000001E-4</v>
      </c>
      <c r="R1973" s="167">
        <f>Q1973*H1973</f>
        <v>2.1000000000000001E-4</v>
      </c>
      <c r="S1973" s="167">
        <v>0</v>
      </c>
      <c r="T1973" s="168">
        <f>S1973*H1973</f>
        <v>0</v>
      </c>
      <c r="AR1973" s="169" t="s">
        <v>452</v>
      </c>
      <c r="AT1973" s="169" t="s">
        <v>336</v>
      </c>
      <c r="AU1973" s="169" t="s">
        <v>87</v>
      </c>
      <c r="AY1973" s="17" t="s">
        <v>334</v>
      </c>
      <c r="BE1973" s="170">
        <f>IF(N1973="základná",J1973,0)</f>
        <v>0</v>
      </c>
      <c r="BF1973" s="170">
        <f>IF(N1973="znížená",J1973,0)</f>
        <v>0</v>
      </c>
      <c r="BG1973" s="170">
        <f>IF(N1973="zákl. prenesená",J1973,0)</f>
        <v>0</v>
      </c>
      <c r="BH1973" s="170">
        <f>IF(N1973="zníž. prenesená",J1973,0)</f>
        <v>0</v>
      </c>
      <c r="BI1973" s="170">
        <f>IF(N1973="nulová",J1973,0)</f>
        <v>0</v>
      </c>
      <c r="BJ1973" s="17" t="s">
        <v>87</v>
      </c>
      <c r="BK1973" s="170">
        <f>ROUND(I1973*H1973,2)</f>
        <v>0</v>
      </c>
      <c r="BL1973" s="17" t="s">
        <v>452</v>
      </c>
      <c r="BM1973" s="169" t="s">
        <v>2219</v>
      </c>
    </row>
    <row r="1974" spans="2:65" s="12" customFormat="1">
      <c r="B1974" s="171"/>
      <c r="D1974" s="172" t="s">
        <v>342</v>
      </c>
      <c r="E1974" s="173" t="s">
        <v>1</v>
      </c>
      <c r="F1974" s="174" t="s">
        <v>2211</v>
      </c>
      <c r="H1974" s="173" t="s">
        <v>1</v>
      </c>
      <c r="I1974" s="175"/>
      <c r="L1974" s="171"/>
      <c r="M1974" s="176"/>
      <c r="T1974" s="177"/>
      <c r="AT1974" s="173" t="s">
        <v>342</v>
      </c>
      <c r="AU1974" s="173" t="s">
        <v>87</v>
      </c>
      <c r="AV1974" s="12" t="s">
        <v>82</v>
      </c>
      <c r="AW1974" s="12" t="s">
        <v>31</v>
      </c>
      <c r="AX1974" s="12" t="s">
        <v>75</v>
      </c>
      <c r="AY1974" s="173" t="s">
        <v>334</v>
      </c>
    </row>
    <row r="1975" spans="2:65" s="13" customFormat="1">
      <c r="B1975" s="178"/>
      <c r="D1975" s="172" t="s">
        <v>342</v>
      </c>
      <c r="E1975" s="179" t="s">
        <v>1</v>
      </c>
      <c r="F1975" s="180" t="s">
        <v>82</v>
      </c>
      <c r="H1975" s="181">
        <v>1</v>
      </c>
      <c r="I1975" s="182"/>
      <c r="L1975" s="178"/>
      <c r="M1975" s="183"/>
      <c r="T1975" s="184"/>
      <c r="AT1975" s="179" t="s">
        <v>342</v>
      </c>
      <c r="AU1975" s="179" t="s">
        <v>87</v>
      </c>
      <c r="AV1975" s="13" t="s">
        <v>87</v>
      </c>
      <c r="AW1975" s="13" t="s">
        <v>31</v>
      </c>
      <c r="AX1975" s="13" t="s">
        <v>75</v>
      </c>
      <c r="AY1975" s="179" t="s">
        <v>334</v>
      </c>
    </row>
    <row r="1976" spans="2:65" s="14" customFormat="1">
      <c r="B1976" s="185"/>
      <c r="D1976" s="172" t="s">
        <v>342</v>
      </c>
      <c r="E1976" s="186" t="s">
        <v>1</v>
      </c>
      <c r="F1976" s="187" t="s">
        <v>346</v>
      </c>
      <c r="H1976" s="188">
        <v>1</v>
      </c>
      <c r="I1976" s="189"/>
      <c r="L1976" s="185"/>
      <c r="M1976" s="190"/>
      <c r="T1976" s="191"/>
      <c r="AT1976" s="186" t="s">
        <v>342</v>
      </c>
      <c r="AU1976" s="186" t="s">
        <v>87</v>
      </c>
      <c r="AV1976" s="14" t="s">
        <v>340</v>
      </c>
      <c r="AW1976" s="14" t="s">
        <v>31</v>
      </c>
      <c r="AX1976" s="14" t="s">
        <v>82</v>
      </c>
      <c r="AY1976" s="186" t="s">
        <v>334</v>
      </c>
    </row>
    <row r="1977" spans="2:65" s="1" customFormat="1" ht="62.7" customHeight="1">
      <c r="B1977" s="128"/>
      <c r="C1977" s="158" t="s">
        <v>2220</v>
      </c>
      <c r="D1977" s="158" t="s">
        <v>336</v>
      </c>
      <c r="E1977" s="159" t="s">
        <v>2221</v>
      </c>
      <c r="F1977" s="160" t="s">
        <v>2222</v>
      </c>
      <c r="G1977" s="161" t="s">
        <v>2148</v>
      </c>
      <c r="H1977" s="162">
        <v>1</v>
      </c>
      <c r="I1977" s="163"/>
      <c r="J1977" s="164">
        <f>ROUND(I1977*H1977,2)</f>
        <v>0</v>
      </c>
      <c r="K1977" s="165"/>
      <c r="L1977" s="32"/>
      <c r="M1977" s="166" t="s">
        <v>1</v>
      </c>
      <c r="N1977" s="127" t="s">
        <v>41</v>
      </c>
      <c r="P1977" s="167">
        <f>O1977*H1977</f>
        <v>0</v>
      </c>
      <c r="Q1977" s="167">
        <v>2.1000000000000001E-4</v>
      </c>
      <c r="R1977" s="167">
        <f>Q1977*H1977</f>
        <v>2.1000000000000001E-4</v>
      </c>
      <c r="S1977" s="167">
        <v>0</v>
      </c>
      <c r="T1977" s="168">
        <f>S1977*H1977</f>
        <v>0</v>
      </c>
      <c r="AR1977" s="169" t="s">
        <v>452</v>
      </c>
      <c r="AT1977" s="169" t="s">
        <v>336</v>
      </c>
      <c r="AU1977" s="169" t="s">
        <v>87</v>
      </c>
      <c r="AY1977" s="17" t="s">
        <v>334</v>
      </c>
      <c r="BE1977" s="170">
        <f>IF(N1977="základná",J1977,0)</f>
        <v>0</v>
      </c>
      <c r="BF1977" s="170">
        <f>IF(N1977="znížená",J1977,0)</f>
        <v>0</v>
      </c>
      <c r="BG1977" s="170">
        <f>IF(N1977="zákl. prenesená",J1977,0)</f>
        <v>0</v>
      </c>
      <c r="BH1977" s="170">
        <f>IF(N1977="zníž. prenesená",J1977,0)</f>
        <v>0</v>
      </c>
      <c r="BI1977" s="170">
        <f>IF(N1977="nulová",J1977,0)</f>
        <v>0</v>
      </c>
      <c r="BJ1977" s="17" t="s">
        <v>87</v>
      </c>
      <c r="BK1977" s="170">
        <f>ROUND(I1977*H1977,2)</f>
        <v>0</v>
      </c>
      <c r="BL1977" s="17" t="s">
        <v>452</v>
      </c>
      <c r="BM1977" s="169" t="s">
        <v>2223</v>
      </c>
    </row>
    <row r="1978" spans="2:65" s="12" customFormat="1" ht="20.399999999999999">
      <c r="B1978" s="171"/>
      <c r="D1978" s="172" t="s">
        <v>342</v>
      </c>
      <c r="E1978" s="173" t="s">
        <v>1</v>
      </c>
      <c r="F1978" s="174" t="s">
        <v>2224</v>
      </c>
      <c r="H1978" s="173" t="s">
        <v>1</v>
      </c>
      <c r="I1978" s="175"/>
      <c r="L1978" s="171"/>
      <c r="M1978" s="176"/>
      <c r="T1978" s="177"/>
      <c r="AT1978" s="173" t="s">
        <v>342</v>
      </c>
      <c r="AU1978" s="173" t="s">
        <v>87</v>
      </c>
      <c r="AV1978" s="12" t="s">
        <v>82</v>
      </c>
      <c r="AW1978" s="12" t="s">
        <v>31</v>
      </c>
      <c r="AX1978" s="12" t="s">
        <v>75</v>
      </c>
      <c r="AY1978" s="173" t="s">
        <v>334</v>
      </c>
    </row>
    <row r="1979" spans="2:65" s="13" customFormat="1">
      <c r="B1979" s="178"/>
      <c r="D1979" s="172" t="s">
        <v>342</v>
      </c>
      <c r="E1979" s="179" t="s">
        <v>1</v>
      </c>
      <c r="F1979" s="180" t="s">
        <v>518</v>
      </c>
      <c r="H1979" s="181">
        <v>1</v>
      </c>
      <c r="I1979" s="182"/>
      <c r="L1979" s="178"/>
      <c r="M1979" s="183"/>
      <c r="T1979" s="184"/>
      <c r="AT1979" s="179" t="s">
        <v>342</v>
      </c>
      <c r="AU1979" s="179" t="s">
        <v>87</v>
      </c>
      <c r="AV1979" s="13" t="s">
        <v>87</v>
      </c>
      <c r="AW1979" s="13" t="s">
        <v>31</v>
      </c>
      <c r="AX1979" s="13" t="s">
        <v>75</v>
      </c>
      <c r="AY1979" s="179" t="s">
        <v>334</v>
      </c>
    </row>
    <row r="1980" spans="2:65" s="14" customFormat="1">
      <c r="B1980" s="185"/>
      <c r="D1980" s="172" t="s">
        <v>342</v>
      </c>
      <c r="E1980" s="186" t="s">
        <v>1</v>
      </c>
      <c r="F1980" s="187" t="s">
        <v>346</v>
      </c>
      <c r="H1980" s="188">
        <v>1</v>
      </c>
      <c r="I1980" s="189"/>
      <c r="L1980" s="185"/>
      <c r="M1980" s="190"/>
      <c r="T1980" s="191"/>
      <c r="AT1980" s="186" t="s">
        <v>342</v>
      </c>
      <c r="AU1980" s="186" t="s">
        <v>87</v>
      </c>
      <c r="AV1980" s="14" t="s">
        <v>340</v>
      </c>
      <c r="AW1980" s="14" t="s">
        <v>31</v>
      </c>
      <c r="AX1980" s="14" t="s">
        <v>82</v>
      </c>
      <c r="AY1980" s="186" t="s">
        <v>334</v>
      </c>
    </row>
    <row r="1981" spans="2:65" s="1" customFormat="1" ht="76.349999999999994" customHeight="1">
      <c r="B1981" s="128"/>
      <c r="C1981" s="158" t="s">
        <v>2225</v>
      </c>
      <c r="D1981" s="158" t="s">
        <v>336</v>
      </c>
      <c r="E1981" s="159" t="s">
        <v>2226</v>
      </c>
      <c r="F1981" s="160" t="s">
        <v>2227</v>
      </c>
      <c r="G1981" s="161" t="s">
        <v>2148</v>
      </c>
      <c r="H1981" s="162">
        <v>1</v>
      </c>
      <c r="I1981" s="163"/>
      <c r="J1981" s="164">
        <f>ROUND(I1981*H1981,2)</f>
        <v>0</v>
      </c>
      <c r="K1981" s="165"/>
      <c r="L1981" s="32"/>
      <c r="M1981" s="166" t="s">
        <v>1</v>
      </c>
      <c r="N1981" s="127" t="s">
        <v>41</v>
      </c>
      <c r="P1981" s="167">
        <f>O1981*H1981</f>
        <v>0</v>
      </c>
      <c r="Q1981" s="167">
        <v>2.1000000000000001E-4</v>
      </c>
      <c r="R1981" s="167">
        <f>Q1981*H1981</f>
        <v>2.1000000000000001E-4</v>
      </c>
      <c r="S1981" s="167">
        <v>0</v>
      </c>
      <c r="T1981" s="168">
        <f>S1981*H1981</f>
        <v>0</v>
      </c>
      <c r="AR1981" s="169" t="s">
        <v>452</v>
      </c>
      <c r="AT1981" s="169" t="s">
        <v>336</v>
      </c>
      <c r="AU1981" s="169" t="s">
        <v>87</v>
      </c>
      <c r="AY1981" s="17" t="s">
        <v>334</v>
      </c>
      <c r="BE1981" s="170">
        <f>IF(N1981="základná",J1981,0)</f>
        <v>0</v>
      </c>
      <c r="BF1981" s="170">
        <f>IF(N1981="znížená",J1981,0)</f>
        <v>0</v>
      </c>
      <c r="BG1981" s="170">
        <f>IF(N1981="zákl. prenesená",J1981,0)</f>
        <v>0</v>
      </c>
      <c r="BH1981" s="170">
        <f>IF(N1981="zníž. prenesená",J1981,0)</f>
        <v>0</v>
      </c>
      <c r="BI1981" s="170">
        <f>IF(N1981="nulová",J1981,0)</f>
        <v>0</v>
      </c>
      <c r="BJ1981" s="17" t="s">
        <v>87</v>
      </c>
      <c r="BK1981" s="170">
        <f>ROUND(I1981*H1981,2)</f>
        <v>0</v>
      </c>
      <c r="BL1981" s="17" t="s">
        <v>452</v>
      </c>
      <c r="BM1981" s="169" t="s">
        <v>2228</v>
      </c>
    </row>
    <row r="1982" spans="2:65" s="12" customFormat="1" ht="30.6">
      <c r="B1982" s="171"/>
      <c r="D1982" s="172" t="s">
        <v>342</v>
      </c>
      <c r="E1982" s="173" t="s">
        <v>1</v>
      </c>
      <c r="F1982" s="174" t="s">
        <v>2229</v>
      </c>
      <c r="H1982" s="173" t="s">
        <v>1</v>
      </c>
      <c r="I1982" s="175"/>
      <c r="L1982" s="171"/>
      <c r="M1982" s="176"/>
      <c r="T1982" s="177"/>
      <c r="AT1982" s="173" t="s">
        <v>342</v>
      </c>
      <c r="AU1982" s="173" t="s">
        <v>87</v>
      </c>
      <c r="AV1982" s="12" t="s">
        <v>82</v>
      </c>
      <c r="AW1982" s="12" t="s">
        <v>31</v>
      </c>
      <c r="AX1982" s="12" t="s">
        <v>75</v>
      </c>
      <c r="AY1982" s="173" t="s">
        <v>334</v>
      </c>
    </row>
    <row r="1983" spans="2:65" s="13" customFormat="1">
      <c r="B1983" s="178"/>
      <c r="D1983" s="172" t="s">
        <v>342</v>
      </c>
      <c r="E1983" s="179" t="s">
        <v>1</v>
      </c>
      <c r="F1983" s="180" t="s">
        <v>518</v>
      </c>
      <c r="H1983" s="181">
        <v>1</v>
      </c>
      <c r="I1983" s="182"/>
      <c r="L1983" s="178"/>
      <c r="M1983" s="183"/>
      <c r="T1983" s="184"/>
      <c r="AT1983" s="179" t="s">
        <v>342</v>
      </c>
      <c r="AU1983" s="179" t="s">
        <v>87</v>
      </c>
      <c r="AV1983" s="13" t="s">
        <v>87</v>
      </c>
      <c r="AW1983" s="13" t="s">
        <v>31</v>
      </c>
      <c r="AX1983" s="13" t="s">
        <v>75</v>
      </c>
      <c r="AY1983" s="179" t="s">
        <v>334</v>
      </c>
    </row>
    <row r="1984" spans="2:65" s="14" customFormat="1">
      <c r="B1984" s="185"/>
      <c r="D1984" s="172" t="s">
        <v>342</v>
      </c>
      <c r="E1984" s="186" t="s">
        <v>1</v>
      </c>
      <c r="F1984" s="187" t="s">
        <v>346</v>
      </c>
      <c r="H1984" s="188">
        <v>1</v>
      </c>
      <c r="I1984" s="189"/>
      <c r="L1984" s="185"/>
      <c r="M1984" s="190"/>
      <c r="T1984" s="191"/>
      <c r="AT1984" s="186" t="s">
        <v>342</v>
      </c>
      <c r="AU1984" s="186" t="s">
        <v>87</v>
      </c>
      <c r="AV1984" s="14" t="s">
        <v>340</v>
      </c>
      <c r="AW1984" s="14" t="s">
        <v>31</v>
      </c>
      <c r="AX1984" s="14" t="s">
        <v>82</v>
      </c>
      <c r="AY1984" s="186" t="s">
        <v>334</v>
      </c>
    </row>
    <row r="1985" spans="2:65" s="1" customFormat="1" ht="66.75" customHeight="1">
      <c r="B1985" s="128"/>
      <c r="C1985" s="158" t="s">
        <v>2230</v>
      </c>
      <c r="D1985" s="158" t="s">
        <v>336</v>
      </c>
      <c r="E1985" s="159" t="s">
        <v>2231</v>
      </c>
      <c r="F1985" s="160" t="s">
        <v>2232</v>
      </c>
      <c r="G1985" s="161" t="s">
        <v>501</v>
      </c>
      <c r="H1985" s="162">
        <v>32</v>
      </c>
      <c r="I1985" s="163"/>
      <c r="J1985" s="164">
        <f>ROUND(I1985*H1985,2)</f>
        <v>0</v>
      </c>
      <c r="K1985" s="165"/>
      <c r="L1985" s="32"/>
      <c r="M1985" s="166" t="s">
        <v>1</v>
      </c>
      <c r="N1985" s="127" t="s">
        <v>41</v>
      </c>
      <c r="P1985" s="167">
        <f>O1985*H1985</f>
        <v>0</v>
      </c>
      <c r="Q1985" s="167">
        <v>2.1000000000000001E-4</v>
      </c>
      <c r="R1985" s="167">
        <f>Q1985*H1985</f>
        <v>6.7200000000000003E-3</v>
      </c>
      <c r="S1985" s="167">
        <v>0</v>
      </c>
      <c r="T1985" s="168">
        <f>S1985*H1985</f>
        <v>0</v>
      </c>
      <c r="AR1985" s="169" t="s">
        <v>452</v>
      </c>
      <c r="AT1985" s="169" t="s">
        <v>336</v>
      </c>
      <c r="AU1985" s="169" t="s">
        <v>87</v>
      </c>
      <c r="AY1985" s="17" t="s">
        <v>334</v>
      </c>
      <c r="BE1985" s="170">
        <f>IF(N1985="základná",J1985,0)</f>
        <v>0</v>
      </c>
      <c r="BF1985" s="170">
        <f>IF(N1985="znížená",J1985,0)</f>
        <v>0</v>
      </c>
      <c r="BG1985" s="170">
        <f>IF(N1985="zákl. prenesená",J1985,0)</f>
        <v>0</v>
      </c>
      <c r="BH1985" s="170">
        <f>IF(N1985="zníž. prenesená",J1985,0)</f>
        <v>0</v>
      </c>
      <c r="BI1985" s="170">
        <f>IF(N1985="nulová",J1985,0)</f>
        <v>0</v>
      </c>
      <c r="BJ1985" s="17" t="s">
        <v>87</v>
      </c>
      <c r="BK1985" s="170">
        <f>ROUND(I1985*H1985,2)</f>
        <v>0</v>
      </c>
      <c r="BL1985" s="17" t="s">
        <v>452</v>
      </c>
      <c r="BM1985" s="169" t="s">
        <v>2233</v>
      </c>
    </row>
    <row r="1986" spans="2:65" s="12" customFormat="1" ht="30.6">
      <c r="B1986" s="171"/>
      <c r="D1986" s="172" t="s">
        <v>342</v>
      </c>
      <c r="E1986" s="173" t="s">
        <v>1</v>
      </c>
      <c r="F1986" s="174" t="s">
        <v>2234</v>
      </c>
      <c r="H1986" s="173" t="s">
        <v>1</v>
      </c>
      <c r="I1986" s="175"/>
      <c r="L1986" s="171"/>
      <c r="M1986" s="176"/>
      <c r="T1986" s="177"/>
      <c r="AT1986" s="173" t="s">
        <v>342</v>
      </c>
      <c r="AU1986" s="173" t="s">
        <v>87</v>
      </c>
      <c r="AV1986" s="12" t="s">
        <v>82</v>
      </c>
      <c r="AW1986" s="12" t="s">
        <v>31</v>
      </c>
      <c r="AX1986" s="12" t="s">
        <v>75</v>
      </c>
      <c r="AY1986" s="173" t="s">
        <v>334</v>
      </c>
    </row>
    <row r="1987" spans="2:65" s="12" customFormat="1" ht="30.6">
      <c r="B1987" s="171"/>
      <c r="D1987" s="172" t="s">
        <v>342</v>
      </c>
      <c r="E1987" s="173" t="s">
        <v>1</v>
      </c>
      <c r="F1987" s="174" t="s">
        <v>2235</v>
      </c>
      <c r="H1987" s="173" t="s">
        <v>1</v>
      </c>
      <c r="I1987" s="175"/>
      <c r="L1987" s="171"/>
      <c r="M1987" s="176"/>
      <c r="T1987" s="177"/>
      <c r="AT1987" s="173" t="s">
        <v>342</v>
      </c>
      <c r="AU1987" s="173" t="s">
        <v>87</v>
      </c>
      <c r="AV1987" s="12" t="s">
        <v>82</v>
      </c>
      <c r="AW1987" s="12" t="s">
        <v>31</v>
      </c>
      <c r="AX1987" s="12" t="s">
        <v>75</v>
      </c>
      <c r="AY1987" s="173" t="s">
        <v>334</v>
      </c>
    </row>
    <row r="1988" spans="2:65" s="12" customFormat="1" ht="30.6">
      <c r="B1988" s="171"/>
      <c r="D1988" s="172" t="s">
        <v>342</v>
      </c>
      <c r="E1988" s="173" t="s">
        <v>1</v>
      </c>
      <c r="F1988" s="174" t="s">
        <v>2236</v>
      </c>
      <c r="H1988" s="173" t="s">
        <v>1</v>
      </c>
      <c r="I1988" s="175"/>
      <c r="L1988" s="171"/>
      <c r="M1988" s="176"/>
      <c r="T1988" s="177"/>
      <c r="AT1988" s="173" t="s">
        <v>342</v>
      </c>
      <c r="AU1988" s="173" t="s">
        <v>87</v>
      </c>
      <c r="AV1988" s="12" t="s">
        <v>82</v>
      </c>
      <c r="AW1988" s="12" t="s">
        <v>31</v>
      </c>
      <c r="AX1988" s="12" t="s">
        <v>75</v>
      </c>
      <c r="AY1988" s="173" t="s">
        <v>334</v>
      </c>
    </row>
    <row r="1989" spans="2:65" s="12" customFormat="1" ht="20.399999999999999">
      <c r="B1989" s="171"/>
      <c r="D1989" s="172" t="s">
        <v>342</v>
      </c>
      <c r="E1989" s="173" t="s">
        <v>1</v>
      </c>
      <c r="F1989" s="174" t="s">
        <v>2237</v>
      </c>
      <c r="H1989" s="173" t="s">
        <v>1</v>
      </c>
      <c r="I1989" s="175"/>
      <c r="L1989" s="171"/>
      <c r="M1989" s="176"/>
      <c r="T1989" s="177"/>
      <c r="AT1989" s="173" t="s">
        <v>342</v>
      </c>
      <c r="AU1989" s="173" t="s">
        <v>87</v>
      </c>
      <c r="AV1989" s="12" t="s">
        <v>82</v>
      </c>
      <c r="AW1989" s="12" t="s">
        <v>31</v>
      </c>
      <c r="AX1989" s="12" t="s">
        <v>75</v>
      </c>
      <c r="AY1989" s="173" t="s">
        <v>334</v>
      </c>
    </row>
    <row r="1990" spans="2:65" s="12" customFormat="1" ht="20.399999999999999">
      <c r="B1990" s="171"/>
      <c r="D1990" s="172" t="s">
        <v>342</v>
      </c>
      <c r="E1990" s="173" t="s">
        <v>1</v>
      </c>
      <c r="F1990" s="174" t="s">
        <v>2238</v>
      </c>
      <c r="H1990" s="173" t="s">
        <v>1</v>
      </c>
      <c r="I1990" s="175"/>
      <c r="L1990" s="171"/>
      <c r="M1990" s="176"/>
      <c r="T1990" s="177"/>
      <c r="AT1990" s="173" t="s">
        <v>342</v>
      </c>
      <c r="AU1990" s="173" t="s">
        <v>87</v>
      </c>
      <c r="AV1990" s="12" t="s">
        <v>82</v>
      </c>
      <c r="AW1990" s="12" t="s">
        <v>31</v>
      </c>
      <c r="AX1990" s="12" t="s">
        <v>75</v>
      </c>
      <c r="AY1990" s="173" t="s">
        <v>334</v>
      </c>
    </row>
    <row r="1991" spans="2:65" s="13" customFormat="1">
      <c r="B1991" s="178"/>
      <c r="D1991" s="172" t="s">
        <v>342</v>
      </c>
      <c r="E1991" s="179" t="s">
        <v>1</v>
      </c>
      <c r="F1991" s="180" t="s">
        <v>2239</v>
      </c>
      <c r="H1991" s="181">
        <v>32</v>
      </c>
      <c r="I1991" s="182"/>
      <c r="L1991" s="178"/>
      <c r="M1991" s="183"/>
      <c r="T1991" s="184"/>
      <c r="AT1991" s="179" t="s">
        <v>342</v>
      </c>
      <c r="AU1991" s="179" t="s">
        <v>87</v>
      </c>
      <c r="AV1991" s="13" t="s">
        <v>87</v>
      </c>
      <c r="AW1991" s="13" t="s">
        <v>31</v>
      </c>
      <c r="AX1991" s="13" t="s">
        <v>75</v>
      </c>
      <c r="AY1991" s="179" t="s">
        <v>334</v>
      </c>
    </row>
    <row r="1992" spans="2:65" s="14" customFormat="1">
      <c r="B1992" s="185"/>
      <c r="D1992" s="172" t="s">
        <v>342</v>
      </c>
      <c r="E1992" s="186" t="s">
        <v>1</v>
      </c>
      <c r="F1992" s="187" t="s">
        <v>346</v>
      </c>
      <c r="H1992" s="188">
        <v>32</v>
      </c>
      <c r="I1992" s="189"/>
      <c r="L1992" s="185"/>
      <c r="M1992" s="190"/>
      <c r="T1992" s="191"/>
      <c r="AT1992" s="186" t="s">
        <v>342</v>
      </c>
      <c r="AU1992" s="186" t="s">
        <v>87</v>
      </c>
      <c r="AV1992" s="14" t="s">
        <v>340</v>
      </c>
      <c r="AW1992" s="14" t="s">
        <v>31</v>
      </c>
      <c r="AX1992" s="14" t="s">
        <v>82</v>
      </c>
      <c r="AY1992" s="186" t="s">
        <v>334</v>
      </c>
    </row>
    <row r="1993" spans="2:65" s="12" customFormat="1">
      <c r="B1993" s="171"/>
      <c r="D1993" s="172" t="s">
        <v>342</v>
      </c>
      <c r="E1993" s="173" t="s">
        <v>1</v>
      </c>
      <c r="F1993" s="174" t="s">
        <v>1929</v>
      </c>
      <c r="H1993" s="173" t="s">
        <v>1</v>
      </c>
      <c r="I1993" s="175"/>
      <c r="L1993" s="171"/>
      <c r="M1993" s="176"/>
      <c r="T1993" s="177"/>
      <c r="AT1993" s="173" t="s">
        <v>342</v>
      </c>
      <c r="AU1993" s="173" t="s">
        <v>87</v>
      </c>
      <c r="AV1993" s="12" t="s">
        <v>82</v>
      </c>
      <c r="AW1993" s="12" t="s">
        <v>31</v>
      </c>
      <c r="AX1993" s="12" t="s">
        <v>75</v>
      </c>
      <c r="AY1993" s="173" t="s">
        <v>334</v>
      </c>
    </row>
    <row r="1994" spans="2:65" s="1" customFormat="1" ht="49.05" customHeight="1">
      <c r="B1994" s="128"/>
      <c r="C1994" s="158" t="s">
        <v>2240</v>
      </c>
      <c r="D1994" s="158" t="s">
        <v>336</v>
      </c>
      <c r="E1994" s="159" t="s">
        <v>2241</v>
      </c>
      <c r="F1994" s="160" t="s">
        <v>2242</v>
      </c>
      <c r="G1994" s="161" t="s">
        <v>501</v>
      </c>
      <c r="H1994" s="162">
        <v>12</v>
      </c>
      <c r="I1994" s="163"/>
      <c r="J1994" s="164">
        <f>ROUND(I1994*H1994,2)</f>
        <v>0</v>
      </c>
      <c r="K1994" s="165"/>
      <c r="L1994" s="32"/>
      <c r="M1994" s="166" t="s">
        <v>1</v>
      </c>
      <c r="N1994" s="127" t="s">
        <v>41</v>
      </c>
      <c r="P1994" s="167">
        <f>O1994*H1994</f>
        <v>0</v>
      </c>
      <c r="Q1994" s="167">
        <v>2.1000000000000001E-4</v>
      </c>
      <c r="R1994" s="167">
        <f>Q1994*H1994</f>
        <v>2.5200000000000001E-3</v>
      </c>
      <c r="S1994" s="167">
        <v>0</v>
      </c>
      <c r="T1994" s="168">
        <f>S1994*H1994</f>
        <v>0</v>
      </c>
      <c r="AR1994" s="169" t="s">
        <v>452</v>
      </c>
      <c r="AT1994" s="169" t="s">
        <v>336</v>
      </c>
      <c r="AU1994" s="169" t="s">
        <v>87</v>
      </c>
      <c r="AY1994" s="17" t="s">
        <v>334</v>
      </c>
      <c r="BE1994" s="170">
        <f>IF(N1994="základná",J1994,0)</f>
        <v>0</v>
      </c>
      <c r="BF1994" s="170">
        <f>IF(N1994="znížená",J1994,0)</f>
        <v>0</v>
      </c>
      <c r="BG1994" s="170">
        <f>IF(N1994="zákl. prenesená",J1994,0)</f>
        <v>0</v>
      </c>
      <c r="BH1994" s="170">
        <f>IF(N1994="zníž. prenesená",J1994,0)</f>
        <v>0</v>
      </c>
      <c r="BI1994" s="170">
        <f>IF(N1994="nulová",J1994,0)</f>
        <v>0</v>
      </c>
      <c r="BJ1994" s="17" t="s">
        <v>87</v>
      </c>
      <c r="BK1994" s="170">
        <f>ROUND(I1994*H1994,2)</f>
        <v>0</v>
      </c>
      <c r="BL1994" s="17" t="s">
        <v>452</v>
      </c>
      <c r="BM1994" s="169" t="s">
        <v>2243</v>
      </c>
    </row>
    <row r="1995" spans="2:65" s="13" customFormat="1">
      <c r="B1995" s="178"/>
      <c r="D1995" s="172" t="s">
        <v>342</v>
      </c>
      <c r="E1995" s="179" t="s">
        <v>1</v>
      </c>
      <c r="F1995" s="180" t="s">
        <v>2244</v>
      </c>
      <c r="H1995" s="181">
        <v>12</v>
      </c>
      <c r="I1995" s="182"/>
      <c r="L1995" s="178"/>
      <c r="M1995" s="183"/>
      <c r="T1995" s="184"/>
      <c r="AT1995" s="179" t="s">
        <v>342</v>
      </c>
      <c r="AU1995" s="179" t="s">
        <v>87</v>
      </c>
      <c r="AV1995" s="13" t="s">
        <v>87</v>
      </c>
      <c r="AW1995" s="13" t="s">
        <v>31</v>
      </c>
      <c r="AX1995" s="13" t="s">
        <v>82</v>
      </c>
      <c r="AY1995" s="179" t="s">
        <v>334</v>
      </c>
    </row>
    <row r="1996" spans="2:65" s="14" customFormat="1">
      <c r="B1996" s="185"/>
      <c r="D1996" s="172" t="s">
        <v>342</v>
      </c>
      <c r="E1996" s="186" t="s">
        <v>1</v>
      </c>
      <c r="F1996" s="187" t="s">
        <v>346</v>
      </c>
      <c r="H1996" s="188">
        <v>12</v>
      </c>
      <c r="I1996" s="189"/>
      <c r="L1996" s="185"/>
      <c r="M1996" s="190"/>
      <c r="T1996" s="191"/>
      <c r="AT1996" s="186" t="s">
        <v>342</v>
      </c>
      <c r="AU1996" s="186" t="s">
        <v>87</v>
      </c>
      <c r="AV1996" s="14" t="s">
        <v>340</v>
      </c>
      <c r="AW1996" s="14" t="s">
        <v>31</v>
      </c>
      <c r="AX1996" s="14" t="s">
        <v>75</v>
      </c>
      <c r="AY1996" s="186" t="s">
        <v>334</v>
      </c>
    </row>
    <row r="1997" spans="2:65" s="12" customFormat="1">
      <c r="B1997" s="171"/>
      <c r="D1997" s="172" t="s">
        <v>342</v>
      </c>
      <c r="E1997" s="173" t="s">
        <v>1</v>
      </c>
      <c r="F1997" s="174" t="s">
        <v>1929</v>
      </c>
      <c r="H1997" s="173" t="s">
        <v>1</v>
      </c>
      <c r="I1997" s="175"/>
      <c r="L1997" s="171"/>
      <c r="M1997" s="176"/>
      <c r="T1997" s="177"/>
      <c r="AT1997" s="173" t="s">
        <v>342</v>
      </c>
      <c r="AU1997" s="173" t="s">
        <v>87</v>
      </c>
      <c r="AV1997" s="12" t="s">
        <v>82</v>
      </c>
      <c r="AW1997" s="12" t="s">
        <v>31</v>
      </c>
      <c r="AX1997" s="12" t="s">
        <v>75</v>
      </c>
      <c r="AY1997" s="173" t="s">
        <v>334</v>
      </c>
    </row>
    <row r="1998" spans="2:65" s="1" customFormat="1" ht="55.5" customHeight="1">
      <c r="B1998" s="128"/>
      <c r="C1998" s="158" t="s">
        <v>2245</v>
      </c>
      <c r="D1998" s="158" t="s">
        <v>336</v>
      </c>
      <c r="E1998" s="159" t="s">
        <v>2246</v>
      </c>
      <c r="F1998" s="160" t="s">
        <v>2247</v>
      </c>
      <c r="G1998" s="161" t="s">
        <v>501</v>
      </c>
      <c r="H1998" s="162">
        <v>2</v>
      </c>
      <c r="I1998" s="163"/>
      <c r="J1998" s="164">
        <f>ROUND(I1998*H1998,2)</f>
        <v>0</v>
      </c>
      <c r="K1998" s="165"/>
      <c r="L1998" s="32"/>
      <c r="M1998" s="166" t="s">
        <v>1</v>
      </c>
      <c r="N1998" s="127" t="s">
        <v>41</v>
      </c>
      <c r="P1998" s="167">
        <f>O1998*H1998</f>
        <v>0</v>
      </c>
      <c r="Q1998" s="167">
        <v>2.1000000000000001E-4</v>
      </c>
      <c r="R1998" s="167">
        <f>Q1998*H1998</f>
        <v>4.2000000000000002E-4</v>
      </c>
      <c r="S1998" s="167">
        <v>0</v>
      </c>
      <c r="T1998" s="168">
        <f>S1998*H1998</f>
        <v>0</v>
      </c>
      <c r="AR1998" s="169" t="s">
        <v>452</v>
      </c>
      <c r="AT1998" s="169" t="s">
        <v>336</v>
      </c>
      <c r="AU1998" s="169" t="s">
        <v>87</v>
      </c>
      <c r="AY1998" s="17" t="s">
        <v>334</v>
      </c>
      <c r="BE1998" s="170">
        <f>IF(N1998="základná",J1998,0)</f>
        <v>0</v>
      </c>
      <c r="BF1998" s="170">
        <f>IF(N1998="znížená",J1998,0)</f>
        <v>0</v>
      </c>
      <c r="BG1998" s="170">
        <f>IF(N1998="zákl. prenesená",J1998,0)</f>
        <v>0</v>
      </c>
      <c r="BH1998" s="170">
        <f>IF(N1998="zníž. prenesená",J1998,0)</f>
        <v>0</v>
      </c>
      <c r="BI1998" s="170">
        <f>IF(N1998="nulová",J1998,0)</f>
        <v>0</v>
      </c>
      <c r="BJ1998" s="17" t="s">
        <v>87</v>
      </c>
      <c r="BK1998" s="170">
        <f>ROUND(I1998*H1998,2)</f>
        <v>0</v>
      </c>
      <c r="BL1998" s="17" t="s">
        <v>452</v>
      </c>
      <c r="BM1998" s="169" t="s">
        <v>2248</v>
      </c>
    </row>
    <row r="1999" spans="2:65" s="13" customFormat="1">
      <c r="B1999" s="178"/>
      <c r="D1999" s="172" t="s">
        <v>342</v>
      </c>
      <c r="E1999" s="179" t="s">
        <v>1</v>
      </c>
      <c r="F1999" s="180" t="s">
        <v>523</v>
      </c>
      <c r="H1999" s="181">
        <v>2</v>
      </c>
      <c r="I1999" s="182"/>
      <c r="L1999" s="178"/>
      <c r="M1999" s="183"/>
      <c r="T1999" s="184"/>
      <c r="AT1999" s="179" t="s">
        <v>342</v>
      </c>
      <c r="AU1999" s="179" t="s">
        <v>87</v>
      </c>
      <c r="AV1999" s="13" t="s">
        <v>87</v>
      </c>
      <c r="AW1999" s="13" t="s">
        <v>31</v>
      </c>
      <c r="AX1999" s="13" t="s">
        <v>75</v>
      </c>
      <c r="AY1999" s="179" t="s">
        <v>334</v>
      </c>
    </row>
    <row r="2000" spans="2:65" s="14" customFormat="1">
      <c r="B2000" s="185"/>
      <c r="D2000" s="172" t="s">
        <v>342</v>
      </c>
      <c r="E2000" s="186" t="s">
        <v>1</v>
      </c>
      <c r="F2000" s="187" t="s">
        <v>346</v>
      </c>
      <c r="H2000" s="188">
        <v>2</v>
      </c>
      <c r="I2000" s="189"/>
      <c r="L2000" s="185"/>
      <c r="M2000" s="190"/>
      <c r="T2000" s="191"/>
      <c r="AT2000" s="186" t="s">
        <v>342</v>
      </c>
      <c r="AU2000" s="186" t="s">
        <v>87</v>
      </c>
      <c r="AV2000" s="14" t="s">
        <v>340</v>
      </c>
      <c r="AW2000" s="14" t="s">
        <v>31</v>
      </c>
      <c r="AX2000" s="14" t="s">
        <v>82</v>
      </c>
      <c r="AY2000" s="186" t="s">
        <v>334</v>
      </c>
    </row>
    <row r="2001" spans="2:65" s="12" customFormat="1">
      <c r="B2001" s="171"/>
      <c r="D2001" s="172" t="s">
        <v>342</v>
      </c>
      <c r="E2001" s="173" t="s">
        <v>1</v>
      </c>
      <c r="F2001" s="174" t="s">
        <v>1929</v>
      </c>
      <c r="H2001" s="173" t="s">
        <v>1</v>
      </c>
      <c r="I2001" s="175"/>
      <c r="L2001" s="171"/>
      <c r="M2001" s="176"/>
      <c r="T2001" s="177"/>
      <c r="AT2001" s="173" t="s">
        <v>342</v>
      </c>
      <c r="AU2001" s="173" t="s">
        <v>87</v>
      </c>
      <c r="AV2001" s="12" t="s">
        <v>82</v>
      </c>
      <c r="AW2001" s="12" t="s">
        <v>31</v>
      </c>
      <c r="AX2001" s="12" t="s">
        <v>75</v>
      </c>
      <c r="AY2001" s="173" t="s">
        <v>334</v>
      </c>
    </row>
    <row r="2002" spans="2:65" s="1" customFormat="1" ht="66.75" customHeight="1">
      <c r="B2002" s="128"/>
      <c r="C2002" s="158" t="s">
        <v>2249</v>
      </c>
      <c r="D2002" s="158" t="s">
        <v>336</v>
      </c>
      <c r="E2002" s="159" t="s">
        <v>2250</v>
      </c>
      <c r="F2002" s="160" t="s">
        <v>2251</v>
      </c>
      <c r="G2002" s="161" t="s">
        <v>501</v>
      </c>
      <c r="H2002" s="162">
        <v>8</v>
      </c>
      <c r="I2002" s="163"/>
      <c r="J2002" s="164">
        <f>ROUND(I2002*H2002,2)</f>
        <v>0</v>
      </c>
      <c r="K2002" s="165"/>
      <c r="L2002" s="32"/>
      <c r="M2002" s="166" t="s">
        <v>1</v>
      </c>
      <c r="N2002" s="127" t="s">
        <v>41</v>
      </c>
      <c r="P2002" s="167">
        <f>O2002*H2002</f>
        <v>0</v>
      </c>
      <c r="Q2002" s="167">
        <v>2.1000000000000001E-4</v>
      </c>
      <c r="R2002" s="167">
        <f>Q2002*H2002</f>
        <v>1.6800000000000001E-3</v>
      </c>
      <c r="S2002" s="167">
        <v>0</v>
      </c>
      <c r="T2002" s="168">
        <f>S2002*H2002</f>
        <v>0</v>
      </c>
      <c r="AR2002" s="169" t="s">
        <v>452</v>
      </c>
      <c r="AT2002" s="169" t="s">
        <v>336</v>
      </c>
      <c r="AU2002" s="169" t="s">
        <v>87</v>
      </c>
      <c r="AY2002" s="17" t="s">
        <v>334</v>
      </c>
      <c r="BE2002" s="170">
        <f>IF(N2002="základná",J2002,0)</f>
        <v>0</v>
      </c>
      <c r="BF2002" s="170">
        <f>IF(N2002="znížená",J2002,0)</f>
        <v>0</v>
      </c>
      <c r="BG2002" s="170">
        <f>IF(N2002="zákl. prenesená",J2002,0)</f>
        <v>0</v>
      </c>
      <c r="BH2002" s="170">
        <f>IF(N2002="zníž. prenesená",J2002,0)</f>
        <v>0</v>
      </c>
      <c r="BI2002" s="170">
        <f>IF(N2002="nulová",J2002,0)</f>
        <v>0</v>
      </c>
      <c r="BJ2002" s="17" t="s">
        <v>87</v>
      </c>
      <c r="BK2002" s="170">
        <f>ROUND(I2002*H2002,2)</f>
        <v>0</v>
      </c>
      <c r="BL2002" s="17" t="s">
        <v>452</v>
      </c>
      <c r="BM2002" s="169" t="s">
        <v>2252</v>
      </c>
    </row>
    <row r="2003" spans="2:65" s="13" customFormat="1">
      <c r="B2003" s="178"/>
      <c r="D2003" s="172" t="s">
        <v>342</v>
      </c>
      <c r="E2003" s="179" t="s">
        <v>1</v>
      </c>
      <c r="F2003" s="180" t="s">
        <v>392</v>
      </c>
      <c r="H2003" s="181">
        <v>8</v>
      </c>
      <c r="I2003" s="182"/>
      <c r="L2003" s="178"/>
      <c r="M2003" s="183"/>
      <c r="T2003" s="184"/>
      <c r="AT2003" s="179" t="s">
        <v>342</v>
      </c>
      <c r="AU2003" s="179" t="s">
        <v>87</v>
      </c>
      <c r="AV2003" s="13" t="s">
        <v>87</v>
      </c>
      <c r="AW2003" s="13" t="s">
        <v>31</v>
      </c>
      <c r="AX2003" s="13" t="s">
        <v>75</v>
      </c>
      <c r="AY2003" s="179" t="s">
        <v>334</v>
      </c>
    </row>
    <row r="2004" spans="2:65" s="14" customFormat="1">
      <c r="B2004" s="185"/>
      <c r="D2004" s="172" t="s">
        <v>342</v>
      </c>
      <c r="E2004" s="186" t="s">
        <v>1</v>
      </c>
      <c r="F2004" s="187" t="s">
        <v>346</v>
      </c>
      <c r="H2004" s="188">
        <v>8</v>
      </c>
      <c r="I2004" s="189"/>
      <c r="L2004" s="185"/>
      <c r="M2004" s="190"/>
      <c r="T2004" s="191"/>
      <c r="AT2004" s="186" t="s">
        <v>342</v>
      </c>
      <c r="AU2004" s="186" t="s">
        <v>87</v>
      </c>
      <c r="AV2004" s="14" t="s">
        <v>340</v>
      </c>
      <c r="AW2004" s="14" t="s">
        <v>31</v>
      </c>
      <c r="AX2004" s="14" t="s">
        <v>82</v>
      </c>
      <c r="AY2004" s="186" t="s">
        <v>334</v>
      </c>
    </row>
    <row r="2005" spans="2:65" s="12" customFormat="1">
      <c r="B2005" s="171"/>
      <c r="D2005" s="172" t="s">
        <v>342</v>
      </c>
      <c r="E2005" s="173" t="s">
        <v>1</v>
      </c>
      <c r="F2005" s="174" t="s">
        <v>1929</v>
      </c>
      <c r="H2005" s="173" t="s">
        <v>1</v>
      </c>
      <c r="I2005" s="175"/>
      <c r="L2005" s="171"/>
      <c r="M2005" s="176"/>
      <c r="T2005" s="177"/>
      <c r="AT2005" s="173" t="s">
        <v>342</v>
      </c>
      <c r="AU2005" s="173" t="s">
        <v>87</v>
      </c>
      <c r="AV2005" s="12" t="s">
        <v>82</v>
      </c>
      <c r="AW2005" s="12" t="s">
        <v>31</v>
      </c>
      <c r="AX2005" s="12" t="s">
        <v>75</v>
      </c>
      <c r="AY2005" s="173" t="s">
        <v>334</v>
      </c>
    </row>
    <row r="2006" spans="2:65" s="1" customFormat="1" ht="62.7" customHeight="1">
      <c r="B2006" s="128"/>
      <c r="C2006" s="158" t="s">
        <v>2253</v>
      </c>
      <c r="D2006" s="158" t="s">
        <v>336</v>
      </c>
      <c r="E2006" s="159" t="s">
        <v>2254</v>
      </c>
      <c r="F2006" s="160" t="s">
        <v>2255</v>
      </c>
      <c r="G2006" s="161" t="s">
        <v>501</v>
      </c>
      <c r="H2006" s="162">
        <v>27</v>
      </c>
      <c r="I2006" s="163"/>
      <c r="J2006" s="164">
        <f>ROUND(I2006*H2006,2)</f>
        <v>0</v>
      </c>
      <c r="K2006" s="165"/>
      <c r="L2006" s="32"/>
      <c r="M2006" s="166" t="s">
        <v>1</v>
      </c>
      <c r="N2006" s="127" t="s">
        <v>41</v>
      </c>
      <c r="P2006" s="167">
        <f>O2006*H2006</f>
        <v>0</v>
      </c>
      <c r="Q2006" s="167">
        <v>2.1000000000000001E-4</v>
      </c>
      <c r="R2006" s="167">
        <f>Q2006*H2006</f>
        <v>5.6700000000000006E-3</v>
      </c>
      <c r="S2006" s="167">
        <v>0</v>
      </c>
      <c r="T2006" s="168">
        <f>S2006*H2006</f>
        <v>0</v>
      </c>
      <c r="AR2006" s="169" t="s">
        <v>452</v>
      </c>
      <c r="AT2006" s="169" t="s">
        <v>336</v>
      </c>
      <c r="AU2006" s="169" t="s">
        <v>87</v>
      </c>
      <c r="AY2006" s="17" t="s">
        <v>334</v>
      </c>
      <c r="BE2006" s="170">
        <f>IF(N2006="základná",J2006,0)</f>
        <v>0</v>
      </c>
      <c r="BF2006" s="170">
        <f>IF(N2006="znížená",J2006,0)</f>
        <v>0</v>
      </c>
      <c r="BG2006" s="170">
        <f>IF(N2006="zákl. prenesená",J2006,0)</f>
        <v>0</v>
      </c>
      <c r="BH2006" s="170">
        <f>IF(N2006="zníž. prenesená",J2006,0)</f>
        <v>0</v>
      </c>
      <c r="BI2006" s="170">
        <f>IF(N2006="nulová",J2006,0)</f>
        <v>0</v>
      </c>
      <c r="BJ2006" s="17" t="s">
        <v>87</v>
      </c>
      <c r="BK2006" s="170">
        <f>ROUND(I2006*H2006,2)</f>
        <v>0</v>
      </c>
      <c r="BL2006" s="17" t="s">
        <v>452</v>
      </c>
      <c r="BM2006" s="169" t="s">
        <v>2256</v>
      </c>
    </row>
    <row r="2007" spans="2:65" s="13" customFormat="1">
      <c r="B2007" s="178"/>
      <c r="D2007" s="172" t="s">
        <v>342</v>
      </c>
      <c r="E2007" s="179" t="s">
        <v>1</v>
      </c>
      <c r="F2007" s="180" t="s">
        <v>2133</v>
      </c>
      <c r="H2007" s="181">
        <v>27</v>
      </c>
      <c r="I2007" s="182"/>
      <c r="L2007" s="178"/>
      <c r="M2007" s="183"/>
      <c r="T2007" s="184"/>
      <c r="AT2007" s="179" t="s">
        <v>342</v>
      </c>
      <c r="AU2007" s="179" t="s">
        <v>87</v>
      </c>
      <c r="AV2007" s="13" t="s">
        <v>87</v>
      </c>
      <c r="AW2007" s="13" t="s">
        <v>31</v>
      </c>
      <c r="AX2007" s="13" t="s">
        <v>75</v>
      </c>
      <c r="AY2007" s="179" t="s">
        <v>334</v>
      </c>
    </row>
    <row r="2008" spans="2:65" s="14" customFormat="1">
      <c r="B2008" s="185"/>
      <c r="D2008" s="172" t="s">
        <v>342</v>
      </c>
      <c r="E2008" s="186" t="s">
        <v>1</v>
      </c>
      <c r="F2008" s="187" t="s">
        <v>346</v>
      </c>
      <c r="H2008" s="188">
        <v>27</v>
      </c>
      <c r="I2008" s="189"/>
      <c r="L2008" s="185"/>
      <c r="M2008" s="190"/>
      <c r="T2008" s="191"/>
      <c r="AT2008" s="186" t="s">
        <v>342</v>
      </c>
      <c r="AU2008" s="186" t="s">
        <v>87</v>
      </c>
      <c r="AV2008" s="14" t="s">
        <v>340</v>
      </c>
      <c r="AW2008" s="14" t="s">
        <v>31</v>
      </c>
      <c r="AX2008" s="14" t="s">
        <v>82</v>
      </c>
      <c r="AY2008" s="186" t="s">
        <v>334</v>
      </c>
    </row>
    <row r="2009" spans="2:65" s="12" customFormat="1">
      <c r="B2009" s="171"/>
      <c r="D2009" s="172" t="s">
        <v>342</v>
      </c>
      <c r="E2009" s="173" t="s">
        <v>1</v>
      </c>
      <c r="F2009" s="174" t="s">
        <v>1929</v>
      </c>
      <c r="H2009" s="173" t="s">
        <v>1</v>
      </c>
      <c r="I2009" s="175"/>
      <c r="L2009" s="171"/>
      <c r="M2009" s="176"/>
      <c r="T2009" s="177"/>
      <c r="AT2009" s="173" t="s">
        <v>342</v>
      </c>
      <c r="AU2009" s="173" t="s">
        <v>87</v>
      </c>
      <c r="AV2009" s="12" t="s">
        <v>82</v>
      </c>
      <c r="AW2009" s="12" t="s">
        <v>31</v>
      </c>
      <c r="AX2009" s="12" t="s">
        <v>75</v>
      </c>
      <c r="AY2009" s="173" t="s">
        <v>334</v>
      </c>
    </row>
    <row r="2010" spans="2:65" s="1" customFormat="1" ht="62.7" customHeight="1">
      <c r="B2010" s="128"/>
      <c r="C2010" s="158" t="s">
        <v>2257</v>
      </c>
      <c r="D2010" s="158" t="s">
        <v>336</v>
      </c>
      <c r="E2010" s="159" t="s">
        <v>2258</v>
      </c>
      <c r="F2010" s="160" t="s">
        <v>2259</v>
      </c>
      <c r="G2010" s="161" t="s">
        <v>501</v>
      </c>
      <c r="H2010" s="162">
        <v>3</v>
      </c>
      <c r="I2010" s="163"/>
      <c r="J2010" s="164">
        <f>ROUND(I2010*H2010,2)</f>
        <v>0</v>
      </c>
      <c r="K2010" s="165"/>
      <c r="L2010" s="32"/>
      <c r="M2010" s="166" t="s">
        <v>1</v>
      </c>
      <c r="N2010" s="127" t="s">
        <v>41</v>
      </c>
      <c r="P2010" s="167">
        <f>O2010*H2010</f>
        <v>0</v>
      </c>
      <c r="Q2010" s="167">
        <v>2.1000000000000001E-4</v>
      </c>
      <c r="R2010" s="167">
        <f>Q2010*H2010</f>
        <v>6.3000000000000003E-4</v>
      </c>
      <c r="S2010" s="167">
        <v>0</v>
      </c>
      <c r="T2010" s="168">
        <f>S2010*H2010</f>
        <v>0</v>
      </c>
      <c r="AR2010" s="169" t="s">
        <v>452</v>
      </c>
      <c r="AT2010" s="169" t="s">
        <v>336</v>
      </c>
      <c r="AU2010" s="169" t="s">
        <v>87</v>
      </c>
      <c r="AY2010" s="17" t="s">
        <v>334</v>
      </c>
      <c r="BE2010" s="170">
        <f>IF(N2010="základná",J2010,0)</f>
        <v>0</v>
      </c>
      <c r="BF2010" s="170">
        <f>IF(N2010="znížená",J2010,0)</f>
        <v>0</v>
      </c>
      <c r="BG2010" s="170">
        <f>IF(N2010="zákl. prenesená",J2010,0)</f>
        <v>0</v>
      </c>
      <c r="BH2010" s="170">
        <f>IF(N2010="zníž. prenesená",J2010,0)</f>
        <v>0</v>
      </c>
      <c r="BI2010" s="170">
        <f>IF(N2010="nulová",J2010,0)</f>
        <v>0</v>
      </c>
      <c r="BJ2010" s="17" t="s">
        <v>87</v>
      </c>
      <c r="BK2010" s="170">
        <f>ROUND(I2010*H2010,2)</f>
        <v>0</v>
      </c>
      <c r="BL2010" s="17" t="s">
        <v>452</v>
      </c>
      <c r="BM2010" s="169" t="s">
        <v>2260</v>
      </c>
    </row>
    <row r="2011" spans="2:65" s="13" customFormat="1">
      <c r="B2011" s="178"/>
      <c r="D2011" s="172" t="s">
        <v>342</v>
      </c>
      <c r="E2011" s="179" t="s">
        <v>1</v>
      </c>
      <c r="F2011" s="180" t="s">
        <v>352</v>
      </c>
      <c r="H2011" s="181">
        <v>3</v>
      </c>
      <c r="I2011" s="182"/>
      <c r="L2011" s="178"/>
      <c r="M2011" s="183"/>
      <c r="T2011" s="184"/>
      <c r="AT2011" s="179" t="s">
        <v>342</v>
      </c>
      <c r="AU2011" s="179" t="s">
        <v>87</v>
      </c>
      <c r="AV2011" s="13" t="s">
        <v>87</v>
      </c>
      <c r="AW2011" s="13" t="s">
        <v>31</v>
      </c>
      <c r="AX2011" s="13" t="s">
        <v>75</v>
      </c>
      <c r="AY2011" s="179" t="s">
        <v>334</v>
      </c>
    </row>
    <row r="2012" spans="2:65" s="14" customFormat="1">
      <c r="B2012" s="185"/>
      <c r="D2012" s="172" t="s">
        <v>342</v>
      </c>
      <c r="E2012" s="186" t="s">
        <v>1</v>
      </c>
      <c r="F2012" s="187" t="s">
        <v>346</v>
      </c>
      <c r="H2012" s="188">
        <v>3</v>
      </c>
      <c r="I2012" s="189"/>
      <c r="L2012" s="185"/>
      <c r="M2012" s="190"/>
      <c r="T2012" s="191"/>
      <c r="AT2012" s="186" t="s">
        <v>342</v>
      </c>
      <c r="AU2012" s="186" t="s">
        <v>87</v>
      </c>
      <c r="AV2012" s="14" t="s">
        <v>340</v>
      </c>
      <c r="AW2012" s="14" t="s">
        <v>31</v>
      </c>
      <c r="AX2012" s="14" t="s">
        <v>82</v>
      </c>
      <c r="AY2012" s="186" t="s">
        <v>334</v>
      </c>
    </row>
    <row r="2013" spans="2:65" s="12" customFormat="1">
      <c r="B2013" s="171"/>
      <c r="D2013" s="172" t="s">
        <v>342</v>
      </c>
      <c r="E2013" s="173" t="s">
        <v>1</v>
      </c>
      <c r="F2013" s="174" t="s">
        <v>1929</v>
      </c>
      <c r="H2013" s="173" t="s">
        <v>1</v>
      </c>
      <c r="I2013" s="175"/>
      <c r="L2013" s="171"/>
      <c r="M2013" s="176"/>
      <c r="T2013" s="177"/>
      <c r="AT2013" s="173" t="s">
        <v>342</v>
      </c>
      <c r="AU2013" s="173" t="s">
        <v>87</v>
      </c>
      <c r="AV2013" s="12" t="s">
        <v>82</v>
      </c>
      <c r="AW2013" s="12" t="s">
        <v>31</v>
      </c>
      <c r="AX2013" s="12" t="s">
        <v>75</v>
      </c>
      <c r="AY2013" s="173" t="s">
        <v>334</v>
      </c>
    </row>
    <row r="2014" spans="2:65" s="1" customFormat="1" ht="62.7" customHeight="1">
      <c r="B2014" s="128"/>
      <c r="C2014" s="158" t="s">
        <v>2261</v>
      </c>
      <c r="D2014" s="158" t="s">
        <v>336</v>
      </c>
      <c r="E2014" s="159" t="s">
        <v>2262</v>
      </c>
      <c r="F2014" s="160" t="s">
        <v>2263</v>
      </c>
      <c r="G2014" s="161" t="s">
        <v>501</v>
      </c>
      <c r="H2014" s="162">
        <v>1</v>
      </c>
      <c r="I2014" s="163"/>
      <c r="J2014" s="164">
        <f>ROUND(I2014*H2014,2)</f>
        <v>0</v>
      </c>
      <c r="K2014" s="165"/>
      <c r="L2014" s="32"/>
      <c r="M2014" s="166" t="s">
        <v>1</v>
      </c>
      <c r="N2014" s="127" t="s">
        <v>41</v>
      </c>
      <c r="P2014" s="167">
        <f>O2014*H2014</f>
        <v>0</v>
      </c>
      <c r="Q2014" s="167">
        <v>2.1000000000000001E-4</v>
      </c>
      <c r="R2014" s="167">
        <f>Q2014*H2014</f>
        <v>2.1000000000000001E-4</v>
      </c>
      <c r="S2014" s="167">
        <v>0</v>
      </c>
      <c r="T2014" s="168">
        <f>S2014*H2014</f>
        <v>0</v>
      </c>
      <c r="AR2014" s="169" t="s">
        <v>452</v>
      </c>
      <c r="AT2014" s="169" t="s">
        <v>336</v>
      </c>
      <c r="AU2014" s="169" t="s">
        <v>87</v>
      </c>
      <c r="AY2014" s="17" t="s">
        <v>334</v>
      </c>
      <c r="BE2014" s="170">
        <f>IF(N2014="základná",J2014,0)</f>
        <v>0</v>
      </c>
      <c r="BF2014" s="170">
        <f>IF(N2014="znížená",J2014,0)</f>
        <v>0</v>
      </c>
      <c r="BG2014" s="170">
        <f>IF(N2014="zákl. prenesená",J2014,0)</f>
        <v>0</v>
      </c>
      <c r="BH2014" s="170">
        <f>IF(N2014="zníž. prenesená",J2014,0)</f>
        <v>0</v>
      </c>
      <c r="BI2014" s="170">
        <f>IF(N2014="nulová",J2014,0)</f>
        <v>0</v>
      </c>
      <c r="BJ2014" s="17" t="s">
        <v>87</v>
      </c>
      <c r="BK2014" s="170">
        <f>ROUND(I2014*H2014,2)</f>
        <v>0</v>
      </c>
      <c r="BL2014" s="17" t="s">
        <v>452</v>
      </c>
      <c r="BM2014" s="169" t="s">
        <v>2264</v>
      </c>
    </row>
    <row r="2015" spans="2:65" s="13" customFormat="1">
      <c r="B2015" s="178"/>
      <c r="D2015" s="172" t="s">
        <v>342</v>
      </c>
      <c r="E2015" s="179" t="s">
        <v>1</v>
      </c>
      <c r="F2015" s="180" t="s">
        <v>82</v>
      </c>
      <c r="H2015" s="181">
        <v>1</v>
      </c>
      <c r="I2015" s="182"/>
      <c r="L2015" s="178"/>
      <c r="M2015" s="183"/>
      <c r="T2015" s="184"/>
      <c r="AT2015" s="179" t="s">
        <v>342</v>
      </c>
      <c r="AU2015" s="179" t="s">
        <v>87</v>
      </c>
      <c r="AV2015" s="13" t="s">
        <v>87</v>
      </c>
      <c r="AW2015" s="13" t="s">
        <v>31</v>
      </c>
      <c r="AX2015" s="13" t="s">
        <v>75</v>
      </c>
      <c r="AY2015" s="179" t="s">
        <v>334</v>
      </c>
    </row>
    <row r="2016" spans="2:65" s="14" customFormat="1">
      <c r="B2016" s="185"/>
      <c r="D2016" s="172" t="s">
        <v>342</v>
      </c>
      <c r="E2016" s="186" t="s">
        <v>1</v>
      </c>
      <c r="F2016" s="187" t="s">
        <v>346</v>
      </c>
      <c r="H2016" s="188">
        <v>1</v>
      </c>
      <c r="I2016" s="189"/>
      <c r="L2016" s="185"/>
      <c r="M2016" s="190"/>
      <c r="T2016" s="191"/>
      <c r="AT2016" s="186" t="s">
        <v>342</v>
      </c>
      <c r="AU2016" s="186" t="s">
        <v>87</v>
      </c>
      <c r="AV2016" s="14" t="s">
        <v>340</v>
      </c>
      <c r="AW2016" s="14" t="s">
        <v>31</v>
      </c>
      <c r="AX2016" s="14" t="s">
        <v>82</v>
      </c>
      <c r="AY2016" s="186" t="s">
        <v>334</v>
      </c>
    </row>
    <row r="2017" spans="2:65" s="12" customFormat="1">
      <c r="B2017" s="171"/>
      <c r="D2017" s="172" t="s">
        <v>342</v>
      </c>
      <c r="E2017" s="173" t="s">
        <v>1</v>
      </c>
      <c r="F2017" s="174" t="s">
        <v>1929</v>
      </c>
      <c r="H2017" s="173" t="s">
        <v>1</v>
      </c>
      <c r="I2017" s="175"/>
      <c r="L2017" s="171"/>
      <c r="M2017" s="176"/>
      <c r="T2017" s="177"/>
      <c r="AT2017" s="173" t="s">
        <v>342</v>
      </c>
      <c r="AU2017" s="173" t="s">
        <v>87</v>
      </c>
      <c r="AV2017" s="12" t="s">
        <v>82</v>
      </c>
      <c r="AW2017" s="12" t="s">
        <v>31</v>
      </c>
      <c r="AX2017" s="12" t="s">
        <v>75</v>
      </c>
      <c r="AY2017" s="173" t="s">
        <v>334</v>
      </c>
    </row>
    <row r="2018" spans="2:65" s="1" customFormat="1" ht="55.5" customHeight="1">
      <c r="B2018" s="128"/>
      <c r="C2018" s="158" t="s">
        <v>2265</v>
      </c>
      <c r="D2018" s="158" t="s">
        <v>336</v>
      </c>
      <c r="E2018" s="159" t="s">
        <v>2266</v>
      </c>
      <c r="F2018" s="160" t="s">
        <v>2267</v>
      </c>
      <c r="G2018" s="161" t="s">
        <v>501</v>
      </c>
      <c r="H2018" s="162">
        <v>2</v>
      </c>
      <c r="I2018" s="163"/>
      <c r="J2018" s="164">
        <f t="shared" ref="J2018:J2024" si="35">ROUND(I2018*H2018,2)</f>
        <v>0</v>
      </c>
      <c r="K2018" s="165"/>
      <c r="L2018" s="32"/>
      <c r="M2018" s="166" t="s">
        <v>1</v>
      </c>
      <c r="N2018" s="127" t="s">
        <v>41</v>
      </c>
      <c r="P2018" s="167">
        <f t="shared" ref="P2018:P2024" si="36">O2018*H2018</f>
        <v>0</v>
      </c>
      <c r="Q2018" s="167">
        <v>0</v>
      </c>
      <c r="R2018" s="167">
        <f t="shared" ref="R2018:R2024" si="37">Q2018*H2018</f>
        <v>0</v>
      </c>
      <c r="S2018" s="167">
        <v>0</v>
      </c>
      <c r="T2018" s="168">
        <f t="shared" ref="T2018:T2024" si="38">S2018*H2018</f>
        <v>0</v>
      </c>
      <c r="AR2018" s="169" t="s">
        <v>452</v>
      </c>
      <c r="AT2018" s="169" t="s">
        <v>336</v>
      </c>
      <c r="AU2018" s="169" t="s">
        <v>87</v>
      </c>
      <c r="AY2018" s="17" t="s">
        <v>334</v>
      </c>
      <c r="BE2018" s="170">
        <f t="shared" ref="BE2018:BE2024" si="39">IF(N2018="základná",J2018,0)</f>
        <v>0</v>
      </c>
      <c r="BF2018" s="170">
        <f t="shared" ref="BF2018:BF2024" si="40">IF(N2018="znížená",J2018,0)</f>
        <v>0</v>
      </c>
      <c r="BG2018" s="170">
        <f t="shared" ref="BG2018:BG2024" si="41">IF(N2018="zákl. prenesená",J2018,0)</f>
        <v>0</v>
      </c>
      <c r="BH2018" s="170">
        <f t="shared" ref="BH2018:BH2024" si="42">IF(N2018="zníž. prenesená",J2018,0)</f>
        <v>0</v>
      </c>
      <c r="BI2018" s="170">
        <f t="shared" ref="BI2018:BI2024" si="43">IF(N2018="nulová",J2018,0)</f>
        <v>0</v>
      </c>
      <c r="BJ2018" s="17" t="s">
        <v>87</v>
      </c>
      <c r="BK2018" s="170">
        <f t="shared" ref="BK2018:BK2024" si="44">ROUND(I2018*H2018,2)</f>
        <v>0</v>
      </c>
      <c r="BL2018" s="17" t="s">
        <v>452</v>
      </c>
      <c r="BM2018" s="169" t="s">
        <v>2268</v>
      </c>
    </row>
    <row r="2019" spans="2:65" s="1" customFormat="1" ht="76.349999999999994" customHeight="1">
      <c r="B2019" s="128"/>
      <c r="C2019" s="158" t="s">
        <v>2269</v>
      </c>
      <c r="D2019" s="158" t="s">
        <v>336</v>
      </c>
      <c r="E2019" s="159" t="s">
        <v>2270</v>
      </c>
      <c r="F2019" s="160" t="s">
        <v>2271</v>
      </c>
      <c r="G2019" s="161" t="s">
        <v>501</v>
      </c>
      <c r="H2019" s="162">
        <v>1</v>
      </c>
      <c r="I2019" s="163"/>
      <c r="J2019" s="164">
        <f t="shared" si="35"/>
        <v>0</v>
      </c>
      <c r="K2019" s="165"/>
      <c r="L2019" s="32"/>
      <c r="M2019" s="166" t="s">
        <v>1</v>
      </c>
      <c r="N2019" s="127" t="s">
        <v>41</v>
      </c>
      <c r="P2019" s="167">
        <f t="shared" si="36"/>
        <v>0</v>
      </c>
      <c r="Q2019" s="167">
        <v>0</v>
      </c>
      <c r="R2019" s="167">
        <f t="shared" si="37"/>
        <v>0</v>
      </c>
      <c r="S2019" s="167">
        <v>0</v>
      </c>
      <c r="T2019" s="168">
        <f t="shared" si="38"/>
        <v>0</v>
      </c>
      <c r="AR2019" s="169" t="s">
        <v>452</v>
      </c>
      <c r="AT2019" s="169" t="s">
        <v>336</v>
      </c>
      <c r="AU2019" s="169" t="s">
        <v>87</v>
      </c>
      <c r="AY2019" s="17" t="s">
        <v>334</v>
      </c>
      <c r="BE2019" s="170">
        <f t="shared" si="39"/>
        <v>0</v>
      </c>
      <c r="BF2019" s="170">
        <f t="shared" si="40"/>
        <v>0</v>
      </c>
      <c r="BG2019" s="170">
        <f t="shared" si="41"/>
        <v>0</v>
      </c>
      <c r="BH2019" s="170">
        <f t="shared" si="42"/>
        <v>0</v>
      </c>
      <c r="BI2019" s="170">
        <f t="shared" si="43"/>
        <v>0</v>
      </c>
      <c r="BJ2019" s="17" t="s">
        <v>87</v>
      </c>
      <c r="BK2019" s="170">
        <f t="shared" si="44"/>
        <v>0</v>
      </c>
      <c r="BL2019" s="17" t="s">
        <v>452</v>
      </c>
      <c r="BM2019" s="169" t="s">
        <v>2272</v>
      </c>
    </row>
    <row r="2020" spans="2:65" s="1" customFormat="1" ht="76.349999999999994" customHeight="1">
      <c r="B2020" s="128"/>
      <c r="C2020" s="158" t="s">
        <v>2273</v>
      </c>
      <c r="D2020" s="158" t="s">
        <v>336</v>
      </c>
      <c r="E2020" s="159" t="s">
        <v>2274</v>
      </c>
      <c r="F2020" s="160" t="s">
        <v>2275</v>
      </c>
      <c r="G2020" s="161" t="s">
        <v>501</v>
      </c>
      <c r="H2020" s="162">
        <v>1</v>
      </c>
      <c r="I2020" s="163"/>
      <c r="J2020" s="164">
        <f t="shared" si="35"/>
        <v>0</v>
      </c>
      <c r="K2020" s="165"/>
      <c r="L2020" s="32"/>
      <c r="M2020" s="166" t="s">
        <v>1</v>
      </c>
      <c r="N2020" s="127" t="s">
        <v>41</v>
      </c>
      <c r="P2020" s="167">
        <f t="shared" si="36"/>
        <v>0</v>
      </c>
      <c r="Q2020" s="167">
        <v>0</v>
      </c>
      <c r="R2020" s="167">
        <f t="shared" si="37"/>
        <v>0</v>
      </c>
      <c r="S2020" s="167">
        <v>0</v>
      </c>
      <c r="T2020" s="168">
        <f t="shared" si="38"/>
        <v>0</v>
      </c>
      <c r="AR2020" s="169" t="s">
        <v>452</v>
      </c>
      <c r="AT2020" s="169" t="s">
        <v>336</v>
      </c>
      <c r="AU2020" s="169" t="s">
        <v>87</v>
      </c>
      <c r="AY2020" s="17" t="s">
        <v>334</v>
      </c>
      <c r="BE2020" s="170">
        <f t="shared" si="39"/>
        <v>0</v>
      </c>
      <c r="BF2020" s="170">
        <f t="shared" si="40"/>
        <v>0</v>
      </c>
      <c r="BG2020" s="170">
        <f t="shared" si="41"/>
        <v>0</v>
      </c>
      <c r="BH2020" s="170">
        <f t="shared" si="42"/>
        <v>0</v>
      </c>
      <c r="BI2020" s="170">
        <f t="shared" si="43"/>
        <v>0</v>
      </c>
      <c r="BJ2020" s="17" t="s">
        <v>87</v>
      </c>
      <c r="BK2020" s="170">
        <f t="shared" si="44"/>
        <v>0</v>
      </c>
      <c r="BL2020" s="17" t="s">
        <v>452</v>
      </c>
      <c r="BM2020" s="169" t="s">
        <v>2276</v>
      </c>
    </row>
    <row r="2021" spans="2:65" s="1" customFormat="1" ht="66.75" customHeight="1">
      <c r="B2021" s="128"/>
      <c r="C2021" s="158" t="s">
        <v>2277</v>
      </c>
      <c r="D2021" s="158" t="s">
        <v>336</v>
      </c>
      <c r="E2021" s="159" t="s">
        <v>2278</v>
      </c>
      <c r="F2021" s="160" t="s">
        <v>2279</v>
      </c>
      <c r="G2021" s="161" t="s">
        <v>501</v>
      </c>
      <c r="H2021" s="162">
        <v>1</v>
      </c>
      <c r="I2021" s="163"/>
      <c r="J2021" s="164">
        <f t="shared" si="35"/>
        <v>0</v>
      </c>
      <c r="K2021" s="165"/>
      <c r="L2021" s="32"/>
      <c r="M2021" s="166" t="s">
        <v>1</v>
      </c>
      <c r="N2021" s="127" t="s">
        <v>41</v>
      </c>
      <c r="P2021" s="167">
        <f t="shared" si="36"/>
        <v>0</v>
      </c>
      <c r="Q2021" s="167">
        <v>0</v>
      </c>
      <c r="R2021" s="167">
        <f t="shared" si="37"/>
        <v>0</v>
      </c>
      <c r="S2021" s="167">
        <v>0</v>
      </c>
      <c r="T2021" s="168">
        <f t="shared" si="38"/>
        <v>0</v>
      </c>
      <c r="AR2021" s="169" t="s">
        <v>452</v>
      </c>
      <c r="AT2021" s="169" t="s">
        <v>336</v>
      </c>
      <c r="AU2021" s="169" t="s">
        <v>87</v>
      </c>
      <c r="AY2021" s="17" t="s">
        <v>334</v>
      </c>
      <c r="BE2021" s="170">
        <f t="shared" si="39"/>
        <v>0</v>
      </c>
      <c r="BF2021" s="170">
        <f t="shared" si="40"/>
        <v>0</v>
      </c>
      <c r="BG2021" s="170">
        <f t="shared" si="41"/>
        <v>0</v>
      </c>
      <c r="BH2021" s="170">
        <f t="shared" si="42"/>
        <v>0</v>
      </c>
      <c r="BI2021" s="170">
        <f t="shared" si="43"/>
        <v>0</v>
      </c>
      <c r="BJ2021" s="17" t="s">
        <v>87</v>
      </c>
      <c r="BK2021" s="170">
        <f t="shared" si="44"/>
        <v>0</v>
      </c>
      <c r="BL2021" s="17" t="s">
        <v>452</v>
      </c>
      <c r="BM2021" s="169" t="s">
        <v>2280</v>
      </c>
    </row>
    <row r="2022" spans="2:65" s="1" customFormat="1" ht="76.349999999999994" customHeight="1">
      <c r="B2022" s="128"/>
      <c r="C2022" s="158" t="s">
        <v>2281</v>
      </c>
      <c r="D2022" s="158" t="s">
        <v>336</v>
      </c>
      <c r="E2022" s="159" t="s">
        <v>2282</v>
      </c>
      <c r="F2022" s="160" t="s">
        <v>2283</v>
      </c>
      <c r="G2022" s="161" t="s">
        <v>501</v>
      </c>
      <c r="H2022" s="162">
        <v>1</v>
      </c>
      <c r="I2022" s="163"/>
      <c r="J2022" s="164">
        <f t="shared" si="35"/>
        <v>0</v>
      </c>
      <c r="K2022" s="165"/>
      <c r="L2022" s="32"/>
      <c r="M2022" s="166" t="s">
        <v>1</v>
      </c>
      <c r="N2022" s="127" t="s">
        <v>41</v>
      </c>
      <c r="P2022" s="167">
        <f t="shared" si="36"/>
        <v>0</v>
      </c>
      <c r="Q2022" s="167">
        <v>0</v>
      </c>
      <c r="R2022" s="167">
        <f t="shared" si="37"/>
        <v>0</v>
      </c>
      <c r="S2022" s="167">
        <v>8.7999999999999995E-2</v>
      </c>
      <c r="T2022" s="168">
        <f t="shared" si="38"/>
        <v>8.7999999999999995E-2</v>
      </c>
      <c r="AR2022" s="169" t="s">
        <v>452</v>
      </c>
      <c r="AT2022" s="169" t="s">
        <v>336</v>
      </c>
      <c r="AU2022" s="169" t="s">
        <v>87</v>
      </c>
      <c r="AY2022" s="17" t="s">
        <v>334</v>
      </c>
      <c r="BE2022" s="170">
        <f t="shared" si="39"/>
        <v>0</v>
      </c>
      <c r="BF2022" s="170">
        <f t="shared" si="40"/>
        <v>0</v>
      </c>
      <c r="BG2022" s="170">
        <f t="shared" si="41"/>
        <v>0</v>
      </c>
      <c r="BH2022" s="170">
        <f t="shared" si="42"/>
        <v>0</v>
      </c>
      <c r="BI2022" s="170">
        <f t="shared" si="43"/>
        <v>0</v>
      </c>
      <c r="BJ2022" s="17" t="s">
        <v>87</v>
      </c>
      <c r="BK2022" s="170">
        <f t="shared" si="44"/>
        <v>0</v>
      </c>
      <c r="BL2022" s="17" t="s">
        <v>452</v>
      </c>
      <c r="BM2022" s="169" t="s">
        <v>2284</v>
      </c>
    </row>
    <row r="2023" spans="2:65" s="1" customFormat="1" ht="76.349999999999994" customHeight="1">
      <c r="B2023" s="128"/>
      <c r="C2023" s="158" t="s">
        <v>2285</v>
      </c>
      <c r="D2023" s="158" t="s">
        <v>336</v>
      </c>
      <c r="E2023" s="159" t="s">
        <v>2286</v>
      </c>
      <c r="F2023" s="160" t="s">
        <v>2287</v>
      </c>
      <c r="G2023" s="161" t="s">
        <v>501</v>
      </c>
      <c r="H2023" s="162">
        <v>1</v>
      </c>
      <c r="I2023" s="163"/>
      <c r="J2023" s="164">
        <f t="shared" si="35"/>
        <v>0</v>
      </c>
      <c r="K2023" s="165"/>
      <c r="L2023" s="32"/>
      <c r="M2023" s="166" t="s">
        <v>1</v>
      </c>
      <c r="N2023" s="127" t="s">
        <v>41</v>
      </c>
      <c r="P2023" s="167">
        <f t="shared" si="36"/>
        <v>0</v>
      </c>
      <c r="Q2023" s="167">
        <v>0</v>
      </c>
      <c r="R2023" s="167">
        <f t="shared" si="37"/>
        <v>0</v>
      </c>
      <c r="S2023" s="167">
        <v>8.7999999999999995E-2</v>
      </c>
      <c r="T2023" s="168">
        <f t="shared" si="38"/>
        <v>8.7999999999999995E-2</v>
      </c>
      <c r="AR2023" s="169" t="s">
        <v>452</v>
      </c>
      <c r="AT2023" s="169" t="s">
        <v>336</v>
      </c>
      <c r="AU2023" s="169" t="s">
        <v>87</v>
      </c>
      <c r="AY2023" s="17" t="s">
        <v>334</v>
      </c>
      <c r="BE2023" s="170">
        <f t="shared" si="39"/>
        <v>0</v>
      </c>
      <c r="BF2023" s="170">
        <f t="shared" si="40"/>
        <v>0</v>
      </c>
      <c r="BG2023" s="170">
        <f t="shared" si="41"/>
        <v>0</v>
      </c>
      <c r="BH2023" s="170">
        <f t="shared" si="42"/>
        <v>0</v>
      </c>
      <c r="BI2023" s="170">
        <f t="shared" si="43"/>
        <v>0</v>
      </c>
      <c r="BJ2023" s="17" t="s">
        <v>87</v>
      </c>
      <c r="BK2023" s="170">
        <f t="shared" si="44"/>
        <v>0</v>
      </c>
      <c r="BL2023" s="17" t="s">
        <v>452</v>
      </c>
      <c r="BM2023" s="169" t="s">
        <v>2288</v>
      </c>
    </row>
    <row r="2024" spans="2:65" s="1" customFormat="1" ht="24.15" customHeight="1">
      <c r="B2024" s="128"/>
      <c r="C2024" s="158" t="s">
        <v>2289</v>
      </c>
      <c r="D2024" s="158" t="s">
        <v>336</v>
      </c>
      <c r="E2024" s="159" t="s">
        <v>2290</v>
      </c>
      <c r="F2024" s="160" t="s">
        <v>2291</v>
      </c>
      <c r="G2024" s="161" t="s">
        <v>893</v>
      </c>
      <c r="H2024" s="210"/>
      <c r="I2024" s="163"/>
      <c r="J2024" s="164">
        <f t="shared" si="35"/>
        <v>0</v>
      </c>
      <c r="K2024" s="165"/>
      <c r="L2024" s="32"/>
      <c r="M2024" s="166" t="s">
        <v>1</v>
      </c>
      <c r="N2024" s="127" t="s">
        <v>41</v>
      </c>
      <c r="P2024" s="167">
        <f t="shared" si="36"/>
        <v>0</v>
      </c>
      <c r="Q2024" s="167">
        <v>0</v>
      </c>
      <c r="R2024" s="167">
        <f t="shared" si="37"/>
        <v>0</v>
      </c>
      <c r="S2024" s="167">
        <v>0</v>
      </c>
      <c r="T2024" s="168">
        <f t="shared" si="38"/>
        <v>0</v>
      </c>
      <c r="AR2024" s="169" t="s">
        <v>452</v>
      </c>
      <c r="AT2024" s="169" t="s">
        <v>336</v>
      </c>
      <c r="AU2024" s="169" t="s">
        <v>87</v>
      </c>
      <c r="AY2024" s="17" t="s">
        <v>334</v>
      </c>
      <c r="BE2024" s="170">
        <f t="shared" si="39"/>
        <v>0</v>
      </c>
      <c r="BF2024" s="170">
        <f t="shared" si="40"/>
        <v>0</v>
      </c>
      <c r="BG2024" s="170">
        <f t="shared" si="41"/>
        <v>0</v>
      </c>
      <c r="BH2024" s="170">
        <f t="shared" si="42"/>
        <v>0</v>
      </c>
      <c r="BI2024" s="170">
        <f t="shared" si="43"/>
        <v>0</v>
      </c>
      <c r="BJ2024" s="17" t="s">
        <v>87</v>
      </c>
      <c r="BK2024" s="170">
        <f t="shared" si="44"/>
        <v>0</v>
      </c>
      <c r="BL2024" s="17" t="s">
        <v>452</v>
      </c>
      <c r="BM2024" s="169" t="s">
        <v>2292</v>
      </c>
    </row>
    <row r="2025" spans="2:65" s="11" customFormat="1" ht="22.8" customHeight="1">
      <c r="B2025" s="146"/>
      <c r="D2025" s="147" t="s">
        <v>74</v>
      </c>
      <c r="E2025" s="156" t="s">
        <v>2293</v>
      </c>
      <c r="F2025" s="156" t="s">
        <v>2294</v>
      </c>
      <c r="I2025" s="149"/>
      <c r="J2025" s="157">
        <f>BK2025</f>
        <v>0</v>
      </c>
      <c r="L2025" s="146"/>
      <c r="M2025" s="151"/>
      <c r="P2025" s="152">
        <f>SUM(P2026:P2084)</f>
        <v>0</v>
      </c>
      <c r="R2025" s="152">
        <f>SUM(R2026:R2084)</f>
        <v>0.12958816000000001</v>
      </c>
      <c r="T2025" s="153">
        <f>SUM(T2026:T2084)</f>
        <v>0</v>
      </c>
      <c r="AR2025" s="147" t="s">
        <v>87</v>
      </c>
      <c r="AT2025" s="154" t="s">
        <v>74</v>
      </c>
      <c r="AU2025" s="154" t="s">
        <v>82</v>
      </c>
      <c r="AY2025" s="147" t="s">
        <v>334</v>
      </c>
      <c r="BK2025" s="155">
        <f>SUM(BK2026:BK2084)</f>
        <v>0</v>
      </c>
    </row>
    <row r="2026" spans="2:65" s="1" customFormat="1" ht="21.75" customHeight="1">
      <c r="B2026" s="128"/>
      <c r="C2026" s="158" t="s">
        <v>2295</v>
      </c>
      <c r="D2026" s="158" t="s">
        <v>336</v>
      </c>
      <c r="E2026" s="159" t="s">
        <v>2296</v>
      </c>
      <c r="F2026" s="160" t="s">
        <v>2297</v>
      </c>
      <c r="G2026" s="161" t="s">
        <v>511</v>
      </c>
      <c r="H2026" s="162">
        <v>9</v>
      </c>
      <c r="I2026" s="163"/>
      <c r="J2026" s="164">
        <f>ROUND(I2026*H2026,2)</f>
        <v>0</v>
      </c>
      <c r="K2026" s="165"/>
      <c r="L2026" s="32"/>
      <c r="M2026" s="166" t="s">
        <v>1</v>
      </c>
      <c r="N2026" s="127" t="s">
        <v>41</v>
      </c>
      <c r="P2026" s="167">
        <f>O2026*H2026</f>
        <v>0</v>
      </c>
      <c r="Q2026" s="167">
        <v>3.6999999999999999E-4</v>
      </c>
      <c r="R2026" s="167">
        <f>Q2026*H2026</f>
        <v>3.3300000000000001E-3</v>
      </c>
      <c r="S2026" s="167">
        <v>0</v>
      </c>
      <c r="T2026" s="168">
        <f>S2026*H2026</f>
        <v>0</v>
      </c>
      <c r="AR2026" s="169" t="s">
        <v>452</v>
      </c>
      <c r="AT2026" s="169" t="s">
        <v>336</v>
      </c>
      <c r="AU2026" s="169" t="s">
        <v>87</v>
      </c>
      <c r="AY2026" s="17" t="s">
        <v>334</v>
      </c>
      <c r="BE2026" s="170">
        <f>IF(N2026="základná",J2026,0)</f>
        <v>0</v>
      </c>
      <c r="BF2026" s="170">
        <f>IF(N2026="znížená",J2026,0)</f>
        <v>0</v>
      </c>
      <c r="BG2026" s="170">
        <f>IF(N2026="zákl. prenesená",J2026,0)</f>
        <v>0</v>
      </c>
      <c r="BH2026" s="170">
        <f>IF(N2026="zníž. prenesená",J2026,0)</f>
        <v>0</v>
      </c>
      <c r="BI2026" s="170">
        <f>IF(N2026="nulová",J2026,0)</f>
        <v>0</v>
      </c>
      <c r="BJ2026" s="17" t="s">
        <v>87</v>
      </c>
      <c r="BK2026" s="170">
        <f>ROUND(I2026*H2026,2)</f>
        <v>0</v>
      </c>
      <c r="BL2026" s="17" t="s">
        <v>452</v>
      </c>
      <c r="BM2026" s="169" t="s">
        <v>2298</v>
      </c>
    </row>
    <row r="2027" spans="2:65" s="12" customFormat="1">
      <c r="B2027" s="171"/>
      <c r="D2027" s="172" t="s">
        <v>342</v>
      </c>
      <c r="E2027" s="173" t="s">
        <v>1</v>
      </c>
      <c r="F2027" s="174" t="s">
        <v>2299</v>
      </c>
      <c r="H2027" s="173" t="s">
        <v>1</v>
      </c>
      <c r="I2027" s="175"/>
      <c r="L2027" s="171"/>
      <c r="M2027" s="176"/>
      <c r="T2027" s="177"/>
      <c r="AT2027" s="173" t="s">
        <v>342</v>
      </c>
      <c r="AU2027" s="173" t="s">
        <v>87</v>
      </c>
      <c r="AV2027" s="12" t="s">
        <v>82</v>
      </c>
      <c r="AW2027" s="12" t="s">
        <v>31</v>
      </c>
      <c r="AX2027" s="12" t="s">
        <v>75</v>
      </c>
      <c r="AY2027" s="173" t="s">
        <v>334</v>
      </c>
    </row>
    <row r="2028" spans="2:65" s="13" customFormat="1">
      <c r="B2028" s="178"/>
      <c r="D2028" s="172" t="s">
        <v>342</v>
      </c>
      <c r="E2028" s="179" t="s">
        <v>1</v>
      </c>
      <c r="F2028" s="180" t="s">
        <v>2300</v>
      </c>
      <c r="H2028" s="181">
        <v>9</v>
      </c>
      <c r="I2028" s="182"/>
      <c r="L2028" s="178"/>
      <c r="M2028" s="183"/>
      <c r="T2028" s="184"/>
      <c r="AT2028" s="179" t="s">
        <v>342</v>
      </c>
      <c r="AU2028" s="179" t="s">
        <v>87</v>
      </c>
      <c r="AV2028" s="13" t="s">
        <v>87</v>
      </c>
      <c r="AW2028" s="13" t="s">
        <v>31</v>
      </c>
      <c r="AX2028" s="13" t="s">
        <v>75</v>
      </c>
      <c r="AY2028" s="179" t="s">
        <v>334</v>
      </c>
    </row>
    <row r="2029" spans="2:65" s="14" customFormat="1">
      <c r="B2029" s="185"/>
      <c r="D2029" s="172" t="s">
        <v>342</v>
      </c>
      <c r="E2029" s="186" t="s">
        <v>1</v>
      </c>
      <c r="F2029" s="187" t="s">
        <v>346</v>
      </c>
      <c r="H2029" s="188">
        <v>9</v>
      </c>
      <c r="I2029" s="189"/>
      <c r="L2029" s="185"/>
      <c r="M2029" s="190"/>
      <c r="T2029" s="191"/>
      <c r="AT2029" s="186" t="s">
        <v>342</v>
      </c>
      <c r="AU2029" s="186" t="s">
        <v>87</v>
      </c>
      <c r="AV2029" s="14" t="s">
        <v>340</v>
      </c>
      <c r="AW2029" s="14" t="s">
        <v>31</v>
      </c>
      <c r="AX2029" s="14" t="s">
        <v>82</v>
      </c>
      <c r="AY2029" s="186" t="s">
        <v>334</v>
      </c>
    </row>
    <row r="2030" spans="2:65" s="1" customFormat="1" ht="21.75" customHeight="1">
      <c r="B2030" s="128"/>
      <c r="C2030" s="158" t="s">
        <v>2301</v>
      </c>
      <c r="D2030" s="158" t="s">
        <v>336</v>
      </c>
      <c r="E2030" s="159" t="s">
        <v>2302</v>
      </c>
      <c r="F2030" s="160" t="s">
        <v>2303</v>
      </c>
      <c r="G2030" s="161" t="s">
        <v>511</v>
      </c>
      <c r="H2030" s="162">
        <v>50</v>
      </c>
      <c r="I2030" s="163"/>
      <c r="J2030" s="164">
        <f>ROUND(I2030*H2030,2)</f>
        <v>0</v>
      </c>
      <c r="K2030" s="165"/>
      <c r="L2030" s="32"/>
      <c r="M2030" s="166" t="s">
        <v>1</v>
      </c>
      <c r="N2030" s="127" t="s">
        <v>41</v>
      </c>
      <c r="P2030" s="167">
        <f>O2030*H2030</f>
        <v>0</v>
      </c>
      <c r="Q2030" s="167">
        <v>3.6999999999999999E-4</v>
      </c>
      <c r="R2030" s="167">
        <f>Q2030*H2030</f>
        <v>1.8499999999999999E-2</v>
      </c>
      <c r="S2030" s="167">
        <v>0</v>
      </c>
      <c r="T2030" s="168">
        <f>S2030*H2030</f>
        <v>0</v>
      </c>
      <c r="AR2030" s="169" t="s">
        <v>452</v>
      </c>
      <c r="AT2030" s="169" t="s">
        <v>336</v>
      </c>
      <c r="AU2030" s="169" t="s">
        <v>87</v>
      </c>
      <c r="AY2030" s="17" t="s">
        <v>334</v>
      </c>
      <c r="BE2030" s="170">
        <f>IF(N2030="základná",J2030,0)</f>
        <v>0</v>
      </c>
      <c r="BF2030" s="170">
        <f>IF(N2030="znížená",J2030,0)</f>
        <v>0</v>
      </c>
      <c r="BG2030" s="170">
        <f>IF(N2030="zákl. prenesená",J2030,0)</f>
        <v>0</v>
      </c>
      <c r="BH2030" s="170">
        <f>IF(N2030="zníž. prenesená",J2030,0)</f>
        <v>0</v>
      </c>
      <c r="BI2030" s="170">
        <f>IF(N2030="nulová",J2030,0)</f>
        <v>0</v>
      </c>
      <c r="BJ2030" s="17" t="s">
        <v>87</v>
      </c>
      <c r="BK2030" s="170">
        <f>ROUND(I2030*H2030,2)</f>
        <v>0</v>
      </c>
      <c r="BL2030" s="17" t="s">
        <v>452</v>
      </c>
      <c r="BM2030" s="169" t="s">
        <v>2304</v>
      </c>
    </row>
    <row r="2031" spans="2:65" s="12" customFormat="1">
      <c r="B2031" s="171"/>
      <c r="D2031" s="172" t="s">
        <v>342</v>
      </c>
      <c r="E2031" s="173" t="s">
        <v>1</v>
      </c>
      <c r="F2031" s="174" t="s">
        <v>2305</v>
      </c>
      <c r="H2031" s="173" t="s">
        <v>1</v>
      </c>
      <c r="I2031" s="175"/>
      <c r="L2031" s="171"/>
      <c r="M2031" s="176"/>
      <c r="T2031" s="177"/>
      <c r="AT2031" s="173" t="s">
        <v>342</v>
      </c>
      <c r="AU2031" s="173" t="s">
        <v>87</v>
      </c>
      <c r="AV2031" s="12" t="s">
        <v>82</v>
      </c>
      <c r="AW2031" s="12" t="s">
        <v>31</v>
      </c>
      <c r="AX2031" s="12" t="s">
        <v>75</v>
      </c>
      <c r="AY2031" s="173" t="s">
        <v>334</v>
      </c>
    </row>
    <row r="2032" spans="2:65" s="13" customFormat="1">
      <c r="B2032" s="178"/>
      <c r="D2032" s="172" t="s">
        <v>342</v>
      </c>
      <c r="E2032" s="179" t="s">
        <v>1</v>
      </c>
      <c r="F2032" s="180" t="s">
        <v>2306</v>
      </c>
      <c r="H2032" s="181">
        <v>50</v>
      </c>
      <c r="I2032" s="182"/>
      <c r="L2032" s="178"/>
      <c r="M2032" s="183"/>
      <c r="T2032" s="184"/>
      <c r="AT2032" s="179" t="s">
        <v>342</v>
      </c>
      <c r="AU2032" s="179" t="s">
        <v>87</v>
      </c>
      <c r="AV2032" s="13" t="s">
        <v>87</v>
      </c>
      <c r="AW2032" s="13" t="s">
        <v>31</v>
      </c>
      <c r="AX2032" s="13" t="s">
        <v>75</v>
      </c>
      <c r="AY2032" s="179" t="s">
        <v>334</v>
      </c>
    </row>
    <row r="2033" spans="2:65" s="14" customFormat="1">
      <c r="B2033" s="185"/>
      <c r="D2033" s="172" t="s">
        <v>342</v>
      </c>
      <c r="E2033" s="186" t="s">
        <v>1</v>
      </c>
      <c r="F2033" s="187" t="s">
        <v>346</v>
      </c>
      <c r="H2033" s="188">
        <v>50</v>
      </c>
      <c r="I2033" s="189"/>
      <c r="L2033" s="185"/>
      <c r="M2033" s="190"/>
      <c r="T2033" s="191"/>
      <c r="AT2033" s="186" t="s">
        <v>342</v>
      </c>
      <c r="AU2033" s="186" t="s">
        <v>87</v>
      </c>
      <c r="AV2033" s="14" t="s">
        <v>340</v>
      </c>
      <c r="AW2033" s="14" t="s">
        <v>31</v>
      </c>
      <c r="AX2033" s="14" t="s">
        <v>82</v>
      </c>
      <c r="AY2033" s="186" t="s">
        <v>334</v>
      </c>
    </row>
    <row r="2034" spans="2:65" s="1" customFormat="1" ht="21.75" customHeight="1">
      <c r="B2034" s="128"/>
      <c r="C2034" s="158" t="s">
        <v>2307</v>
      </c>
      <c r="D2034" s="158" t="s">
        <v>336</v>
      </c>
      <c r="E2034" s="159" t="s">
        <v>2308</v>
      </c>
      <c r="F2034" s="160" t="s">
        <v>2309</v>
      </c>
      <c r="G2034" s="161" t="s">
        <v>501</v>
      </c>
      <c r="H2034" s="162">
        <v>109</v>
      </c>
      <c r="I2034" s="163"/>
      <c r="J2034" s="164">
        <f>ROUND(I2034*H2034,2)</f>
        <v>0</v>
      </c>
      <c r="K2034" s="165"/>
      <c r="L2034" s="32"/>
      <c r="M2034" s="166" t="s">
        <v>1</v>
      </c>
      <c r="N2034" s="127" t="s">
        <v>41</v>
      </c>
      <c r="P2034" s="167">
        <f>O2034*H2034</f>
        <v>0</v>
      </c>
      <c r="Q2034" s="167">
        <v>3.6999999999999999E-4</v>
      </c>
      <c r="R2034" s="167">
        <f>Q2034*H2034</f>
        <v>4.0329999999999998E-2</v>
      </c>
      <c r="S2034" s="167">
        <v>0</v>
      </c>
      <c r="T2034" s="168">
        <f>S2034*H2034</f>
        <v>0</v>
      </c>
      <c r="AR2034" s="169" t="s">
        <v>452</v>
      </c>
      <c r="AT2034" s="169" t="s">
        <v>336</v>
      </c>
      <c r="AU2034" s="169" t="s">
        <v>87</v>
      </c>
      <c r="AY2034" s="17" t="s">
        <v>334</v>
      </c>
      <c r="BE2034" s="170">
        <f>IF(N2034="základná",J2034,0)</f>
        <v>0</v>
      </c>
      <c r="BF2034" s="170">
        <f>IF(N2034="znížená",J2034,0)</f>
        <v>0</v>
      </c>
      <c r="BG2034" s="170">
        <f>IF(N2034="zákl. prenesená",J2034,0)</f>
        <v>0</v>
      </c>
      <c r="BH2034" s="170">
        <f>IF(N2034="zníž. prenesená",J2034,0)</f>
        <v>0</v>
      </c>
      <c r="BI2034" s="170">
        <f>IF(N2034="nulová",J2034,0)</f>
        <v>0</v>
      </c>
      <c r="BJ2034" s="17" t="s">
        <v>87</v>
      </c>
      <c r="BK2034" s="170">
        <f>ROUND(I2034*H2034,2)</f>
        <v>0</v>
      </c>
      <c r="BL2034" s="17" t="s">
        <v>452</v>
      </c>
      <c r="BM2034" s="169" t="s">
        <v>2310</v>
      </c>
    </row>
    <row r="2035" spans="2:65" s="12" customFormat="1">
      <c r="B2035" s="171"/>
      <c r="D2035" s="172" t="s">
        <v>342</v>
      </c>
      <c r="E2035" s="173" t="s">
        <v>1</v>
      </c>
      <c r="F2035" s="174" t="s">
        <v>2311</v>
      </c>
      <c r="H2035" s="173" t="s">
        <v>1</v>
      </c>
      <c r="I2035" s="175"/>
      <c r="L2035" s="171"/>
      <c r="M2035" s="176"/>
      <c r="T2035" s="177"/>
      <c r="AT2035" s="173" t="s">
        <v>342</v>
      </c>
      <c r="AU2035" s="173" t="s">
        <v>87</v>
      </c>
      <c r="AV2035" s="12" t="s">
        <v>82</v>
      </c>
      <c r="AW2035" s="12" t="s">
        <v>31</v>
      </c>
      <c r="AX2035" s="12" t="s">
        <v>75</v>
      </c>
      <c r="AY2035" s="173" t="s">
        <v>334</v>
      </c>
    </row>
    <row r="2036" spans="2:65" s="13" customFormat="1">
      <c r="B2036" s="178"/>
      <c r="D2036" s="172" t="s">
        <v>342</v>
      </c>
      <c r="E2036" s="179" t="s">
        <v>1</v>
      </c>
      <c r="F2036" s="180" t="s">
        <v>2312</v>
      </c>
      <c r="H2036" s="181">
        <v>108.125</v>
      </c>
      <c r="I2036" s="182"/>
      <c r="L2036" s="178"/>
      <c r="M2036" s="183"/>
      <c r="T2036" s="184"/>
      <c r="AT2036" s="179" t="s">
        <v>342</v>
      </c>
      <c r="AU2036" s="179" t="s">
        <v>87</v>
      </c>
      <c r="AV2036" s="13" t="s">
        <v>87</v>
      </c>
      <c r="AW2036" s="13" t="s">
        <v>31</v>
      </c>
      <c r="AX2036" s="13" t="s">
        <v>75</v>
      </c>
      <c r="AY2036" s="179" t="s">
        <v>334</v>
      </c>
    </row>
    <row r="2037" spans="2:65" s="14" customFormat="1">
      <c r="B2037" s="185"/>
      <c r="D2037" s="172" t="s">
        <v>342</v>
      </c>
      <c r="E2037" s="186" t="s">
        <v>1</v>
      </c>
      <c r="F2037" s="187" t="s">
        <v>346</v>
      </c>
      <c r="H2037" s="188">
        <v>108.125</v>
      </c>
      <c r="I2037" s="189"/>
      <c r="L2037" s="185"/>
      <c r="M2037" s="190"/>
      <c r="T2037" s="191"/>
      <c r="AT2037" s="186" t="s">
        <v>342</v>
      </c>
      <c r="AU2037" s="186" t="s">
        <v>87</v>
      </c>
      <c r="AV2037" s="14" t="s">
        <v>340</v>
      </c>
      <c r="AW2037" s="14" t="s">
        <v>31</v>
      </c>
      <c r="AX2037" s="14" t="s">
        <v>75</v>
      </c>
      <c r="AY2037" s="186" t="s">
        <v>334</v>
      </c>
    </row>
    <row r="2038" spans="2:65" s="13" customFormat="1">
      <c r="B2038" s="178"/>
      <c r="D2038" s="172" t="s">
        <v>342</v>
      </c>
      <c r="E2038" s="179" t="s">
        <v>1</v>
      </c>
      <c r="F2038" s="180" t="s">
        <v>1021</v>
      </c>
      <c r="H2038" s="181">
        <v>109</v>
      </c>
      <c r="I2038" s="182"/>
      <c r="L2038" s="178"/>
      <c r="M2038" s="183"/>
      <c r="T2038" s="184"/>
      <c r="AT2038" s="179" t="s">
        <v>342</v>
      </c>
      <c r="AU2038" s="179" t="s">
        <v>87</v>
      </c>
      <c r="AV2038" s="13" t="s">
        <v>87</v>
      </c>
      <c r="AW2038" s="13" t="s">
        <v>31</v>
      </c>
      <c r="AX2038" s="13" t="s">
        <v>82</v>
      </c>
      <c r="AY2038" s="179" t="s">
        <v>334</v>
      </c>
    </row>
    <row r="2039" spans="2:65" s="1" customFormat="1" ht="24.15" customHeight="1">
      <c r="B2039" s="128"/>
      <c r="C2039" s="158" t="s">
        <v>2313</v>
      </c>
      <c r="D2039" s="158" t="s">
        <v>336</v>
      </c>
      <c r="E2039" s="159" t="s">
        <v>2314</v>
      </c>
      <c r="F2039" s="160" t="s">
        <v>2315</v>
      </c>
      <c r="G2039" s="161" t="s">
        <v>339</v>
      </c>
      <c r="H2039" s="162">
        <v>29.757000000000001</v>
      </c>
      <c r="I2039" s="163"/>
      <c r="J2039" s="164">
        <f>ROUND(I2039*H2039,2)</f>
        <v>0</v>
      </c>
      <c r="K2039" s="165"/>
      <c r="L2039" s="32"/>
      <c r="M2039" s="166" t="s">
        <v>1</v>
      </c>
      <c r="N2039" s="127" t="s">
        <v>41</v>
      </c>
      <c r="P2039" s="167">
        <f>O2039*H2039</f>
        <v>0</v>
      </c>
      <c r="Q2039" s="167">
        <v>6.0000000000000002E-5</v>
      </c>
      <c r="R2039" s="167">
        <f>Q2039*H2039</f>
        <v>1.7854200000000002E-3</v>
      </c>
      <c r="S2039" s="167">
        <v>0</v>
      </c>
      <c r="T2039" s="168">
        <f>S2039*H2039</f>
        <v>0</v>
      </c>
      <c r="AR2039" s="169" t="s">
        <v>452</v>
      </c>
      <c r="AT2039" s="169" t="s">
        <v>336</v>
      </c>
      <c r="AU2039" s="169" t="s">
        <v>87</v>
      </c>
      <c r="AY2039" s="17" t="s">
        <v>334</v>
      </c>
      <c r="BE2039" s="170">
        <f>IF(N2039="základná",J2039,0)</f>
        <v>0</v>
      </c>
      <c r="BF2039" s="170">
        <f>IF(N2039="znížená",J2039,0)</f>
        <v>0</v>
      </c>
      <c r="BG2039" s="170">
        <f>IF(N2039="zákl. prenesená",J2039,0)</f>
        <v>0</v>
      </c>
      <c r="BH2039" s="170">
        <f>IF(N2039="zníž. prenesená",J2039,0)</f>
        <v>0</v>
      </c>
      <c r="BI2039" s="170">
        <f>IF(N2039="nulová",J2039,0)</f>
        <v>0</v>
      </c>
      <c r="BJ2039" s="17" t="s">
        <v>87</v>
      </c>
      <c r="BK2039" s="170">
        <f>ROUND(I2039*H2039,2)</f>
        <v>0</v>
      </c>
      <c r="BL2039" s="17" t="s">
        <v>452</v>
      </c>
      <c r="BM2039" s="169" t="s">
        <v>2316</v>
      </c>
    </row>
    <row r="2040" spans="2:65" s="12" customFormat="1">
      <c r="B2040" s="171"/>
      <c r="D2040" s="172" t="s">
        <v>342</v>
      </c>
      <c r="E2040" s="173" t="s">
        <v>1</v>
      </c>
      <c r="F2040" s="174" t="s">
        <v>2317</v>
      </c>
      <c r="H2040" s="173" t="s">
        <v>1</v>
      </c>
      <c r="I2040" s="175"/>
      <c r="L2040" s="171"/>
      <c r="M2040" s="176"/>
      <c r="T2040" s="177"/>
      <c r="AT2040" s="173" t="s">
        <v>342</v>
      </c>
      <c r="AU2040" s="173" t="s">
        <v>87</v>
      </c>
      <c r="AV2040" s="12" t="s">
        <v>82</v>
      </c>
      <c r="AW2040" s="12" t="s">
        <v>31</v>
      </c>
      <c r="AX2040" s="12" t="s">
        <v>75</v>
      </c>
      <c r="AY2040" s="173" t="s">
        <v>334</v>
      </c>
    </row>
    <row r="2041" spans="2:65" s="13" customFormat="1">
      <c r="B2041" s="178"/>
      <c r="D2041" s="172" t="s">
        <v>342</v>
      </c>
      <c r="E2041" s="179" t="s">
        <v>1</v>
      </c>
      <c r="F2041" s="180" t="s">
        <v>1318</v>
      </c>
      <c r="H2041" s="181">
        <v>22.05</v>
      </c>
      <c r="I2041" s="182"/>
      <c r="L2041" s="178"/>
      <c r="M2041" s="183"/>
      <c r="T2041" s="184"/>
      <c r="AT2041" s="179" t="s">
        <v>342</v>
      </c>
      <c r="AU2041" s="179" t="s">
        <v>87</v>
      </c>
      <c r="AV2041" s="13" t="s">
        <v>87</v>
      </c>
      <c r="AW2041" s="13" t="s">
        <v>31</v>
      </c>
      <c r="AX2041" s="13" t="s">
        <v>75</v>
      </c>
      <c r="AY2041" s="179" t="s">
        <v>334</v>
      </c>
    </row>
    <row r="2042" spans="2:65" s="12" customFormat="1" ht="20.399999999999999">
      <c r="B2042" s="171"/>
      <c r="D2042" s="172" t="s">
        <v>342</v>
      </c>
      <c r="E2042" s="173" t="s">
        <v>1</v>
      </c>
      <c r="F2042" s="174" t="s">
        <v>877</v>
      </c>
      <c r="H2042" s="173" t="s">
        <v>1</v>
      </c>
      <c r="I2042" s="175"/>
      <c r="L2042" s="171"/>
      <c r="M2042" s="176"/>
      <c r="T2042" s="177"/>
      <c r="AT2042" s="173" t="s">
        <v>342</v>
      </c>
      <c r="AU2042" s="173" t="s">
        <v>87</v>
      </c>
      <c r="AV2042" s="12" t="s">
        <v>82</v>
      </c>
      <c r="AW2042" s="12" t="s">
        <v>31</v>
      </c>
      <c r="AX2042" s="12" t="s">
        <v>75</v>
      </c>
      <c r="AY2042" s="173" t="s">
        <v>334</v>
      </c>
    </row>
    <row r="2043" spans="2:65" s="13" customFormat="1">
      <c r="B2043" s="178"/>
      <c r="D2043" s="172" t="s">
        <v>342</v>
      </c>
      <c r="E2043" s="179" t="s">
        <v>1</v>
      </c>
      <c r="F2043" s="180" t="s">
        <v>1319</v>
      </c>
      <c r="H2043" s="181">
        <v>6.7779999999999996</v>
      </c>
      <c r="I2043" s="182"/>
      <c r="L2043" s="178"/>
      <c r="M2043" s="183"/>
      <c r="T2043" s="184"/>
      <c r="AT2043" s="179" t="s">
        <v>342</v>
      </c>
      <c r="AU2043" s="179" t="s">
        <v>87</v>
      </c>
      <c r="AV2043" s="13" t="s">
        <v>87</v>
      </c>
      <c r="AW2043" s="13" t="s">
        <v>31</v>
      </c>
      <c r="AX2043" s="13" t="s">
        <v>75</v>
      </c>
      <c r="AY2043" s="179" t="s">
        <v>334</v>
      </c>
    </row>
    <row r="2044" spans="2:65" s="12" customFormat="1">
      <c r="B2044" s="171"/>
      <c r="D2044" s="172" t="s">
        <v>342</v>
      </c>
      <c r="E2044" s="173" t="s">
        <v>1</v>
      </c>
      <c r="F2044" s="174" t="s">
        <v>1243</v>
      </c>
      <c r="H2044" s="173" t="s">
        <v>1</v>
      </c>
      <c r="I2044" s="175"/>
      <c r="L2044" s="171"/>
      <c r="M2044" s="176"/>
      <c r="T2044" s="177"/>
      <c r="AT2044" s="173" t="s">
        <v>342</v>
      </c>
      <c r="AU2044" s="173" t="s">
        <v>87</v>
      </c>
      <c r="AV2044" s="12" t="s">
        <v>82</v>
      </c>
      <c r="AW2044" s="12" t="s">
        <v>31</v>
      </c>
      <c r="AX2044" s="12" t="s">
        <v>75</v>
      </c>
      <c r="AY2044" s="173" t="s">
        <v>334</v>
      </c>
    </row>
    <row r="2045" spans="2:65" s="13" customFormat="1">
      <c r="B2045" s="178"/>
      <c r="D2045" s="172" t="s">
        <v>342</v>
      </c>
      <c r="E2045" s="179" t="s">
        <v>1</v>
      </c>
      <c r="F2045" s="180" t="s">
        <v>1221</v>
      </c>
      <c r="H2045" s="181">
        <v>0.92900000000000005</v>
      </c>
      <c r="I2045" s="182"/>
      <c r="L2045" s="178"/>
      <c r="M2045" s="183"/>
      <c r="T2045" s="184"/>
      <c r="AT2045" s="179" t="s">
        <v>342</v>
      </c>
      <c r="AU2045" s="179" t="s">
        <v>87</v>
      </c>
      <c r="AV2045" s="13" t="s">
        <v>87</v>
      </c>
      <c r="AW2045" s="13" t="s">
        <v>31</v>
      </c>
      <c r="AX2045" s="13" t="s">
        <v>75</v>
      </c>
      <c r="AY2045" s="179" t="s">
        <v>334</v>
      </c>
    </row>
    <row r="2046" spans="2:65" s="14" customFormat="1">
      <c r="B2046" s="185"/>
      <c r="D2046" s="172" t="s">
        <v>342</v>
      </c>
      <c r="E2046" s="186" t="s">
        <v>1</v>
      </c>
      <c r="F2046" s="187" t="s">
        <v>346</v>
      </c>
      <c r="H2046" s="188">
        <v>29.757000000000001</v>
      </c>
      <c r="I2046" s="189"/>
      <c r="L2046" s="185"/>
      <c r="M2046" s="190"/>
      <c r="T2046" s="191"/>
      <c r="AT2046" s="186" t="s">
        <v>342</v>
      </c>
      <c r="AU2046" s="186" t="s">
        <v>87</v>
      </c>
      <c r="AV2046" s="14" t="s">
        <v>340</v>
      </c>
      <c r="AW2046" s="14" t="s">
        <v>31</v>
      </c>
      <c r="AX2046" s="14" t="s">
        <v>82</v>
      </c>
      <c r="AY2046" s="186" t="s">
        <v>334</v>
      </c>
    </row>
    <row r="2047" spans="2:65" s="1" customFormat="1" ht="24.15" customHeight="1">
      <c r="B2047" s="128"/>
      <c r="C2047" s="158" t="s">
        <v>2318</v>
      </c>
      <c r="D2047" s="158" t="s">
        <v>336</v>
      </c>
      <c r="E2047" s="159" t="s">
        <v>2319</v>
      </c>
      <c r="F2047" s="160" t="s">
        <v>2320</v>
      </c>
      <c r="G2047" s="161" t="s">
        <v>339</v>
      </c>
      <c r="H2047" s="162">
        <v>1.204</v>
      </c>
      <c r="I2047" s="163"/>
      <c r="J2047" s="164">
        <f>ROUND(I2047*H2047,2)</f>
        <v>0</v>
      </c>
      <c r="K2047" s="165"/>
      <c r="L2047" s="32"/>
      <c r="M2047" s="166" t="s">
        <v>1</v>
      </c>
      <c r="N2047" s="127" t="s">
        <v>41</v>
      </c>
      <c r="P2047" s="167">
        <f>O2047*H2047</f>
        <v>0</v>
      </c>
      <c r="Q2047" s="167">
        <v>6.0000000000000002E-5</v>
      </c>
      <c r="R2047" s="167">
        <f>Q2047*H2047</f>
        <v>7.224E-5</v>
      </c>
      <c r="S2047" s="167">
        <v>0</v>
      </c>
      <c r="T2047" s="168">
        <f>S2047*H2047</f>
        <v>0</v>
      </c>
      <c r="AR2047" s="169" t="s">
        <v>452</v>
      </c>
      <c r="AT2047" s="169" t="s">
        <v>336</v>
      </c>
      <c r="AU2047" s="169" t="s">
        <v>87</v>
      </c>
      <c r="AY2047" s="17" t="s">
        <v>334</v>
      </c>
      <c r="BE2047" s="170">
        <f>IF(N2047="základná",J2047,0)</f>
        <v>0</v>
      </c>
      <c r="BF2047" s="170">
        <f>IF(N2047="znížená",J2047,0)</f>
        <v>0</v>
      </c>
      <c r="BG2047" s="170">
        <f>IF(N2047="zákl. prenesená",J2047,0)</f>
        <v>0</v>
      </c>
      <c r="BH2047" s="170">
        <f>IF(N2047="zníž. prenesená",J2047,0)</f>
        <v>0</v>
      </c>
      <c r="BI2047" s="170">
        <f>IF(N2047="nulová",J2047,0)</f>
        <v>0</v>
      </c>
      <c r="BJ2047" s="17" t="s">
        <v>87</v>
      </c>
      <c r="BK2047" s="170">
        <f>ROUND(I2047*H2047,2)</f>
        <v>0</v>
      </c>
      <c r="BL2047" s="17" t="s">
        <v>452</v>
      </c>
      <c r="BM2047" s="169" t="s">
        <v>2321</v>
      </c>
    </row>
    <row r="2048" spans="2:65" s="12" customFormat="1">
      <c r="B2048" s="171"/>
      <c r="D2048" s="172" t="s">
        <v>342</v>
      </c>
      <c r="E2048" s="173" t="s">
        <v>1</v>
      </c>
      <c r="F2048" s="174" t="s">
        <v>1385</v>
      </c>
      <c r="H2048" s="173" t="s">
        <v>1</v>
      </c>
      <c r="I2048" s="175"/>
      <c r="L2048" s="171"/>
      <c r="M2048" s="176"/>
      <c r="T2048" s="177"/>
      <c r="AT2048" s="173" t="s">
        <v>342</v>
      </c>
      <c r="AU2048" s="173" t="s">
        <v>87</v>
      </c>
      <c r="AV2048" s="12" t="s">
        <v>82</v>
      </c>
      <c r="AW2048" s="12" t="s">
        <v>31</v>
      </c>
      <c r="AX2048" s="12" t="s">
        <v>75</v>
      </c>
      <c r="AY2048" s="173" t="s">
        <v>334</v>
      </c>
    </row>
    <row r="2049" spans="2:65" s="13" customFormat="1">
      <c r="B2049" s="178"/>
      <c r="D2049" s="172" t="s">
        <v>342</v>
      </c>
      <c r="E2049" s="179" t="s">
        <v>1</v>
      </c>
      <c r="F2049" s="180" t="s">
        <v>1009</v>
      </c>
      <c r="H2049" s="181">
        <v>1.204</v>
      </c>
      <c r="I2049" s="182"/>
      <c r="L2049" s="178"/>
      <c r="M2049" s="183"/>
      <c r="T2049" s="184"/>
      <c r="AT2049" s="179" t="s">
        <v>342</v>
      </c>
      <c r="AU2049" s="179" t="s">
        <v>87</v>
      </c>
      <c r="AV2049" s="13" t="s">
        <v>87</v>
      </c>
      <c r="AW2049" s="13" t="s">
        <v>31</v>
      </c>
      <c r="AX2049" s="13" t="s">
        <v>75</v>
      </c>
      <c r="AY2049" s="179" t="s">
        <v>334</v>
      </c>
    </row>
    <row r="2050" spans="2:65" s="14" customFormat="1">
      <c r="B2050" s="185"/>
      <c r="D2050" s="172" t="s">
        <v>342</v>
      </c>
      <c r="E2050" s="186" t="s">
        <v>1</v>
      </c>
      <c r="F2050" s="187" t="s">
        <v>346</v>
      </c>
      <c r="H2050" s="188">
        <v>1.204</v>
      </c>
      <c r="I2050" s="189"/>
      <c r="L2050" s="185"/>
      <c r="M2050" s="190"/>
      <c r="T2050" s="191"/>
      <c r="AT2050" s="186" t="s">
        <v>342</v>
      </c>
      <c r="AU2050" s="186" t="s">
        <v>87</v>
      </c>
      <c r="AV2050" s="14" t="s">
        <v>340</v>
      </c>
      <c r="AW2050" s="14" t="s">
        <v>31</v>
      </c>
      <c r="AX2050" s="14" t="s">
        <v>82</v>
      </c>
      <c r="AY2050" s="186" t="s">
        <v>334</v>
      </c>
    </row>
    <row r="2051" spans="2:65" s="1" customFormat="1" ht="76.349999999999994" customHeight="1">
      <c r="B2051" s="128"/>
      <c r="C2051" s="158" t="s">
        <v>2322</v>
      </c>
      <c r="D2051" s="158" t="s">
        <v>336</v>
      </c>
      <c r="E2051" s="159" t="s">
        <v>2323</v>
      </c>
      <c r="F2051" s="160" t="s">
        <v>2324</v>
      </c>
      <c r="G2051" s="161" t="s">
        <v>2148</v>
      </c>
      <c r="H2051" s="162">
        <v>1</v>
      </c>
      <c r="I2051" s="163"/>
      <c r="J2051" s="164">
        <f t="shared" ref="J2051:J2067" si="45">ROUND(I2051*H2051,2)</f>
        <v>0</v>
      </c>
      <c r="K2051" s="165"/>
      <c r="L2051" s="32"/>
      <c r="M2051" s="166" t="s">
        <v>1</v>
      </c>
      <c r="N2051" s="127" t="s">
        <v>41</v>
      </c>
      <c r="P2051" s="167">
        <f t="shared" ref="P2051:P2067" si="46">O2051*H2051</f>
        <v>0</v>
      </c>
      <c r="Q2051" s="167">
        <v>2.1000000000000001E-4</v>
      </c>
      <c r="R2051" s="167">
        <f t="shared" ref="R2051:R2067" si="47">Q2051*H2051</f>
        <v>2.1000000000000001E-4</v>
      </c>
      <c r="S2051" s="167">
        <v>0</v>
      </c>
      <c r="T2051" s="168">
        <f t="shared" ref="T2051:T2067" si="48">S2051*H2051</f>
        <v>0</v>
      </c>
      <c r="AR2051" s="169" t="s">
        <v>452</v>
      </c>
      <c r="AT2051" s="169" t="s">
        <v>336</v>
      </c>
      <c r="AU2051" s="169" t="s">
        <v>87</v>
      </c>
      <c r="AY2051" s="17" t="s">
        <v>334</v>
      </c>
      <c r="BE2051" s="170">
        <f t="shared" ref="BE2051:BE2067" si="49">IF(N2051="základná",J2051,0)</f>
        <v>0</v>
      </c>
      <c r="BF2051" s="170">
        <f t="shared" ref="BF2051:BF2067" si="50">IF(N2051="znížená",J2051,0)</f>
        <v>0</v>
      </c>
      <c r="BG2051" s="170">
        <f t="shared" ref="BG2051:BG2067" si="51">IF(N2051="zákl. prenesená",J2051,0)</f>
        <v>0</v>
      </c>
      <c r="BH2051" s="170">
        <f t="shared" ref="BH2051:BH2067" si="52">IF(N2051="zníž. prenesená",J2051,0)</f>
        <v>0</v>
      </c>
      <c r="BI2051" s="170">
        <f t="shared" ref="BI2051:BI2067" si="53">IF(N2051="nulová",J2051,0)</f>
        <v>0</v>
      </c>
      <c r="BJ2051" s="17" t="s">
        <v>87</v>
      </c>
      <c r="BK2051" s="170">
        <f t="shared" ref="BK2051:BK2067" si="54">ROUND(I2051*H2051,2)</f>
        <v>0</v>
      </c>
      <c r="BL2051" s="17" t="s">
        <v>452</v>
      </c>
      <c r="BM2051" s="169" t="s">
        <v>2325</v>
      </c>
    </row>
    <row r="2052" spans="2:65" s="1" customFormat="1" ht="62.7" customHeight="1">
      <c r="B2052" s="128"/>
      <c r="C2052" s="158" t="s">
        <v>2326</v>
      </c>
      <c r="D2052" s="158" t="s">
        <v>336</v>
      </c>
      <c r="E2052" s="159" t="s">
        <v>2327</v>
      </c>
      <c r="F2052" s="160" t="s">
        <v>2328</v>
      </c>
      <c r="G2052" s="161" t="s">
        <v>2148</v>
      </c>
      <c r="H2052" s="162">
        <v>1</v>
      </c>
      <c r="I2052" s="163"/>
      <c r="J2052" s="164">
        <f t="shared" si="45"/>
        <v>0</v>
      </c>
      <c r="K2052" s="165"/>
      <c r="L2052" s="32"/>
      <c r="M2052" s="166" t="s">
        <v>1</v>
      </c>
      <c r="N2052" s="127" t="s">
        <v>41</v>
      </c>
      <c r="P2052" s="167">
        <f t="shared" si="46"/>
        <v>0</v>
      </c>
      <c r="Q2052" s="167">
        <v>2.1000000000000001E-4</v>
      </c>
      <c r="R2052" s="167">
        <f t="shared" si="47"/>
        <v>2.1000000000000001E-4</v>
      </c>
      <c r="S2052" s="167">
        <v>0</v>
      </c>
      <c r="T2052" s="168">
        <f t="shared" si="48"/>
        <v>0</v>
      </c>
      <c r="AR2052" s="169" t="s">
        <v>452</v>
      </c>
      <c r="AT2052" s="169" t="s">
        <v>336</v>
      </c>
      <c r="AU2052" s="169" t="s">
        <v>87</v>
      </c>
      <c r="AY2052" s="17" t="s">
        <v>334</v>
      </c>
      <c r="BE2052" s="170">
        <f t="shared" si="49"/>
        <v>0</v>
      </c>
      <c r="BF2052" s="170">
        <f t="shared" si="50"/>
        <v>0</v>
      </c>
      <c r="BG2052" s="170">
        <f t="shared" si="51"/>
        <v>0</v>
      </c>
      <c r="BH2052" s="170">
        <f t="shared" si="52"/>
        <v>0</v>
      </c>
      <c r="BI2052" s="170">
        <f t="shared" si="53"/>
        <v>0</v>
      </c>
      <c r="BJ2052" s="17" t="s">
        <v>87</v>
      </c>
      <c r="BK2052" s="170">
        <f t="shared" si="54"/>
        <v>0</v>
      </c>
      <c r="BL2052" s="17" t="s">
        <v>452</v>
      </c>
      <c r="BM2052" s="169" t="s">
        <v>2329</v>
      </c>
    </row>
    <row r="2053" spans="2:65" s="1" customFormat="1" ht="62.7" customHeight="1">
      <c r="B2053" s="128"/>
      <c r="C2053" s="158" t="s">
        <v>2330</v>
      </c>
      <c r="D2053" s="158" t="s">
        <v>336</v>
      </c>
      <c r="E2053" s="159" t="s">
        <v>2331</v>
      </c>
      <c r="F2053" s="160" t="s">
        <v>2332</v>
      </c>
      <c r="G2053" s="161" t="s">
        <v>2148</v>
      </c>
      <c r="H2053" s="162">
        <v>9</v>
      </c>
      <c r="I2053" s="163"/>
      <c r="J2053" s="164">
        <f t="shared" si="45"/>
        <v>0</v>
      </c>
      <c r="K2053" s="165"/>
      <c r="L2053" s="32"/>
      <c r="M2053" s="166" t="s">
        <v>1</v>
      </c>
      <c r="N2053" s="127" t="s">
        <v>41</v>
      </c>
      <c r="P2053" s="167">
        <f t="shared" si="46"/>
        <v>0</v>
      </c>
      <c r="Q2053" s="167">
        <v>2.1000000000000001E-4</v>
      </c>
      <c r="R2053" s="167">
        <f t="shared" si="47"/>
        <v>1.8900000000000002E-3</v>
      </c>
      <c r="S2053" s="167">
        <v>0</v>
      </c>
      <c r="T2053" s="168">
        <f t="shared" si="48"/>
        <v>0</v>
      </c>
      <c r="AR2053" s="169" t="s">
        <v>452</v>
      </c>
      <c r="AT2053" s="169" t="s">
        <v>336</v>
      </c>
      <c r="AU2053" s="169" t="s">
        <v>87</v>
      </c>
      <c r="AY2053" s="17" t="s">
        <v>334</v>
      </c>
      <c r="BE2053" s="170">
        <f t="shared" si="49"/>
        <v>0</v>
      </c>
      <c r="BF2053" s="170">
        <f t="shared" si="50"/>
        <v>0</v>
      </c>
      <c r="BG2053" s="170">
        <f t="shared" si="51"/>
        <v>0</v>
      </c>
      <c r="BH2053" s="170">
        <f t="shared" si="52"/>
        <v>0</v>
      </c>
      <c r="BI2053" s="170">
        <f t="shared" si="53"/>
        <v>0</v>
      </c>
      <c r="BJ2053" s="17" t="s">
        <v>87</v>
      </c>
      <c r="BK2053" s="170">
        <f t="shared" si="54"/>
        <v>0</v>
      </c>
      <c r="BL2053" s="17" t="s">
        <v>452</v>
      </c>
      <c r="BM2053" s="169" t="s">
        <v>2333</v>
      </c>
    </row>
    <row r="2054" spans="2:65" s="1" customFormat="1" ht="62.7" customHeight="1">
      <c r="B2054" s="128"/>
      <c r="C2054" s="158" t="s">
        <v>2334</v>
      </c>
      <c r="D2054" s="158" t="s">
        <v>336</v>
      </c>
      <c r="E2054" s="159" t="s">
        <v>2335</v>
      </c>
      <c r="F2054" s="160" t="s">
        <v>2336</v>
      </c>
      <c r="G2054" s="161" t="s">
        <v>2148</v>
      </c>
      <c r="H2054" s="162">
        <v>1</v>
      </c>
      <c r="I2054" s="163"/>
      <c r="J2054" s="164">
        <f t="shared" si="45"/>
        <v>0</v>
      </c>
      <c r="K2054" s="165"/>
      <c r="L2054" s="32"/>
      <c r="M2054" s="166" t="s">
        <v>1</v>
      </c>
      <c r="N2054" s="127" t="s">
        <v>41</v>
      </c>
      <c r="P2054" s="167">
        <f t="shared" si="46"/>
        <v>0</v>
      </c>
      <c r="Q2054" s="167">
        <v>2.1000000000000001E-4</v>
      </c>
      <c r="R2054" s="167">
        <f t="shared" si="47"/>
        <v>2.1000000000000001E-4</v>
      </c>
      <c r="S2054" s="167">
        <v>0</v>
      </c>
      <c r="T2054" s="168">
        <f t="shared" si="48"/>
        <v>0</v>
      </c>
      <c r="AR2054" s="169" t="s">
        <v>452</v>
      </c>
      <c r="AT2054" s="169" t="s">
        <v>336</v>
      </c>
      <c r="AU2054" s="169" t="s">
        <v>87</v>
      </c>
      <c r="AY2054" s="17" t="s">
        <v>334</v>
      </c>
      <c r="BE2054" s="170">
        <f t="shared" si="49"/>
        <v>0</v>
      </c>
      <c r="BF2054" s="170">
        <f t="shared" si="50"/>
        <v>0</v>
      </c>
      <c r="BG2054" s="170">
        <f t="shared" si="51"/>
        <v>0</v>
      </c>
      <c r="BH2054" s="170">
        <f t="shared" si="52"/>
        <v>0</v>
      </c>
      <c r="BI2054" s="170">
        <f t="shared" si="53"/>
        <v>0</v>
      </c>
      <c r="BJ2054" s="17" t="s">
        <v>87</v>
      </c>
      <c r="BK2054" s="170">
        <f t="shared" si="54"/>
        <v>0</v>
      </c>
      <c r="BL2054" s="17" t="s">
        <v>452</v>
      </c>
      <c r="BM2054" s="169" t="s">
        <v>2337</v>
      </c>
    </row>
    <row r="2055" spans="2:65" s="1" customFormat="1" ht="62.7" customHeight="1">
      <c r="B2055" s="128"/>
      <c r="C2055" s="158" t="s">
        <v>2338</v>
      </c>
      <c r="D2055" s="158" t="s">
        <v>336</v>
      </c>
      <c r="E2055" s="159" t="s">
        <v>2339</v>
      </c>
      <c r="F2055" s="160" t="s">
        <v>2340</v>
      </c>
      <c r="G2055" s="161" t="s">
        <v>2148</v>
      </c>
      <c r="H2055" s="162">
        <v>2</v>
      </c>
      <c r="I2055" s="163"/>
      <c r="J2055" s="164">
        <f t="shared" si="45"/>
        <v>0</v>
      </c>
      <c r="K2055" s="165"/>
      <c r="L2055" s="32"/>
      <c r="M2055" s="166" t="s">
        <v>1</v>
      </c>
      <c r="N2055" s="127" t="s">
        <v>41</v>
      </c>
      <c r="P2055" s="167">
        <f t="shared" si="46"/>
        <v>0</v>
      </c>
      <c r="Q2055" s="167">
        <v>2.1000000000000001E-4</v>
      </c>
      <c r="R2055" s="167">
        <f t="shared" si="47"/>
        <v>4.2000000000000002E-4</v>
      </c>
      <c r="S2055" s="167">
        <v>0</v>
      </c>
      <c r="T2055" s="168">
        <f t="shared" si="48"/>
        <v>0</v>
      </c>
      <c r="AR2055" s="169" t="s">
        <v>452</v>
      </c>
      <c r="AT2055" s="169" t="s">
        <v>336</v>
      </c>
      <c r="AU2055" s="169" t="s">
        <v>87</v>
      </c>
      <c r="AY2055" s="17" t="s">
        <v>334</v>
      </c>
      <c r="BE2055" s="170">
        <f t="shared" si="49"/>
        <v>0</v>
      </c>
      <c r="BF2055" s="170">
        <f t="shared" si="50"/>
        <v>0</v>
      </c>
      <c r="BG2055" s="170">
        <f t="shared" si="51"/>
        <v>0</v>
      </c>
      <c r="BH2055" s="170">
        <f t="shared" si="52"/>
        <v>0</v>
      </c>
      <c r="BI2055" s="170">
        <f t="shared" si="53"/>
        <v>0</v>
      </c>
      <c r="BJ2055" s="17" t="s">
        <v>87</v>
      </c>
      <c r="BK2055" s="170">
        <f t="shared" si="54"/>
        <v>0</v>
      </c>
      <c r="BL2055" s="17" t="s">
        <v>452</v>
      </c>
      <c r="BM2055" s="169" t="s">
        <v>2341</v>
      </c>
    </row>
    <row r="2056" spans="2:65" s="1" customFormat="1" ht="62.7" customHeight="1">
      <c r="B2056" s="128"/>
      <c r="C2056" s="158" t="s">
        <v>2342</v>
      </c>
      <c r="D2056" s="158" t="s">
        <v>336</v>
      </c>
      <c r="E2056" s="159" t="s">
        <v>2343</v>
      </c>
      <c r="F2056" s="160" t="s">
        <v>2344</v>
      </c>
      <c r="G2056" s="161" t="s">
        <v>2148</v>
      </c>
      <c r="H2056" s="162">
        <v>1</v>
      </c>
      <c r="I2056" s="163"/>
      <c r="J2056" s="164">
        <f t="shared" si="45"/>
        <v>0</v>
      </c>
      <c r="K2056" s="165"/>
      <c r="L2056" s="32"/>
      <c r="M2056" s="166" t="s">
        <v>1</v>
      </c>
      <c r="N2056" s="127" t="s">
        <v>41</v>
      </c>
      <c r="P2056" s="167">
        <f t="shared" si="46"/>
        <v>0</v>
      </c>
      <c r="Q2056" s="167">
        <v>2.1000000000000001E-4</v>
      </c>
      <c r="R2056" s="167">
        <f t="shared" si="47"/>
        <v>2.1000000000000001E-4</v>
      </c>
      <c r="S2056" s="167">
        <v>0</v>
      </c>
      <c r="T2056" s="168">
        <f t="shared" si="48"/>
        <v>0</v>
      </c>
      <c r="AR2056" s="169" t="s">
        <v>452</v>
      </c>
      <c r="AT2056" s="169" t="s">
        <v>336</v>
      </c>
      <c r="AU2056" s="169" t="s">
        <v>87</v>
      </c>
      <c r="AY2056" s="17" t="s">
        <v>334</v>
      </c>
      <c r="BE2056" s="170">
        <f t="shared" si="49"/>
        <v>0</v>
      </c>
      <c r="BF2056" s="170">
        <f t="shared" si="50"/>
        <v>0</v>
      </c>
      <c r="BG2056" s="170">
        <f t="shared" si="51"/>
        <v>0</v>
      </c>
      <c r="BH2056" s="170">
        <f t="shared" si="52"/>
        <v>0</v>
      </c>
      <c r="BI2056" s="170">
        <f t="shared" si="53"/>
        <v>0</v>
      </c>
      <c r="BJ2056" s="17" t="s">
        <v>87</v>
      </c>
      <c r="BK2056" s="170">
        <f t="shared" si="54"/>
        <v>0</v>
      </c>
      <c r="BL2056" s="17" t="s">
        <v>452</v>
      </c>
      <c r="BM2056" s="169" t="s">
        <v>2345</v>
      </c>
    </row>
    <row r="2057" spans="2:65" s="1" customFormat="1" ht="76.349999999999994" customHeight="1">
      <c r="B2057" s="128"/>
      <c r="C2057" s="158" t="s">
        <v>2346</v>
      </c>
      <c r="D2057" s="158" t="s">
        <v>336</v>
      </c>
      <c r="E2057" s="159" t="s">
        <v>2347</v>
      </c>
      <c r="F2057" s="160" t="s">
        <v>2348</v>
      </c>
      <c r="G2057" s="161" t="s">
        <v>2148</v>
      </c>
      <c r="H2057" s="162">
        <v>1</v>
      </c>
      <c r="I2057" s="163"/>
      <c r="J2057" s="164">
        <f t="shared" si="45"/>
        <v>0</v>
      </c>
      <c r="K2057" s="165"/>
      <c r="L2057" s="32"/>
      <c r="M2057" s="166" t="s">
        <v>1</v>
      </c>
      <c r="N2057" s="127" t="s">
        <v>41</v>
      </c>
      <c r="P2057" s="167">
        <f t="shared" si="46"/>
        <v>0</v>
      </c>
      <c r="Q2057" s="167">
        <v>2.1000000000000001E-4</v>
      </c>
      <c r="R2057" s="167">
        <f t="shared" si="47"/>
        <v>2.1000000000000001E-4</v>
      </c>
      <c r="S2057" s="167">
        <v>0</v>
      </c>
      <c r="T2057" s="168">
        <f t="shared" si="48"/>
        <v>0</v>
      </c>
      <c r="AR2057" s="169" t="s">
        <v>452</v>
      </c>
      <c r="AT2057" s="169" t="s">
        <v>336</v>
      </c>
      <c r="AU2057" s="169" t="s">
        <v>87</v>
      </c>
      <c r="AY2057" s="17" t="s">
        <v>334</v>
      </c>
      <c r="BE2057" s="170">
        <f t="shared" si="49"/>
        <v>0</v>
      </c>
      <c r="BF2057" s="170">
        <f t="shared" si="50"/>
        <v>0</v>
      </c>
      <c r="BG2057" s="170">
        <f t="shared" si="51"/>
        <v>0</v>
      </c>
      <c r="BH2057" s="170">
        <f t="shared" si="52"/>
        <v>0</v>
      </c>
      <c r="BI2057" s="170">
        <f t="shared" si="53"/>
        <v>0</v>
      </c>
      <c r="BJ2057" s="17" t="s">
        <v>87</v>
      </c>
      <c r="BK2057" s="170">
        <f t="shared" si="54"/>
        <v>0</v>
      </c>
      <c r="BL2057" s="17" t="s">
        <v>452</v>
      </c>
      <c r="BM2057" s="169" t="s">
        <v>2349</v>
      </c>
    </row>
    <row r="2058" spans="2:65" s="1" customFormat="1" ht="76.349999999999994" customHeight="1">
      <c r="B2058" s="128"/>
      <c r="C2058" s="158" t="s">
        <v>2350</v>
      </c>
      <c r="D2058" s="158" t="s">
        <v>336</v>
      </c>
      <c r="E2058" s="159" t="s">
        <v>2351</v>
      </c>
      <c r="F2058" s="160" t="s">
        <v>2352</v>
      </c>
      <c r="G2058" s="161" t="s">
        <v>2148</v>
      </c>
      <c r="H2058" s="162">
        <v>1</v>
      </c>
      <c r="I2058" s="163"/>
      <c r="J2058" s="164">
        <f t="shared" si="45"/>
        <v>0</v>
      </c>
      <c r="K2058" s="165"/>
      <c r="L2058" s="32"/>
      <c r="M2058" s="166" t="s">
        <v>1</v>
      </c>
      <c r="N2058" s="127" t="s">
        <v>41</v>
      </c>
      <c r="P2058" s="167">
        <f t="shared" si="46"/>
        <v>0</v>
      </c>
      <c r="Q2058" s="167">
        <v>2.1000000000000001E-4</v>
      </c>
      <c r="R2058" s="167">
        <f t="shared" si="47"/>
        <v>2.1000000000000001E-4</v>
      </c>
      <c r="S2058" s="167">
        <v>0</v>
      </c>
      <c r="T2058" s="168">
        <f t="shared" si="48"/>
        <v>0</v>
      </c>
      <c r="AR2058" s="169" t="s">
        <v>452</v>
      </c>
      <c r="AT2058" s="169" t="s">
        <v>336</v>
      </c>
      <c r="AU2058" s="169" t="s">
        <v>87</v>
      </c>
      <c r="AY2058" s="17" t="s">
        <v>334</v>
      </c>
      <c r="BE2058" s="170">
        <f t="shared" si="49"/>
        <v>0</v>
      </c>
      <c r="BF2058" s="170">
        <f t="shared" si="50"/>
        <v>0</v>
      </c>
      <c r="BG2058" s="170">
        <f t="shared" si="51"/>
        <v>0</v>
      </c>
      <c r="BH2058" s="170">
        <f t="shared" si="52"/>
        <v>0</v>
      </c>
      <c r="BI2058" s="170">
        <f t="shared" si="53"/>
        <v>0</v>
      </c>
      <c r="BJ2058" s="17" t="s">
        <v>87</v>
      </c>
      <c r="BK2058" s="170">
        <f t="shared" si="54"/>
        <v>0</v>
      </c>
      <c r="BL2058" s="17" t="s">
        <v>452</v>
      </c>
      <c r="BM2058" s="169" t="s">
        <v>2353</v>
      </c>
    </row>
    <row r="2059" spans="2:65" s="1" customFormat="1" ht="37.799999999999997" customHeight="1">
      <c r="B2059" s="128"/>
      <c r="C2059" s="158" t="s">
        <v>2354</v>
      </c>
      <c r="D2059" s="158" t="s">
        <v>336</v>
      </c>
      <c r="E2059" s="159" t="s">
        <v>2355</v>
      </c>
      <c r="F2059" s="160" t="s">
        <v>2356</v>
      </c>
      <c r="G2059" s="161" t="s">
        <v>501</v>
      </c>
      <c r="H2059" s="162">
        <v>1</v>
      </c>
      <c r="I2059" s="163"/>
      <c r="J2059" s="164">
        <f t="shared" si="45"/>
        <v>0</v>
      </c>
      <c r="K2059" s="165"/>
      <c r="L2059" s="32"/>
      <c r="M2059" s="166" t="s">
        <v>1</v>
      </c>
      <c r="N2059" s="127" t="s">
        <v>41</v>
      </c>
      <c r="P2059" s="167">
        <f t="shared" si="46"/>
        <v>0</v>
      </c>
      <c r="Q2059" s="167">
        <v>2.1000000000000001E-4</v>
      </c>
      <c r="R2059" s="167">
        <f t="shared" si="47"/>
        <v>2.1000000000000001E-4</v>
      </c>
      <c r="S2059" s="167">
        <v>0</v>
      </c>
      <c r="T2059" s="168">
        <f t="shared" si="48"/>
        <v>0</v>
      </c>
      <c r="AR2059" s="169" t="s">
        <v>452</v>
      </c>
      <c r="AT2059" s="169" t="s">
        <v>336</v>
      </c>
      <c r="AU2059" s="169" t="s">
        <v>87</v>
      </c>
      <c r="AY2059" s="17" t="s">
        <v>334</v>
      </c>
      <c r="BE2059" s="170">
        <f t="shared" si="49"/>
        <v>0</v>
      </c>
      <c r="BF2059" s="170">
        <f t="shared" si="50"/>
        <v>0</v>
      </c>
      <c r="BG2059" s="170">
        <f t="shared" si="51"/>
        <v>0</v>
      </c>
      <c r="BH2059" s="170">
        <f t="shared" si="52"/>
        <v>0</v>
      </c>
      <c r="BI2059" s="170">
        <f t="shared" si="53"/>
        <v>0</v>
      </c>
      <c r="BJ2059" s="17" t="s">
        <v>87</v>
      </c>
      <c r="BK2059" s="170">
        <f t="shared" si="54"/>
        <v>0</v>
      </c>
      <c r="BL2059" s="17" t="s">
        <v>452</v>
      </c>
      <c r="BM2059" s="169" t="s">
        <v>2357</v>
      </c>
    </row>
    <row r="2060" spans="2:65" s="1" customFormat="1" ht="78" customHeight="1">
      <c r="B2060" s="128"/>
      <c r="C2060" s="158" t="s">
        <v>2358</v>
      </c>
      <c r="D2060" s="158" t="s">
        <v>336</v>
      </c>
      <c r="E2060" s="159" t="s">
        <v>2359</v>
      </c>
      <c r="F2060" s="160" t="s">
        <v>2360</v>
      </c>
      <c r="G2060" s="161" t="s">
        <v>501</v>
      </c>
      <c r="H2060" s="162">
        <v>1</v>
      </c>
      <c r="I2060" s="163"/>
      <c r="J2060" s="164">
        <f t="shared" si="45"/>
        <v>0</v>
      </c>
      <c r="K2060" s="165"/>
      <c r="L2060" s="32"/>
      <c r="M2060" s="166" t="s">
        <v>1</v>
      </c>
      <c r="N2060" s="127" t="s">
        <v>41</v>
      </c>
      <c r="P2060" s="167">
        <f t="shared" si="46"/>
        <v>0</v>
      </c>
      <c r="Q2060" s="167">
        <v>2.1000000000000001E-4</v>
      </c>
      <c r="R2060" s="167">
        <f t="shared" si="47"/>
        <v>2.1000000000000001E-4</v>
      </c>
      <c r="S2060" s="167">
        <v>0</v>
      </c>
      <c r="T2060" s="168">
        <f t="shared" si="48"/>
        <v>0</v>
      </c>
      <c r="AR2060" s="169" t="s">
        <v>452</v>
      </c>
      <c r="AT2060" s="169" t="s">
        <v>336</v>
      </c>
      <c r="AU2060" s="169" t="s">
        <v>87</v>
      </c>
      <c r="AY2060" s="17" t="s">
        <v>334</v>
      </c>
      <c r="BE2060" s="170">
        <f t="shared" si="49"/>
        <v>0</v>
      </c>
      <c r="BF2060" s="170">
        <f t="shared" si="50"/>
        <v>0</v>
      </c>
      <c r="BG2060" s="170">
        <f t="shared" si="51"/>
        <v>0</v>
      </c>
      <c r="BH2060" s="170">
        <f t="shared" si="52"/>
        <v>0</v>
      </c>
      <c r="BI2060" s="170">
        <f t="shared" si="53"/>
        <v>0</v>
      </c>
      <c r="BJ2060" s="17" t="s">
        <v>87</v>
      </c>
      <c r="BK2060" s="170">
        <f t="shared" si="54"/>
        <v>0</v>
      </c>
      <c r="BL2060" s="17" t="s">
        <v>452</v>
      </c>
      <c r="BM2060" s="169" t="s">
        <v>2361</v>
      </c>
    </row>
    <row r="2061" spans="2:65" s="1" customFormat="1" ht="49.05" customHeight="1">
      <c r="B2061" s="128"/>
      <c r="C2061" s="158" t="s">
        <v>2362</v>
      </c>
      <c r="D2061" s="158" t="s">
        <v>336</v>
      </c>
      <c r="E2061" s="159" t="s">
        <v>2363</v>
      </c>
      <c r="F2061" s="160" t="s">
        <v>2364</v>
      </c>
      <c r="G2061" s="161" t="s">
        <v>501</v>
      </c>
      <c r="H2061" s="162">
        <v>13</v>
      </c>
      <c r="I2061" s="163"/>
      <c r="J2061" s="164">
        <f t="shared" si="45"/>
        <v>0</v>
      </c>
      <c r="K2061" s="165"/>
      <c r="L2061" s="32"/>
      <c r="M2061" s="166" t="s">
        <v>1</v>
      </c>
      <c r="N2061" s="127" t="s">
        <v>41</v>
      </c>
      <c r="P2061" s="167">
        <f t="shared" si="46"/>
        <v>0</v>
      </c>
      <c r="Q2061" s="167">
        <v>1E-4</v>
      </c>
      <c r="R2061" s="167">
        <f t="shared" si="47"/>
        <v>1.3000000000000002E-3</v>
      </c>
      <c r="S2061" s="167">
        <v>0</v>
      </c>
      <c r="T2061" s="168">
        <f t="shared" si="48"/>
        <v>0</v>
      </c>
      <c r="AR2061" s="169" t="s">
        <v>452</v>
      </c>
      <c r="AT2061" s="169" t="s">
        <v>336</v>
      </c>
      <c r="AU2061" s="169" t="s">
        <v>87</v>
      </c>
      <c r="AY2061" s="17" t="s">
        <v>334</v>
      </c>
      <c r="BE2061" s="170">
        <f t="shared" si="49"/>
        <v>0</v>
      </c>
      <c r="BF2061" s="170">
        <f t="shared" si="50"/>
        <v>0</v>
      </c>
      <c r="BG2061" s="170">
        <f t="shared" si="51"/>
        <v>0</v>
      </c>
      <c r="BH2061" s="170">
        <f t="shared" si="52"/>
        <v>0</v>
      </c>
      <c r="BI2061" s="170">
        <f t="shared" si="53"/>
        <v>0</v>
      </c>
      <c r="BJ2061" s="17" t="s">
        <v>87</v>
      </c>
      <c r="BK2061" s="170">
        <f t="shared" si="54"/>
        <v>0</v>
      </c>
      <c r="BL2061" s="17" t="s">
        <v>452</v>
      </c>
      <c r="BM2061" s="169" t="s">
        <v>2365</v>
      </c>
    </row>
    <row r="2062" spans="2:65" s="1" customFormat="1" ht="49.05" customHeight="1">
      <c r="B2062" s="128"/>
      <c r="C2062" s="158" t="s">
        <v>2366</v>
      </c>
      <c r="D2062" s="158" t="s">
        <v>336</v>
      </c>
      <c r="E2062" s="159" t="s">
        <v>2367</v>
      </c>
      <c r="F2062" s="160" t="s">
        <v>2368</v>
      </c>
      <c r="G2062" s="161" t="s">
        <v>501</v>
      </c>
      <c r="H2062" s="162">
        <v>2</v>
      </c>
      <c r="I2062" s="163"/>
      <c r="J2062" s="164">
        <f t="shared" si="45"/>
        <v>0</v>
      </c>
      <c r="K2062" s="165"/>
      <c r="L2062" s="32"/>
      <c r="M2062" s="166" t="s">
        <v>1</v>
      </c>
      <c r="N2062" s="127" t="s">
        <v>41</v>
      </c>
      <c r="P2062" s="167">
        <f t="shared" si="46"/>
        <v>0</v>
      </c>
      <c r="Q2062" s="167">
        <v>1E-4</v>
      </c>
      <c r="R2062" s="167">
        <f t="shared" si="47"/>
        <v>2.0000000000000001E-4</v>
      </c>
      <c r="S2062" s="167">
        <v>0</v>
      </c>
      <c r="T2062" s="168">
        <f t="shared" si="48"/>
        <v>0</v>
      </c>
      <c r="AR2062" s="169" t="s">
        <v>452</v>
      </c>
      <c r="AT2062" s="169" t="s">
        <v>336</v>
      </c>
      <c r="AU2062" s="169" t="s">
        <v>87</v>
      </c>
      <c r="AY2062" s="17" t="s">
        <v>334</v>
      </c>
      <c r="BE2062" s="170">
        <f t="shared" si="49"/>
        <v>0</v>
      </c>
      <c r="BF2062" s="170">
        <f t="shared" si="50"/>
        <v>0</v>
      </c>
      <c r="BG2062" s="170">
        <f t="shared" si="51"/>
        <v>0</v>
      </c>
      <c r="BH2062" s="170">
        <f t="shared" si="52"/>
        <v>0</v>
      </c>
      <c r="BI2062" s="170">
        <f t="shared" si="53"/>
        <v>0</v>
      </c>
      <c r="BJ2062" s="17" t="s">
        <v>87</v>
      </c>
      <c r="BK2062" s="170">
        <f t="shared" si="54"/>
        <v>0</v>
      </c>
      <c r="BL2062" s="17" t="s">
        <v>452</v>
      </c>
      <c r="BM2062" s="169" t="s">
        <v>2369</v>
      </c>
    </row>
    <row r="2063" spans="2:65" s="1" customFormat="1" ht="49.05" customHeight="1">
      <c r="B2063" s="128"/>
      <c r="C2063" s="158" t="s">
        <v>2370</v>
      </c>
      <c r="D2063" s="158" t="s">
        <v>336</v>
      </c>
      <c r="E2063" s="159" t="s">
        <v>2371</v>
      </c>
      <c r="F2063" s="160" t="s">
        <v>2372</v>
      </c>
      <c r="G2063" s="161" t="s">
        <v>501</v>
      </c>
      <c r="H2063" s="162">
        <v>27</v>
      </c>
      <c r="I2063" s="163"/>
      <c r="J2063" s="164">
        <f t="shared" si="45"/>
        <v>0</v>
      </c>
      <c r="K2063" s="165"/>
      <c r="L2063" s="32"/>
      <c r="M2063" s="166" t="s">
        <v>1</v>
      </c>
      <c r="N2063" s="127" t="s">
        <v>41</v>
      </c>
      <c r="P2063" s="167">
        <f t="shared" si="46"/>
        <v>0</v>
      </c>
      <c r="Q2063" s="167">
        <v>1E-4</v>
      </c>
      <c r="R2063" s="167">
        <f t="shared" si="47"/>
        <v>2.7000000000000001E-3</v>
      </c>
      <c r="S2063" s="167">
        <v>0</v>
      </c>
      <c r="T2063" s="168">
        <f t="shared" si="48"/>
        <v>0</v>
      </c>
      <c r="AR2063" s="169" t="s">
        <v>452</v>
      </c>
      <c r="AT2063" s="169" t="s">
        <v>336</v>
      </c>
      <c r="AU2063" s="169" t="s">
        <v>87</v>
      </c>
      <c r="AY2063" s="17" t="s">
        <v>334</v>
      </c>
      <c r="BE2063" s="170">
        <f t="shared" si="49"/>
        <v>0</v>
      </c>
      <c r="BF2063" s="170">
        <f t="shared" si="50"/>
        <v>0</v>
      </c>
      <c r="BG2063" s="170">
        <f t="shared" si="51"/>
        <v>0</v>
      </c>
      <c r="BH2063" s="170">
        <f t="shared" si="52"/>
        <v>0</v>
      </c>
      <c r="BI2063" s="170">
        <f t="shared" si="53"/>
        <v>0</v>
      </c>
      <c r="BJ2063" s="17" t="s">
        <v>87</v>
      </c>
      <c r="BK2063" s="170">
        <f t="shared" si="54"/>
        <v>0</v>
      </c>
      <c r="BL2063" s="17" t="s">
        <v>452</v>
      </c>
      <c r="BM2063" s="169" t="s">
        <v>2373</v>
      </c>
    </row>
    <row r="2064" spans="2:65" s="1" customFormat="1" ht="49.05" customHeight="1">
      <c r="B2064" s="128"/>
      <c r="C2064" s="158" t="s">
        <v>2374</v>
      </c>
      <c r="D2064" s="158" t="s">
        <v>336</v>
      </c>
      <c r="E2064" s="159" t="s">
        <v>2375</v>
      </c>
      <c r="F2064" s="160" t="s">
        <v>2376</v>
      </c>
      <c r="G2064" s="161" t="s">
        <v>501</v>
      </c>
      <c r="H2064" s="162">
        <v>2</v>
      </c>
      <c r="I2064" s="163"/>
      <c r="J2064" s="164">
        <f t="shared" si="45"/>
        <v>0</v>
      </c>
      <c r="K2064" s="165"/>
      <c r="L2064" s="32"/>
      <c r="M2064" s="166" t="s">
        <v>1</v>
      </c>
      <c r="N2064" s="127" t="s">
        <v>41</v>
      </c>
      <c r="P2064" s="167">
        <f t="shared" si="46"/>
        <v>0</v>
      </c>
      <c r="Q2064" s="167">
        <v>1E-4</v>
      </c>
      <c r="R2064" s="167">
        <f t="shared" si="47"/>
        <v>2.0000000000000001E-4</v>
      </c>
      <c r="S2064" s="167">
        <v>0</v>
      </c>
      <c r="T2064" s="168">
        <f t="shared" si="48"/>
        <v>0</v>
      </c>
      <c r="AR2064" s="169" t="s">
        <v>452</v>
      </c>
      <c r="AT2064" s="169" t="s">
        <v>336</v>
      </c>
      <c r="AU2064" s="169" t="s">
        <v>87</v>
      </c>
      <c r="AY2064" s="17" t="s">
        <v>334</v>
      </c>
      <c r="BE2064" s="170">
        <f t="shared" si="49"/>
        <v>0</v>
      </c>
      <c r="BF2064" s="170">
        <f t="shared" si="50"/>
        <v>0</v>
      </c>
      <c r="BG2064" s="170">
        <f t="shared" si="51"/>
        <v>0</v>
      </c>
      <c r="BH2064" s="170">
        <f t="shared" si="52"/>
        <v>0</v>
      </c>
      <c r="BI2064" s="170">
        <f t="shared" si="53"/>
        <v>0</v>
      </c>
      <c r="BJ2064" s="17" t="s">
        <v>87</v>
      </c>
      <c r="BK2064" s="170">
        <f t="shared" si="54"/>
        <v>0</v>
      </c>
      <c r="BL2064" s="17" t="s">
        <v>452</v>
      </c>
      <c r="BM2064" s="169" t="s">
        <v>2377</v>
      </c>
    </row>
    <row r="2065" spans="2:65" s="1" customFormat="1" ht="49.05" customHeight="1">
      <c r="B2065" s="128"/>
      <c r="C2065" s="158" t="s">
        <v>2378</v>
      </c>
      <c r="D2065" s="158" t="s">
        <v>336</v>
      </c>
      <c r="E2065" s="159" t="s">
        <v>2379</v>
      </c>
      <c r="F2065" s="160" t="s">
        <v>2380</v>
      </c>
      <c r="G2065" s="161" t="s">
        <v>501</v>
      </c>
      <c r="H2065" s="162">
        <v>8</v>
      </c>
      <c r="I2065" s="163"/>
      <c r="J2065" s="164">
        <f t="shared" si="45"/>
        <v>0</v>
      </c>
      <c r="K2065" s="165"/>
      <c r="L2065" s="32"/>
      <c r="M2065" s="166" t="s">
        <v>1</v>
      </c>
      <c r="N2065" s="127" t="s">
        <v>41</v>
      </c>
      <c r="P2065" s="167">
        <f t="shared" si="46"/>
        <v>0</v>
      </c>
      <c r="Q2065" s="167">
        <v>1E-4</v>
      </c>
      <c r="R2065" s="167">
        <f t="shared" si="47"/>
        <v>8.0000000000000004E-4</v>
      </c>
      <c r="S2065" s="167">
        <v>0</v>
      </c>
      <c r="T2065" s="168">
        <f t="shared" si="48"/>
        <v>0</v>
      </c>
      <c r="AR2065" s="169" t="s">
        <v>452</v>
      </c>
      <c r="AT2065" s="169" t="s">
        <v>336</v>
      </c>
      <c r="AU2065" s="169" t="s">
        <v>87</v>
      </c>
      <c r="AY2065" s="17" t="s">
        <v>334</v>
      </c>
      <c r="BE2065" s="170">
        <f t="shared" si="49"/>
        <v>0</v>
      </c>
      <c r="BF2065" s="170">
        <f t="shared" si="50"/>
        <v>0</v>
      </c>
      <c r="BG2065" s="170">
        <f t="shared" si="51"/>
        <v>0</v>
      </c>
      <c r="BH2065" s="170">
        <f t="shared" si="52"/>
        <v>0</v>
      </c>
      <c r="BI2065" s="170">
        <f t="shared" si="53"/>
        <v>0</v>
      </c>
      <c r="BJ2065" s="17" t="s">
        <v>87</v>
      </c>
      <c r="BK2065" s="170">
        <f t="shared" si="54"/>
        <v>0</v>
      </c>
      <c r="BL2065" s="17" t="s">
        <v>452</v>
      </c>
      <c r="BM2065" s="169" t="s">
        <v>2381</v>
      </c>
    </row>
    <row r="2066" spans="2:65" s="1" customFormat="1" ht="55.5" customHeight="1">
      <c r="B2066" s="128"/>
      <c r="C2066" s="158" t="s">
        <v>2382</v>
      </c>
      <c r="D2066" s="158" t="s">
        <v>336</v>
      </c>
      <c r="E2066" s="159" t="s">
        <v>2383</v>
      </c>
      <c r="F2066" s="160" t="s">
        <v>2384</v>
      </c>
      <c r="G2066" s="161" t="s">
        <v>501</v>
      </c>
      <c r="H2066" s="162">
        <v>1</v>
      </c>
      <c r="I2066" s="163"/>
      <c r="J2066" s="164">
        <f t="shared" si="45"/>
        <v>0</v>
      </c>
      <c r="K2066" s="165"/>
      <c r="L2066" s="32"/>
      <c r="M2066" s="166" t="s">
        <v>1</v>
      </c>
      <c r="N2066" s="127" t="s">
        <v>41</v>
      </c>
      <c r="P2066" s="167">
        <f t="shared" si="46"/>
        <v>0</v>
      </c>
      <c r="Q2066" s="167">
        <v>0</v>
      </c>
      <c r="R2066" s="167">
        <f t="shared" si="47"/>
        <v>0</v>
      </c>
      <c r="S2066" s="167">
        <v>0</v>
      </c>
      <c r="T2066" s="168">
        <f t="shared" si="48"/>
        <v>0</v>
      </c>
      <c r="AR2066" s="169" t="s">
        <v>452</v>
      </c>
      <c r="AT2066" s="169" t="s">
        <v>336</v>
      </c>
      <c r="AU2066" s="169" t="s">
        <v>87</v>
      </c>
      <c r="AY2066" s="17" t="s">
        <v>334</v>
      </c>
      <c r="BE2066" s="170">
        <f t="shared" si="49"/>
        <v>0</v>
      </c>
      <c r="BF2066" s="170">
        <f t="shared" si="50"/>
        <v>0</v>
      </c>
      <c r="BG2066" s="170">
        <f t="shared" si="51"/>
        <v>0</v>
      </c>
      <c r="BH2066" s="170">
        <f t="shared" si="52"/>
        <v>0</v>
      </c>
      <c r="BI2066" s="170">
        <f t="shared" si="53"/>
        <v>0</v>
      </c>
      <c r="BJ2066" s="17" t="s">
        <v>87</v>
      </c>
      <c r="BK2066" s="170">
        <f t="shared" si="54"/>
        <v>0</v>
      </c>
      <c r="BL2066" s="17" t="s">
        <v>452</v>
      </c>
      <c r="BM2066" s="169" t="s">
        <v>2385</v>
      </c>
    </row>
    <row r="2067" spans="2:65" s="1" customFormat="1" ht="44.25" customHeight="1">
      <c r="B2067" s="128"/>
      <c r="C2067" s="158" t="s">
        <v>2386</v>
      </c>
      <c r="D2067" s="158" t="s">
        <v>336</v>
      </c>
      <c r="E2067" s="159" t="s">
        <v>2387</v>
      </c>
      <c r="F2067" s="160" t="s">
        <v>2388</v>
      </c>
      <c r="G2067" s="161" t="s">
        <v>339</v>
      </c>
      <c r="H2067" s="162">
        <v>29.8</v>
      </c>
      <c r="I2067" s="163"/>
      <c r="J2067" s="164">
        <f t="shared" si="45"/>
        <v>0</v>
      </c>
      <c r="K2067" s="165"/>
      <c r="L2067" s="32"/>
      <c r="M2067" s="166" t="s">
        <v>1</v>
      </c>
      <c r="N2067" s="127" t="s">
        <v>41</v>
      </c>
      <c r="P2067" s="167">
        <f t="shared" si="46"/>
        <v>0</v>
      </c>
      <c r="Q2067" s="167">
        <v>0</v>
      </c>
      <c r="R2067" s="167">
        <f t="shared" si="47"/>
        <v>0</v>
      </c>
      <c r="S2067" s="167">
        <v>0</v>
      </c>
      <c r="T2067" s="168">
        <f t="shared" si="48"/>
        <v>0</v>
      </c>
      <c r="AR2067" s="169" t="s">
        <v>452</v>
      </c>
      <c r="AT2067" s="169" t="s">
        <v>336</v>
      </c>
      <c r="AU2067" s="169" t="s">
        <v>87</v>
      </c>
      <c r="AY2067" s="17" t="s">
        <v>334</v>
      </c>
      <c r="BE2067" s="170">
        <f t="shared" si="49"/>
        <v>0</v>
      </c>
      <c r="BF2067" s="170">
        <f t="shared" si="50"/>
        <v>0</v>
      </c>
      <c r="BG2067" s="170">
        <f t="shared" si="51"/>
        <v>0</v>
      </c>
      <c r="BH2067" s="170">
        <f t="shared" si="52"/>
        <v>0</v>
      </c>
      <c r="BI2067" s="170">
        <f t="shared" si="53"/>
        <v>0</v>
      </c>
      <c r="BJ2067" s="17" t="s">
        <v>87</v>
      </c>
      <c r="BK2067" s="170">
        <f t="shared" si="54"/>
        <v>0</v>
      </c>
      <c r="BL2067" s="17" t="s">
        <v>452</v>
      </c>
      <c r="BM2067" s="169" t="s">
        <v>2389</v>
      </c>
    </row>
    <row r="2068" spans="2:65" s="12" customFormat="1">
      <c r="B2068" s="171"/>
      <c r="D2068" s="172" t="s">
        <v>342</v>
      </c>
      <c r="E2068" s="173" t="s">
        <v>1</v>
      </c>
      <c r="F2068" s="174" t="s">
        <v>2390</v>
      </c>
      <c r="H2068" s="173" t="s">
        <v>1</v>
      </c>
      <c r="I2068" s="175"/>
      <c r="L2068" s="171"/>
      <c r="M2068" s="176"/>
      <c r="T2068" s="177"/>
      <c r="AT2068" s="173" t="s">
        <v>342</v>
      </c>
      <c r="AU2068" s="173" t="s">
        <v>87</v>
      </c>
      <c r="AV2068" s="12" t="s">
        <v>82</v>
      </c>
      <c r="AW2068" s="12" t="s">
        <v>31</v>
      </c>
      <c r="AX2068" s="12" t="s">
        <v>75</v>
      </c>
      <c r="AY2068" s="173" t="s">
        <v>334</v>
      </c>
    </row>
    <row r="2069" spans="2:65" s="13" customFormat="1">
      <c r="B2069" s="178"/>
      <c r="D2069" s="172" t="s">
        <v>342</v>
      </c>
      <c r="E2069" s="179" t="s">
        <v>1</v>
      </c>
      <c r="F2069" s="180" t="s">
        <v>2391</v>
      </c>
      <c r="H2069" s="181">
        <v>20.3</v>
      </c>
      <c r="I2069" s="182"/>
      <c r="L2069" s="178"/>
      <c r="M2069" s="183"/>
      <c r="T2069" s="184"/>
      <c r="AT2069" s="179" t="s">
        <v>342</v>
      </c>
      <c r="AU2069" s="179" t="s">
        <v>87</v>
      </c>
      <c r="AV2069" s="13" t="s">
        <v>87</v>
      </c>
      <c r="AW2069" s="13" t="s">
        <v>31</v>
      </c>
      <c r="AX2069" s="13" t="s">
        <v>75</v>
      </c>
      <c r="AY2069" s="179" t="s">
        <v>334</v>
      </c>
    </row>
    <row r="2070" spans="2:65" s="12" customFormat="1">
      <c r="B2070" s="171"/>
      <c r="D2070" s="172" t="s">
        <v>342</v>
      </c>
      <c r="E2070" s="173" t="s">
        <v>1</v>
      </c>
      <c r="F2070" s="174" t="s">
        <v>2392</v>
      </c>
      <c r="H2070" s="173" t="s">
        <v>1</v>
      </c>
      <c r="I2070" s="175"/>
      <c r="L2070" s="171"/>
      <c r="M2070" s="176"/>
      <c r="T2070" s="177"/>
      <c r="AT2070" s="173" t="s">
        <v>342</v>
      </c>
      <c r="AU2070" s="173" t="s">
        <v>87</v>
      </c>
      <c r="AV2070" s="12" t="s">
        <v>82</v>
      </c>
      <c r="AW2070" s="12" t="s">
        <v>31</v>
      </c>
      <c r="AX2070" s="12" t="s">
        <v>75</v>
      </c>
      <c r="AY2070" s="173" t="s">
        <v>334</v>
      </c>
    </row>
    <row r="2071" spans="2:65" s="13" customFormat="1">
      <c r="B2071" s="178"/>
      <c r="D2071" s="172" t="s">
        <v>342</v>
      </c>
      <c r="E2071" s="179" t="s">
        <v>1</v>
      </c>
      <c r="F2071" s="180" t="s">
        <v>2393</v>
      </c>
      <c r="H2071" s="181">
        <v>9.5</v>
      </c>
      <c r="I2071" s="182"/>
      <c r="L2071" s="178"/>
      <c r="M2071" s="183"/>
      <c r="T2071" s="184"/>
      <c r="AT2071" s="179" t="s">
        <v>342</v>
      </c>
      <c r="AU2071" s="179" t="s">
        <v>87</v>
      </c>
      <c r="AV2071" s="13" t="s">
        <v>87</v>
      </c>
      <c r="AW2071" s="13" t="s">
        <v>31</v>
      </c>
      <c r="AX2071" s="13" t="s">
        <v>75</v>
      </c>
      <c r="AY2071" s="179" t="s">
        <v>334</v>
      </c>
    </row>
    <row r="2072" spans="2:65" s="14" customFormat="1">
      <c r="B2072" s="185"/>
      <c r="D2072" s="172" t="s">
        <v>342</v>
      </c>
      <c r="E2072" s="186" t="s">
        <v>1</v>
      </c>
      <c r="F2072" s="187" t="s">
        <v>346</v>
      </c>
      <c r="H2072" s="188">
        <v>29.8</v>
      </c>
      <c r="I2072" s="189"/>
      <c r="L2072" s="185"/>
      <c r="M2072" s="190"/>
      <c r="T2072" s="191"/>
      <c r="AT2072" s="186" t="s">
        <v>342</v>
      </c>
      <c r="AU2072" s="186" t="s">
        <v>87</v>
      </c>
      <c r="AV2072" s="14" t="s">
        <v>340</v>
      </c>
      <c r="AW2072" s="14" t="s">
        <v>31</v>
      </c>
      <c r="AX2072" s="14" t="s">
        <v>82</v>
      </c>
      <c r="AY2072" s="186" t="s">
        <v>334</v>
      </c>
    </row>
    <row r="2073" spans="2:65" s="1" customFormat="1" ht="24.15" customHeight="1">
      <c r="B2073" s="128"/>
      <c r="C2073" s="158" t="s">
        <v>2394</v>
      </c>
      <c r="D2073" s="158" t="s">
        <v>336</v>
      </c>
      <c r="E2073" s="159" t="s">
        <v>2395</v>
      </c>
      <c r="F2073" s="160" t="s">
        <v>2396</v>
      </c>
      <c r="G2073" s="161" t="s">
        <v>2397</v>
      </c>
      <c r="H2073" s="162">
        <v>814.74</v>
      </c>
      <c r="I2073" s="163"/>
      <c r="J2073" s="164">
        <f>ROUND(I2073*H2073,2)</f>
        <v>0</v>
      </c>
      <c r="K2073" s="165"/>
      <c r="L2073" s="32"/>
      <c r="M2073" s="166" t="s">
        <v>1</v>
      </c>
      <c r="N2073" s="127" t="s">
        <v>41</v>
      </c>
      <c r="P2073" s="167">
        <f>O2073*H2073</f>
        <v>0</v>
      </c>
      <c r="Q2073" s="167">
        <v>5.0000000000000002E-5</v>
      </c>
      <c r="R2073" s="167">
        <f>Q2073*H2073</f>
        <v>4.0737000000000002E-2</v>
      </c>
      <c r="S2073" s="167">
        <v>0</v>
      </c>
      <c r="T2073" s="168">
        <f>S2073*H2073</f>
        <v>0</v>
      </c>
      <c r="AR2073" s="169" t="s">
        <v>452</v>
      </c>
      <c r="AT2073" s="169" t="s">
        <v>336</v>
      </c>
      <c r="AU2073" s="169" t="s">
        <v>87</v>
      </c>
      <c r="AY2073" s="17" t="s">
        <v>334</v>
      </c>
      <c r="BE2073" s="170">
        <f>IF(N2073="základná",J2073,0)</f>
        <v>0</v>
      </c>
      <c r="BF2073" s="170">
        <f>IF(N2073="znížená",J2073,0)</f>
        <v>0</v>
      </c>
      <c r="BG2073" s="170">
        <f>IF(N2073="zákl. prenesená",J2073,0)</f>
        <v>0</v>
      </c>
      <c r="BH2073" s="170">
        <f>IF(N2073="zníž. prenesená",J2073,0)</f>
        <v>0</v>
      </c>
      <c r="BI2073" s="170">
        <f>IF(N2073="nulová",J2073,0)</f>
        <v>0</v>
      </c>
      <c r="BJ2073" s="17" t="s">
        <v>87</v>
      </c>
      <c r="BK2073" s="170">
        <f>ROUND(I2073*H2073,2)</f>
        <v>0</v>
      </c>
      <c r="BL2073" s="17" t="s">
        <v>452</v>
      </c>
      <c r="BM2073" s="169" t="s">
        <v>2398</v>
      </c>
    </row>
    <row r="2074" spans="2:65" s="12" customFormat="1">
      <c r="B2074" s="171"/>
      <c r="D2074" s="172" t="s">
        <v>342</v>
      </c>
      <c r="E2074" s="173" t="s">
        <v>1</v>
      </c>
      <c r="F2074" s="174" t="s">
        <v>2399</v>
      </c>
      <c r="H2074" s="173" t="s">
        <v>1</v>
      </c>
      <c r="I2074" s="175"/>
      <c r="L2074" s="171"/>
      <c r="M2074" s="176"/>
      <c r="T2074" s="177"/>
      <c r="AT2074" s="173" t="s">
        <v>342</v>
      </c>
      <c r="AU2074" s="173" t="s">
        <v>87</v>
      </c>
      <c r="AV2074" s="12" t="s">
        <v>82</v>
      </c>
      <c r="AW2074" s="12" t="s">
        <v>31</v>
      </c>
      <c r="AX2074" s="12" t="s">
        <v>75</v>
      </c>
      <c r="AY2074" s="173" t="s">
        <v>334</v>
      </c>
    </row>
    <row r="2075" spans="2:65" s="13" customFormat="1">
      <c r="B2075" s="178"/>
      <c r="D2075" s="172" t="s">
        <v>342</v>
      </c>
      <c r="E2075" s="179" t="s">
        <v>1</v>
      </c>
      <c r="F2075" s="180" t="s">
        <v>2400</v>
      </c>
      <c r="H2075" s="181">
        <v>814.74</v>
      </c>
      <c r="I2075" s="182"/>
      <c r="L2075" s="178"/>
      <c r="M2075" s="183"/>
      <c r="T2075" s="184"/>
      <c r="AT2075" s="179" t="s">
        <v>342</v>
      </c>
      <c r="AU2075" s="179" t="s">
        <v>87</v>
      </c>
      <c r="AV2075" s="13" t="s">
        <v>87</v>
      </c>
      <c r="AW2075" s="13" t="s">
        <v>31</v>
      </c>
      <c r="AX2075" s="13" t="s">
        <v>75</v>
      </c>
      <c r="AY2075" s="179" t="s">
        <v>334</v>
      </c>
    </row>
    <row r="2076" spans="2:65" s="14" customFormat="1">
      <c r="B2076" s="185"/>
      <c r="D2076" s="172" t="s">
        <v>342</v>
      </c>
      <c r="E2076" s="186" t="s">
        <v>1</v>
      </c>
      <c r="F2076" s="187" t="s">
        <v>346</v>
      </c>
      <c r="H2076" s="188">
        <v>814.74</v>
      </c>
      <c r="I2076" s="189"/>
      <c r="L2076" s="185"/>
      <c r="M2076" s="190"/>
      <c r="T2076" s="191"/>
      <c r="AT2076" s="186" t="s">
        <v>342</v>
      </c>
      <c r="AU2076" s="186" t="s">
        <v>87</v>
      </c>
      <c r="AV2076" s="14" t="s">
        <v>340</v>
      </c>
      <c r="AW2076" s="14" t="s">
        <v>31</v>
      </c>
      <c r="AX2076" s="14" t="s">
        <v>82</v>
      </c>
      <c r="AY2076" s="186" t="s">
        <v>334</v>
      </c>
    </row>
    <row r="2077" spans="2:65" s="1" customFormat="1" ht="24.15" customHeight="1">
      <c r="B2077" s="128"/>
      <c r="C2077" s="158" t="s">
        <v>2401</v>
      </c>
      <c r="D2077" s="158" t="s">
        <v>336</v>
      </c>
      <c r="E2077" s="159" t="s">
        <v>2402</v>
      </c>
      <c r="F2077" s="160" t="s">
        <v>2403</v>
      </c>
      <c r="G2077" s="161" t="s">
        <v>2397</v>
      </c>
      <c r="H2077" s="162">
        <v>312.87</v>
      </c>
      <c r="I2077" s="163"/>
      <c r="J2077" s="164">
        <f>ROUND(I2077*H2077,2)</f>
        <v>0</v>
      </c>
      <c r="K2077" s="165"/>
      <c r="L2077" s="32"/>
      <c r="M2077" s="166" t="s">
        <v>1</v>
      </c>
      <c r="N2077" s="127" t="s">
        <v>41</v>
      </c>
      <c r="P2077" s="167">
        <f>O2077*H2077</f>
        <v>0</v>
      </c>
      <c r="Q2077" s="167">
        <v>5.0000000000000002E-5</v>
      </c>
      <c r="R2077" s="167">
        <f>Q2077*H2077</f>
        <v>1.5643500000000001E-2</v>
      </c>
      <c r="S2077" s="167">
        <v>0</v>
      </c>
      <c r="T2077" s="168">
        <f>S2077*H2077</f>
        <v>0</v>
      </c>
      <c r="AR2077" s="169" t="s">
        <v>452</v>
      </c>
      <c r="AT2077" s="169" t="s">
        <v>336</v>
      </c>
      <c r="AU2077" s="169" t="s">
        <v>87</v>
      </c>
      <c r="AY2077" s="17" t="s">
        <v>334</v>
      </c>
      <c r="BE2077" s="170">
        <f>IF(N2077="základná",J2077,0)</f>
        <v>0</v>
      </c>
      <c r="BF2077" s="170">
        <f>IF(N2077="znížená",J2077,0)</f>
        <v>0</v>
      </c>
      <c r="BG2077" s="170">
        <f>IF(N2077="zákl. prenesená",J2077,0)</f>
        <v>0</v>
      </c>
      <c r="BH2077" s="170">
        <f>IF(N2077="zníž. prenesená",J2077,0)</f>
        <v>0</v>
      </c>
      <c r="BI2077" s="170">
        <f>IF(N2077="nulová",J2077,0)</f>
        <v>0</v>
      </c>
      <c r="BJ2077" s="17" t="s">
        <v>87</v>
      </c>
      <c r="BK2077" s="170">
        <f>ROUND(I2077*H2077,2)</f>
        <v>0</v>
      </c>
      <c r="BL2077" s="17" t="s">
        <v>452</v>
      </c>
      <c r="BM2077" s="169" t="s">
        <v>2404</v>
      </c>
    </row>
    <row r="2078" spans="2:65" s="12" customFormat="1">
      <c r="B2078" s="171"/>
      <c r="D2078" s="172" t="s">
        <v>342</v>
      </c>
      <c r="E2078" s="173" t="s">
        <v>1</v>
      </c>
      <c r="F2078" s="174" t="s">
        <v>2399</v>
      </c>
      <c r="H2078" s="173" t="s">
        <v>1</v>
      </c>
      <c r="I2078" s="175"/>
      <c r="L2078" s="171"/>
      <c r="M2078" s="176"/>
      <c r="T2078" s="177"/>
      <c r="AT2078" s="173" t="s">
        <v>342</v>
      </c>
      <c r="AU2078" s="173" t="s">
        <v>87</v>
      </c>
      <c r="AV2078" s="12" t="s">
        <v>82</v>
      </c>
      <c r="AW2078" s="12" t="s">
        <v>31</v>
      </c>
      <c r="AX2078" s="12" t="s">
        <v>75</v>
      </c>
      <c r="AY2078" s="173" t="s">
        <v>334</v>
      </c>
    </row>
    <row r="2079" spans="2:65" s="12" customFormat="1">
      <c r="B2079" s="171"/>
      <c r="D2079" s="172" t="s">
        <v>342</v>
      </c>
      <c r="E2079" s="173" t="s">
        <v>1</v>
      </c>
      <c r="F2079" s="174" t="s">
        <v>2405</v>
      </c>
      <c r="H2079" s="173" t="s">
        <v>1</v>
      </c>
      <c r="I2079" s="175"/>
      <c r="L2079" s="171"/>
      <c r="M2079" s="176"/>
      <c r="T2079" s="177"/>
      <c r="AT2079" s="173" t="s">
        <v>342</v>
      </c>
      <c r="AU2079" s="173" t="s">
        <v>87</v>
      </c>
      <c r="AV2079" s="12" t="s">
        <v>82</v>
      </c>
      <c r="AW2079" s="12" t="s">
        <v>31</v>
      </c>
      <c r="AX2079" s="12" t="s">
        <v>75</v>
      </c>
      <c r="AY2079" s="173" t="s">
        <v>334</v>
      </c>
    </row>
    <row r="2080" spans="2:65" s="13" customFormat="1">
      <c r="B2080" s="178"/>
      <c r="D2080" s="172" t="s">
        <v>342</v>
      </c>
      <c r="E2080" s="179" t="s">
        <v>1</v>
      </c>
      <c r="F2080" s="180" t="s">
        <v>2406</v>
      </c>
      <c r="H2080" s="181">
        <v>221.68</v>
      </c>
      <c r="I2080" s="182"/>
      <c r="L2080" s="178"/>
      <c r="M2080" s="183"/>
      <c r="T2080" s="184"/>
      <c r="AT2080" s="179" t="s">
        <v>342</v>
      </c>
      <c r="AU2080" s="179" t="s">
        <v>87</v>
      </c>
      <c r="AV2080" s="13" t="s">
        <v>87</v>
      </c>
      <c r="AW2080" s="13" t="s">
        <v>31</v>
      </c>
      <c r="AX2080" s="13" t="s">
        <v>75</v>
      </c>
      <c r="AY2080" s="179" t="s">
        <v>334</v>
      </c>
    </row>
    <row r="2081" spans="2:65" s="12" customFormat="1">
      <c r="B2081" s="171"/>
      <c r="D2081" s="172" t="s">
        <v>342</v>
      </c>
      <c r="E2081" s="173" t="s">
        <v>1</v>
      </c>
      <c r="F2081" s="174" t="s">
        <v>2407</v>
      </c>
      <c r="H2081" s="173" t="s">
        <v>1</v>
      </c>
      <c r="I2081" s="175"/>
      <c r="L2081" s="171"/>
      <c r="M2081" s="176"/>
      <c r="T2081" s="177"/>
      <c r="AT2081" s="173" t="s">
        <v>342</v>
      </c>
      <c r="AU2081" s="173" t="s">
        <v>87</v>
      </c>
      <c r="AV2081" s="12" t="s">
        <v>82</v>
      </c>
      <c r="AW2081" s="12" t="s">
        <v>31</v>
      </c>
      <c r="AX2081" s="12" t="s">
        <v>75</v>
      </c>
      <c r="AY2081" s="173" t="s">
        <v>334</v>
      </c>
    </row>
    <row r="2082" spans="2:65" s="13" customFormat="1">
      <c r="B2082" s="178"/>
      <c r="D2082" s="172" t="s">
        <v>342</v>
      </c>
      <c r="E2082" s="179" t="s">
        <v>1</v>
      </c>
      <c r="F2082" s="180" t="s">
        <v>2408</v>
      </c>
      <c r="H2082" s="181">
        <v>91.19</v>
      </c>
      <c r="I2082" s="182"/>
      <c r="L2082" s="178"/>
      <c r="M2082" s="183"/>
      <c r="T2082" s="184"/>
      <c r="AT2082" s="179" t="s">
        <v>342</v>
      </c>
      <c r="AU2082" s="179" t="s">
        <v>87</v>
      </c>
      <c r="AV2082" s="13" t="s">
        <v>87</v>
      </c>
      <c r="AW2082" s="13" t="s">
        <v>31</v>
      </c>
      <c r="AX2082" s="13" t="s">
        <v>75</v>
      </c>
      <c r="AY2082" s="179" t="s">
        <v>334</v>
      </c>
    </row>
    <row r="2083" spans="2:65" s="14" customFormat="1">
      <c r="B2083" s="185"/>
      <c r="D2083" s="172" t="s">
        <v>342</v>
      </c>
      <c r="E2083" s="186" t="s">
        <v>1</v>
      </c>
      <c r="F2083" s="187" t="s">
        <v>346</v>
      </c>
      <c r="H2083" s="188">
        <v>312.87</v>
      </c>
      <c r="I2083" s="189"/>
      <c r="L2083" s="185"/>
      <c r="M2083" s="190"/>
      <c r="T2083" s="191"/>
      <c r="AT2083" s="186" t="s">
        <v>342</v>
      </c>
      <c r="AU2083" s="186" t="s">
        <v>87</v>
      </c>
      <c r="AV2083" s="14" t="s">
        <v>340</v>
      </c>
      <c r="AW2083" s="14" t="s">
        <v>31</v>
      </c>
      <c r="AX2083" s="14" t="s">
        <v>82</v>
      </c>
      <c r="AY2083" s="186" t="s">
        <v>334</v>
      </c>
    </row>
    <row r="2084" spans="2:65" s="1" customFormat="1" ht="24.15" customHeight="1">
      <c r="B2084" s="128"/>
      <c r="C2084" s="158" t="s">
        <v>2409</v>
      </c>
      <c r="D2084" s="158" t="s">
        <v>336</v>
      </c>
      <c r="E2084" s="159" t="s">
        <v>2410</v>
      </c>
      <c r="F2084" s="160" t="s">
        <v>2411</v>
      </c>
      <c r="G2084" s="161" t="s">
        <v>893</v>
      </c>
      <c r="H2084" s="210"/>
      <c r="I2084" s="163"/>
      <c r="J2084" s="164">
        <f>ROUND(I2084*H2084,2)</f>
        <v>0</v>
      </c>
      <c r="K2084" s="165"/>
      <c r="L2084" s="32"/>
      <c r="M2084" s="166" t="s">
        <v>1</v>
      </c>
      <c r="N2084" s="127" t="s">
        <v>41</v>
      </c>
      <c r="P2084" s="167">
        <f>O2084*H2084</f>
        <v>0</v>
      </c>
      <c r="Q2084" s="167">
        <v>0</v>
      </c>
      <c r="R2084" s="167">
        <f>Q2084*H2084</f>
        <v>0</v>
      </c>
      <c r="S2084" s="167">
        <v>0</v>
      </c>
      <c r="T2084" s="168">
        <f>S2084*H2084</f>
        <v>0</v>
      </c>
      <c r="AR2084" s="169" t="s">
        <v>452</v>
      </c>
      <c r="AT2084" s="169" t="s">
        <v>336</v>
      </c>
      <c r="AU2084" s="169" t="s">
        <v>87</v>
      </c>
      <c r="AY2084" s="17" t="s">
        <v>334</v>
      </c>
      <c r="BE2084" s="170">
        <f>IF(N2084="základná",J2084,0)</f>
        <v>0</v>
      </c>
      <c r="BF2084" s="170">
        <f>IF(N2084="znížená",J2084,0)</f>
        <v>0</v>
      </c>
      <c r="BG2084" s="170">
        <f>IF(N2084="zákl. prenesená",J2084,0)</f>
        <v>0</v>
      </c>
      <c r="BH2084" s="170">
        <f>IF(N2084="zníž. prenesená",J2084,0)</f>
        <v>0</v>
      </c>
      <c r="BI2084" s="170">
        <f>IF(N2084="nulová",J2084,0)</f>
        <v>0</v>
      </c>
      <c r="BJ2084" s="17" t="s">
        <v>87</v>
      </c>
      <c r="BK2084" s="170">
        <f>ROUND(I2084*H2084,2)</f>
        <v>0</v>
      </c>
      <c r="BL2084" s="17" t="s">
        <v>452</v>
      </c>
      <c r="BM2084" s="169" t="s">
        <v>2412</v>
      </c>
    </row>
    <row r="2085" spans="2:65" s="11" customFormat="1" ht="22.8" customHeight="1">
      <c r="B2085" s="146"/>
      <c r="D2085" s="147" t="s">
        <v>74</v>
      </c>
      <c r="E2085" s="156" t="s">
        <v>2413</v>
      </c>
      <c r="F2085" s="156" t="s">
        <v>2414</v>
      </c>
      <c r="I2085" s="149"/>
      <c r="J2085" s="157">
        <f>BK2085</f>
        <v>0</v>
      </c>
      <c r="L2085" s="146"/>
      <c r="M2085" s="151"/>
      <c r="P2085" s="152">
        <f>SUM(P2086:P2103)</f>
        <v>0</v>
      </c>
      <c r="R2085" s="152">
        <f>SUM(R2086:R2103)</f>
        <v>2.2249936000000003</v>
      </c>
      <c r="T2085" s="153">
        <f>SUM(T2086:T2103)</f>
        <v>0</v>
      </c>
      <c r="AR2085" s="147" t="s">
        <v>87</v>
      </c>
      <c r="AT2085" s="154" t="s">
        <v>74</v>
      </c>
      <c r="AU2085" s="154" t="s">
        <v>82</v>
      </c>
      <c r="AY2085" s="147" t="s">
        <v>334</v>
      </c>
      <c r="BK2085" s="155">
        <f>SUM(BK2086:BK2103)</f>
        <v>0</v>
      </c>
    </row>
    <row r="2086" spans="2:65" s="1" customFormat="1" ht="16.5" customHeight="1">
      <c r="B2086" s="128"/>
      <c r="C2086" s="158" t="s">
        <v>2415</v>
      </c>
      <c r="D2086" s="158" t="s">
        <v>336</v>
      </c>
      <c r="E2086" s="159" t="s">
        <v>2416</v>
      </c>
      <c r="F2086" s="160" t="s">
        <v>2417</v>
      </c>
      <c r="G2086" s="161" t="s">
        <v>511</v>
      </c>
      <c r="H2086" s="162">
        <v>17.170000000000002</v>
      </c>
      <c r="I2086" s="163"/>
      <c r="J2086" s="164">
        <f>ROUND(I2086*H2086,2)</f>
        <v>0</v>
      </c>
      <c r="K2086" s="165"/>
      <c r="L2086" s="32"/>
      <c r="M2086" s="166" t="s">
        <v>1</v>
      </c>
      <c r="N2086" s="127" t="s">
        <v>41</v>
      </c>
      <c r="P2086" s="167">
        <f>O2086*H2086</f>
        <v>0</v>
      </c>
      <c r="Q2086" s="167">
        <v>2.2300000000000002E-3</v>
      </c>
      <c r="R2086" s="167">
        <f>Q2086*H2086</f>
        <v>3.8289100000000006E-2</v>
      </c>
      <c r="S2086" s="167">
        <v>0</v>
      </c>
      <c r="T2086" s="168">
        <f>S2086*H2086</f>
        <v>0</v>
      </c>
      <c r="AR2086" s="169" t="s">
        <v>452</v>
      </c>
      <c r="AT2086" s="169" t="s">
        <v>336</v>
      </c>
      <c r="AU2086" s="169" t="s">
        <v>87</v>
      </c>
      <c r="AY2086" s="17" t="s">
        <v>334</v>
      </c>
      <c r="BE2086" s="170">
        <f>IF(N2086="základná",J2086,0)</f>
        <v>0</v>
      </c>
      <c r="BF2086" s="170">
        <f>IF(N2086="znížená",J2086,0)</f>
        <v>0</v>
      </c>
      <c r="BG2086" s="170">
        <f>IF(N2086="zákl. prenesená",J2086,0)</f>
        <v>0</v>
      </c>
      <c r="BH2086" s="170">
        <f>IF(N2086="zníž. prenesená",J2086,0)</f>
        <v>0</v>
      </c>
      <c r="BI2086" s="170">
        <f>IF(N2086="nulová",J2086,0)</f>
        <v>0</v>
      </c>
      <c r="BJ2086" s="17" t="s">
        <v>87</v>
      </c>
      <c r="BK2086" s="170">
        <f>ROUND(I2086*H2086,2)</f>
        <v>0</v>
      </c>
      <c r="BL2086" s="17" t="s">
        <v>452</v>
      </c>
      <c r="BM2086" s="169" t="s">
        <v>2418</v>
      </c>
    </row>
    <row r="2087" spans="2:65" s="12" customFormat="1">
      <c r="B2087" s="171"/>
      <c r="D2087" s="172" t="s">
        <v>342</v>
      </c>
      <c r="E2087" s="173" t="s">
        <v>1</v>
      </c>
      <c r="F2087" s="174" t="s">
        <v>2419</v>
      </c>
      <c r="H2087" s="173" t="s">
        <v>1</v>
      </c>
      <c r="I2087" s="175"/>
      <c r="L2087" s="171"/>
      <c r="M2087" s="176"/>
      <c r="T2087" s="177"/>
      <c r="AT2087" s="173" t="s">
        <v>342</v>
      </c>
      <c r="AU2087" s="173" t="s">
        <v>87</v>
      </c>
      <c r="AV2087" s="12" t="s">
        <v>82</v>
      </c>
      <c r="AW2087" s="12" t="s">
        <v>31</v>
      </c>
      <c r="AX2087" s="12" t="s">
        <v>75</v>
      </c>
      <c r="AY2087" s="173" t="s">
        <v>334</v>
      </c>
    </row>
    <row r="2088" spans="2:65" s="13" customFormat="1" ht="20.399999999999999">
      <c r="B2088" s="178"/>
      <c r="D2088" s="172" t="s">
        <v>342</v>
      </c>
      <c r="E2088" s="179" t="s">
        <v>1</v>
      </c>
      <c r="F2088" s="180" t="s">
        <v>2420</v>
      </c>
      <c r="H2088" s="181">
        <v>10.875</v>
      </c>
      <c r="I2088" s="182"/>
      <c r="L2088" s="178"/>
      <c r="M2088" s="183"/>
      <c r="T2088" s="184"/>
      <c r="AT2088" s="179" t="s">
        <v>342</v>
      </c>
      <c r="AU2088" s="179" t="s">
        <v>87</v>
      </c>
      <c r="AV2088" s="13" t="s">
        <v>87</v>
      </c>
      <c r="AW2088" s="13" t="s">
        <v>31</v>
      </c>
      <c r="AX2088" s="13" t="s">
        <v>75</v>
      </c>
      <c r="AY2088" s="179" t="s">
        <v>334</v>
      </c>
    </row>
    <row r="2089" spans="2:65" s="13" customFormat="1">
      <c r="B2089" s="178"/>
      <c r="D2089" s="172" t="s">
        <v>342</v>
      </c>
      <c r="E2089" s="179" t="s">
        <v>1</v>
      </c>
      <c r="F2089" s="180" t="s">
        <v>2421</v>
      </c>
      <c r="H2089" s="181">
        <v>-1.7</v>
      </c>
      <c r="I2089" s="182"/>
      <c r="L2089" s="178"/>
      <c r="M2089" s="183"/>
      <c r="T2089" s="184"/>
      <c r="AT2089" s="179" t="s">
        <v>342</v>
      </c>
      <c r="AU2089" s="179" t="s">
        <v>87</v>
      </c>
      <c r="AV2089" s="13" t="s">
        <v>87</v>
      </c>
      <c r="AW2089" s="13" t="s">
        <v>31</v>
      </c>
      <c r="AX2089" s="13" t="s">
        <v>75</v>
      </c>
      <c r="AY2089" s="179" t="s">
        <v>334</v>
      </c>
    </row>
    <row r="2090" spans="2:65" s="12" customFormat="1">
      <c r="B2090" s="171"/>
      <c r="D2090" s="172" t="s">
        <v>342</v>
      </c>
      <c r="E2090" s="173" t="s">
        <v>1</v>
      </c>
      <c r="F2090" s="174" t="s">
        <v>2422</v>
      </c>
      <c r="H2090" s="173" t="s">
        <v>1</v>
      </c>
      <c r="I2090" s="175"/>
      <c r="L2090" s="171"/>
      <c r="M2090" s="176"/>
      <c r="T2090" s="177"/>
      <c r="AT2090" s="173" t="s">
        <v>342</v>
      </c>
      <c r="AU2090" s="173" t="s">
        <v>87</v>
      </c>
      <c r="AV2090" s="12" t="s">
        <v>82</v>
      </c>
      <c r="AW2090" s="12" t="s">
        <v>31</v>
      </c>
      <c r="AX2090" s="12" t="s">
        <v>75</v>
      </c>
      <c r="AY2090" s="173" t="s">
        <v>334</v>
      </c>
    </row>
    <row r="2091" spans="2:65" s="13" customFormat="1">
      <c r="B2091" s="178"/>
      <c r="D2091" s="172" t="s">
        <v>342</v>
      </c>
      <c r="E2091" s="179" t="s">
        <v>1</v>
      </c>
      <c r="F2091" s="180" t="s">
        <v>2423</v>
      </c>
      <c r="H2091" s="181">
        <v>7.9950000000000001</v>
      </c>
      <c r="I2091" s="182"/>
      <c r="L2091" s="178"/>
      <c r="M2091" s="183"/>
      <c r="T2091" s="184"/>
      <c r="AT2091" s="179" t="s">
        <v>342</v>
      </c>
      <c r="AU2091" s="179" t="s">
        <v>87</v>
      </c>
      <c r="AV2091" s="13" t="s">
        <v>87</v>
      </c>
      <c r="AW2091" s="13" t="s">
        <v>31</v>
      </c>
      <c r="AX2091" s="13" t="s">
        <v>75</v>
      </c>
      <c r="AY2091" s="179" t="s">
        <v>334</v>
      </c>
    </row>
    <row r="2092" spans="2:65" s="14" customFormat="1">
      <c r="B2092" s="185"/>
      <c r="D2092" s="172" t="s">
        <v>342</v>
      </c>
      <c r="E2092" s="186" t="s">
        <v>148</v>
      </c>
      <c r="F2092" s="187" t="s">
        <v>346</v>
      </c>
      <c r="H2092" s="188">
        <v>17.170000000000002</v>
      </c>
      <c r="I2092" s="189"/>
      <c r="L2092" s="185"/>
      <c r="M2092" s="190"/>
      <c r="T2092" s="191"/>
      <c r="AT2092" s="186" t="s">
        <v>342</v>
      </c>
      <c r="AU2092" s="186" t="s">
        <v>87</v>
      </c>
      <c r="AV2092" s="14" t="s">
        <v>340</v>
      </c>
      <c r="AW2092" s="14" t="s">
        <v>31</v>
      </c>
      <c r="AX2092" s="14" t="s">
        <v>82</v>
      </c>
      <c r="AY2092" s="186" t="s">
        <v>334</v>
      </c>
    </row>
    <row r="2093" spans="2:65" s="12" customFormat="1">
      <c r="B2093" s="171"/>
      <c r="D2093" s="172" t="s">
        <v>342</v>
      </c>
      <c r="E2093" s="173" t="s">
        <v>1</v>
      </c>
      <c r="F2093" s="174" t="s">
        <v>2424</v>
      </c>
      <c r="H2093" s="173" t="s">
        <v>1</v>
      </c>
      <c r="I2093" s="175"/>
      <c r="L2093" s="171"/>
      <c r="M2093" s="176"/>
      <c r="T2093" s="177"/>
      <c r="AT2093" s="173" t="s">
        <v>342</v>
      </c>
      <c r="AU2093" s="173" t="s">
        <v>87</v>
      </c>
      <c r="AV2093" s="12" t="s">
        <v>82</v>
      </c>
      <c r="AW2093" s="12" t="s">
        <v>31</v>
      </c>
      <c r="AX2093" s="12" t="s">
        <v>75</v>
      </c>
      <c r="AY2093" s="173" t="s">
        <v>334</v>
      </c>
    </row>
    <row r="2094" spans="2:65" s="1" customFormat="1" ht="16.5" customHeight="1">
      <c r="B2094" s="128"/>
      <c r="C2094" s="158" t="s">
        <v>2425</v>
      </c>
      <c r="D2094" s="158" t="s">
        <v>336</v>
      </c>
      <c r="E2094" s="159" t="s">
        <v>2426</v>
      </c>
      <c r="F2094" s="160" t="s">
        <v>2427</v>
      </c>
      <c r="G2094" s="161" t="s">
        <v>339</v>
      </c>
      <c r="H2094" s="162">
        <v>31.85</v>
      </c>
      <c r="I2094" s="163"/>
      <c r="J2094" s="164">
        <f>ROUND(I2094*H2094,2)</f>
        <v>0</v>
      </c>
      <c r="K2094" s="165"/>
      <c r="L2094" s="32"/>
      <c r="M2094" s="166" t="s">
        <v>1</v>
      </c>
      <c r="N2094" s="127" t="s">
        <v>41</v>
      </c>
      <c r="P2094" s="167">
        <f>O2094*H2094</f>
        <v>0</v>
      </c>
      <c r="Q2094" s="167">
        <v>4.462E-2</v>
      </c>
      <c r="R2094" s="167">
        <f>Q2094*H2094</f>
        <v>1.4211470000000002</v>
      </c>
      <c r="S2094" s="167">
        <v>0</v>
      </c>
      <c r="T2094" s="168">
        <f>S2094*H2094</f>
        <v>0</v>
      </c>
      <c r="AR2094" s="169" t="s">
        <v>452</v>
      </c>
      <c r="AT2094" s="169" t="s">
        <v>336</v>
      </c>
      <c r="AU2094" s="169" t="s">
        <v>87</v>
      </c>
      <c r="AY2094" s="17" t="s">
        <v>334</v>
      </c>
      <c r="BE2094" s="170">
        <f>IF(N2094="základná",J2094,0)</f>
        <v>0</v>
      </c>
      <c r="BF2094" s="170">
        <f>IF(N2094="znížená",J2094,0)</f>
        <v>0</v>
      </c>
      <c r="BG2094" s="170">
        <f>IF(N2094="zákl. prenesená",J2094,0)</f>
        <v>0</v>
      </c>
      <c r="BH2094" s="170">
        <f>IF(N2094="zníž. prenesená",J2094,0)</f>
        <v>0</v>
      </c>
      <c r="BI2094" s="170">
        <f>IF(N2094="nulová",J2094,0)</f>
        <v>0</v>
      </c>
      <c r="BJ2094" s="17" t="s">
        <v>87</v>
      </c>
      <c r="BK2094" s="170">
        <f>ROUND(I2094*H2094,2)</f>
        <v>0</v>
      </c>
      <c r="BL2094" s="17" t="s">
        <v>452</v>
      </c>
      <c r="BM2094" s="169" t="s">
        <v>2428</v>
      </c>
    </row>
    <row r="2095" spans="2:65" s="13" customFormat="1">
      <c r="B2095" s="178"/>
      <c r="D2095" s="172" t="s">
        <v>342</v>
      </c>
      <c r="E2095" s="179" t="s">
        <v>1</v>
      </c>
      <c r="F2095" s="180" t="s">
        <v>178</v>
      </c>
      <c r="H2095" s="181">
        <v>31.85</v>
      </c>
      <c r="I2095" s="182"/>
      <c r="L2095" s="178"/>
      <c r="M2095" s="183"/>
      <c r="T2095" s="184"/>
      <c r="AT2095" s="179" t="s">
        <v>342</v>
      </c>
      <c r="AU2095" s="179" t="s">
        <v>87</v>
      </c>
      <c r="AV2095" s="13" t="s">
        <v>87</v>
      </c>
      <c r="AW2095" s="13" t="s">
        <v>31</v>
      </c>
      <c r="AX2095" s="13" t="s">
        <v>75</v>
      </c>
      <c r="AY2095" s="179" t="s">
        <v>334</v>
      </c>
    </row>
    <row r="2096" spans="2:65" s="14" customFormat="1">
      <c r="B2096" s="185"/>
      <c r="D2096" s="172" t="s">
        <v>342</v>
      </c>
      <c r="E2096" s="186" t="s">
        <v>1</v>
      </c>
      <c r="F2096" s="187" t="s">
        <v>346</v>
      </c>
      <c r="H2096" s="188">
        <v>31.85</v>
      </c>
      <c r="I2096" s="189"/>
      <c r="L2096" s="185"/>
      <c r="M2096" s="190"/>
      <c r="T2096" s="191"/>
      <c r="AT2096" s="186" t="s">
        <v>342</v>
      </c>
      <c r="AU2096" s="186" t="s">
        <v>87</v>
      </c>
      <c r="AV2096" s="14" t="s">
        <v>340</v>
      </c>
      <c r="AW2096" s="14" t="s">
        <v>31</v>
      </c>
      <c r="AX2096" s="14" t="s">
        <v>82</v>
      </c>
      <c r="AY2096" s="186" t="s">
        <v>334</v>
      </c>
    </row>
    <row r="2097" spans="2:65" s="12" customFormat="1">
      <c r="B2097" s="171"/>
      <c r="D2097" s="172" t="s">
        <v>342</v>
      </c>
      <c r="E2097" s="173" t="s">
        <v>1</v>
      </c>
      <c r="F2097" s="174" t="s">
        <v>2424</v>
      </c>
      <c r="H2097" s="173" t="s">
        <v>1</v>
      </c>
      <c r="I2097" s="175"/>
      <c r="L2097" s="171"/>
      <c r="M2097" s="176"/>
      <c r="T2097" s="177"/>
      <c r="AT2097" s="173" t="s">
        <v>342</v>
      </c>
      <c r="AU2097" s="173" t="s">
        <v>87</v>
      </c>
      <c r="AV2097" s="12" t="s">
        <v>82</v>
      </c>
      <c r="AW2097" s="12" t="s">
        <v>31</v>
      </c>
      <c r="AX2097" s="12" t="s">
        <v>75</v>
      </c>
      <c r="AY2097" s="173" t="s">
        <v>334</v>
      </c>
    </row>
    <row r="2098" spans="2:65" s="1" customFormat="1" ht="16.5" customHeight="1">
      <c r="B2098" s="128"/>
      <c r="C2098" s="199" t="s">
        <v>2429</v>
      </c>
      <c r="D2098" s="199" t="s">
        <v>425</v>
      </c>
      <c r="E2098" s="200" t="s">
        <v>2430</v>
      </c>
      <c r="F2098" s="201" t="s">
        <v>2431</v>
      </c>
      <c r="G2098" s="202" t="s">
        <v>339</v>
      </c>
      <c r="H2098" s="203">
        <v>33.725000000000001</v>
      </c>
      <c r="I2098" s="204"/>
      <c r="J2098" s="205">
        <f>ROUND(I2098*H2098,2)</f>
        <v>0</v>
      </c>
      <c r="K2098" s="206"/>
      <c r="L2098" s="207"/>
      <c r="M2098" s="208" t="s">
        <v>1</v>
      </c>
      <c r="N2098" s="209" t="s">
        <v>41</v>
      </c>
      <c r="P2098" s="167">
        <f>O2098*H2098</f>
        <v>0</v>
      </c>
      <c r="Q2098" s="167">
        <v>2.2700000000000001E-2</v>
      </c>
      <c r="R2098" s="167">
        <f>Q2098*H2098</f>
        <v>0.76555750000000011</v>
      </c>
      <c r="S2098" s="167">
        <v>0</v>
      </c>
      <c r="T2098" s="168">
        <f>S2098*H2098</f>
        <v>0</v>
      </c>
      <c r="AR2098" s="169" t="s">
        <v>524</v>
      </c>
      <c r="AT2098" s="169" t="s">
        <v>425</v>
      </c>
      <c r="AU2098" s="169" t="s">
        <v>87</v>
      </c>
      <c r="AY2098" s="17" t="s">
        <v>334</v>
      </c>
      <c r="BE2098" s="170">
        <f>IF(N2098="základná",J2098,0)</f>
        <v>0</v>
      </c>
      <c r="BF2098" s="170">
        <f>IF(N2098="znížená",J2098,0)</f>
        <v>0</v>
      </c>
      <c r="BG2098" s="170">
        <f>IF(N2098="zákl. prenesená",J2098,0)</f>
        <v>0</v>
      </c>
      <c r="BH2098" s="170">
        <f>IF(N2098="zníž. prenesená",J2098,0)</f>
        <v>0</v>
      </c>
      <c r="BI2098" s="170">
        <f>IF(N2098="nulová",J2098,0)</f>
        <v>0</v>
      </c>
      <c r="BJ2098" s="17" t="s">
        <v>87</v>
      </c>
      <c r="BK2098" s="170">
        <f>ROUND(I2098*H2098,2)</f>
        <v>0</v>
      </c>
      <c r="BL2098" s="17" t="s">
        <v>452</v>
      </c>
      <c r="BM2098" s="169" t="s">
        <v>2432</v>
      </c>
    </row>
    <row r="2099" spans="2:65" s="13" customFormat="1">
      <c r="B2099" s="178"/>
      <c r="D2099" s="172" t="s">
        <v>342</v>
      </c>
      <c r="E2099" s="179" t="s">
        <v>1</v>
      </c>
      <c r="F2099" s="180" t="s">
        <v>1031</v>
      </c>
      <c r="H2099" s="181">
        <v>32.487000000000002</v>
      </c>
      <c r="I2099" s="182"/>
      <c r="L2099" s="178"/>
      <c r="M2099" s="183"/>
      <c r="T2099" s="184"/>
      <c r="AT2099" s="179" t="s">
        <v>342</v>
      </c>
      <c r="AU2099" s="179" t="s">
        <v>87</v>
      </c>
      <c r="AV2099" s="13" t="s">
        <v>87</v>
      </c>
      <c r="AW2099" s="13" t="s">
        <v>31</v>
      </c>
      <c r="AX2099" s="13" t="s">
        <v>75</v>
      </c>
      <c r="AY2099" s="179" t="s">
        <v>334</v>
      </c>
    </row>
    <row r="2100" spans="2:65" s="13" customFormat="1">
      <c r="B2100" s="178"/>
      <c r="D2100" s="172" t="s">
        <v>342</v>
      </c>
      <c r="E2100" s="179" t="s">
        <v>1</v>
      </c>
      <c r="F2100" s="180" t="s">
        <v>2433</v>
      </c>
      <c r="H2100" s="181">
        <v>1.238</v>
      </c>
      <c r="I2100" s="182"/>
      <c r="L2100" s="178"/>
      <c r="M2100" s="183"/>
      <c r="T2100" s="184"/>
      <c r="AT2100" s="179" t="s">
        <v>342</v>
      </c>
      <c r="AU2100" s="179" t="s">
        <v>87</v>
      </c>
      <c r="AV2100" s="13" t="s">
        <v>87</v>
      </c>
      <c r="AW2100" s="13" t="s">
        <v>31</v>
      </c>
      <c r="AX2100" s="13" t="s">
        <v>75</v>
      </c>
      <c r="AY2100" s="179" t="s">
        <v>334</v>
      </c>
    </row>
    <row r="2101" spans="2:65" s="14" customFormat="1">
      <c r="B2101" s="185"/>
      <c r="D2101" s="172" t="s">
        <v>342</v>
      </c>
      <c r="E2101" s="186" t="s">
        <v>1</v>
      </c>
      <c r="F2101" s="187" t="s">
        <v>346</v>
      </c>
      <c r="H2101" s="188">
        <v>33.725000000000001</v>
      </c>
      <c r="I2101" s="189"/>
      <c r="L2101" s="185"/>
      <c r="M2101" s="190"/>
      <c r="T2101" s="191"/>
      <c r="AT2101" s="186" t="s">
        <v>342</v>
      </c>
      <c r="AU2101" s="186" t="s">
        <v>87</v>
      </c>
      <c r="AV2101" s="14" t="s">
        <v>340</v>
      </c>
      <c r="AW2101" s="14" t="s">
        <v>31</v>
      </c>
      <c r="AX2101" s="14" t="s">
        <v>82</v>
      </c>
      <c r="AY2101" s="186" t="s">
        <v>334</v>
      </c>
    </row>
    <row r="2102" spans="2:65" s="12" customFormat="1">
      <c r="B2102" s="171"/>
      <c r="D2102" s="172" t="s">
        <v>342</v>
      </c>
      <c r="E2102" s="173" t="s">
        <v>1</v>
      </c>
      <c r="F2102" s="174" t="s">
        <v>2424</v>
      </c>
      <c r="H2102" s="173" t="s">
        <v>1</v>
      </c>
      <c r="I2102" s="175"/>
      <c r="L2102" s="171"/>
      <c r="M2102" s="176"/>
      <c r="T2102" s="177"/>
      <c r="AT2102" s="173" t="s">
        <v>342</v>
      </c>
      <c r="AU2102" s="173" t="s">
        <v>87</v>
      </c>
      <c r="AV2102" s="12" t="s">
        <v>82</v>
      </c>
      <c r="AW2102" s="12" t="s">
        <v>31</v>
      </c>
      <c r="AX2102" s="12" t="s">
        <v>75</v>
      </c>
      <c r="AY2102" s="173" t="s">
        <v>334</v>
      </c>
    </row>
    <row r="2103" spans="2:65" s="1" customFormat="1" ht="24.15" customHeight="1">
      <c r="B2103" s="128"/>
      <c r="C2103" s="158" t="s">
        <v>2434</v>
      </c>
      <c r="D2103" s="158" t="s">
        <v>336</v>
      </c>
      <c r="E2103" s="159" t="s">
        <v>2435</v>
      </c>
      <c r="F2103" s="160" t="s">
        <v>2436</v>
      </c>
      <c r="G2103" s="161" t="s">
        <v>893</v>
      </c>
      <c r="H2103" s="210"/>
      <c r="I2103" s="163"/>
      <c r="J2103" s="164">
        <f>ROUND(I2103*H2103,2)</f>
        <v>0</v>
      </c>
      <c r="K2103" s="165"/>
      <c r="L2103" s="32"/>
      <c r="M2103" s="166" t="s">
        <v>1</v>
      </c>
      <c r="N2103" s="127" t="s">
        <v>41</v>
      </c>
      <c r="P2103" s="167">
        <f>O2103*H2103</f>
        <v>0</v>
      </c>
      <c r="Q2103" s="167">
        <v>0</v>
      </c>
      <c r="R2103" s="167">
        <f>Q2103*H2103</f>
        <v>0</v>
      </c>
      <c r="S2103" s="167">
        <v>0</v>
      </c>
      <c r="T2103" s="168">
        <f>S2103*H2103</f>
        <v>0</v>
      </c>
      <c r="AR2103" s="169" t="s">
        <v>452</v>
      </c>
      <c r="AT2103" s="169" t="s">
        <v>336</v>
      </c>
      <c r="AU2103" s="169" t="s">
        <v>87</v>
      </c>
      <c r="AY2103" s="17" t="s">
        <v>334</v>
      </c>
      <c r="BE2103" s="170">
        <f>IF(N2103="základná",J2103,0)</f>
        <v>0</v>
      </c>
      <c r="BF2103" s="170">
        <f>IF(N2103="znížená",J2103,0)</f>
        <v>0</v>
      </c>
      <c r="BG2103" s="170">
        <f>IF(N2103="zákl. prenesená",J2103,0)</f>
        <v>0</v>
      </c>
      <c r="BH2103" s="170">
        <f>IF(N2103="zníž. prenesená",J2103,0)</f>
        <v>0</v>
      </c>
      <c r="BI2103" s="170">
        <f>IF(N2103="nulová",J2103,0)</f>
        <v>0</v>
      </c>
      <c r="BJ2103" s="17" t="s">
        <v>87</v>
      </c>
      <c r="BK2103" s="170">
        <f>ROUND(I2103*H2103,2)</f>
        <v>0</v>
      </c>
      <c r="BL2103" s="17" t="s">
        <v>452</v>
      </c>
      <c r="BM2103" s="169" t="s">
        <v>2437</v>
      </c>
    </row>
    <row r="2104" spans="2:65" s="11" customFormat="1" ht="22.8" customHeight="1">
      <c r="B2104" s="146"/>
      <c r="D2104" s="147" t="s">
        <v>74</v>
      </c>
      <c r="E2104" s="156" t="s">
        <v>2438</v>
      </c>
      <c r="F2104" s="156" t="s">
        <v>2439</v>
      </c>
      <c r="I2104" s="149"/>
      <c r="J2104" s="157">
        <f>BK2104</f>
        <v>0</v>
      </c>
      <c r="L2104" s="146"/>
      <c r="M2104" s="151"/>
      <c r="P2104" s="152">
        <f>SUM(P2105:P2111)</f>
        <v>0</v>
      </c>
      <c r="R2104" s="152">
        <f>SUM(R2105:R2111)</f>
        <v>1.912903</v>
      </c>
      <c r="T2104" s="153">
        <f>SUM(T2105:T2111)</f>
        <v>0</v>
      </c>
      <c r="AR2104" s="147" t="s">
        <v>87</v>
      </c>
      <c r="AT2104" s="154" t="s">
        <v>74</v>
      </c>
      <c r="AU2104" s="154" t="s">
        <v>82</v>
      </c>
      <c r="AY2104" s="147" t="s">
        <v>334</v>
      </c>
      <c r="BK2104" s="155">
        <f>SUM(BK2105:BK2111)</f>
        <v>0</v>
      </c>
    </row>
    <row r="2105" spans="2:65" s="1" customFormat="1" ht="24.15" customHeight="1">
      <c r="B2105" s="128"/>
      <c r="C2105" s="158" t="s">
        <v>2440</v>
      </c>
      <c r="D2105" s="158" t="s">
        <v>336</v>
      </c>
      <c r="E2105" s="159" t="s">
        <v>2441</v>
      </c>
      <c r="F2105" s="160" t="s">
        <v>2442</v>
      </c>
      <c r="G2105" s="161" t="s">
        <v>339</v>
      </c>
      <c r="H2105" s="162">
        <v>548.11</v>
      </c>
      <c r="I2105" s="163"/>
      <c r="J2105" s="164">
        <f>ROUND(I2105*H2105,2)</f>
        <v>0</v>
      </c>
      <c r="K2105" s="165"/>
      <c r="L2105" s="32"/>
      <c r="M2105" s="166" t="s">
        <v>1</v>
      </c>
      <c r="N2105" s="127" t="s">
        <v>41</v>
      </c>
      <c r="P2105" s="167">
        <f>O2105*H2105</f>
        <v>0</v>
      </c>
      <c r="Q2105" s="167">
        <v>4.0000000000000002E-4</v>
      </c>
      <c r="R2105" s="167">
        <f>Q2105*H2105</f>
        <v>0.21924400000000002</v>
      </c>
      <c r="S2105" s="167">
        <v>0</v>
      </c>
      <c r="T2105" s="168">
        <f>S2105*H2105</f>
        <v>0</v>
      </c>
      <c r="AR2105" s="169" t="s">
        <v>452</v>
      </c>
      <c r="AT2105" s="169" t="s">
        <v>336</v>
      </c>
      <c r="AU2105" s="169" t="s">
        <v>87</v>
      </c>
      <c r="AY2105" s="17" t="s">
        <v>334</v>
      </c>
      <c r="BE2105" s="170">
        <f>IF(N2105="základná",J2105,0)</f>
        <v>0</v>
      </c>
      <c r="BF2105" s="170">
        <f>IF(N2105="znížená",J2105,0)</f>
        <v>0</v>
      </c>
      <c r="BG2105" s="170">
        <f>IF(N2105="zákl. prenesená",J2105,0)</f>
        <v>0</v>
      </c>
      <c r="BH2105" s="170">
        <f>IF(N2105="zníž. prenesená",J2105,0)</f>
        <v>0</v>
      </c>
      <c r="BI2105" s="170">
        <f>IF(N2105="nulová",J2105,0)</f>
        <v>0</v>
      </c>
      <c r="BJ2105" s="17" t="s">
        <v>87</v>
      </c>
      <c r="BK2105" s="170">
        <f>ROUND(I2105*H2105,2)</f>
        <v>0</v>
      </c>
      <c r="BL2105" s="17" t="s">
        <v>452</v>
      </c>
      <c r="BM2105" s="169" t="s">
        <v>2443</v>
      </c>
    </row>
    <row r="2106" spans="2:65" s="13" customFormat="1">
      <c r="B2106" s="178"/>
      <c r="D2106" s="172" t="s">
        <v>342</v>
      </c>
      <c r="E2106" s="179" t="s">
        <v>1</v>
      </c>
      <c r="F2106" s="180" t="s">
        <v>176</v>
      </c>
      <c r="H2106" s="181">
        <v>548.11</v>
      </c>
      <c r="I2106" s="182"/>
      <c r="L2106" s="178"/>
      <c r="M2106" s="183"/>
      <c r="T2106" s="184"/>
      <c r="AT2106" s="179" t="s">
        <v>342</v>
      </c>
      <c r="AU2106" s="179" t="s">
        <v>87</v>
      </c>
      <c r="AV2106" s="13" t="s">
        <v>87</v>
      </c>
      <c r="AW2106" s="13" t="s">
        <v>31</v>
      </c>
      <c r="AX2106" s="13" t="s">
        <v>75</v>
      </c>
      <c r="AY2106" s="179" t="s">
        <v>334</v>
      </c>
    </row>
    <row r="2107" spans="2:65" s="14" customFormat="1">
      <c r="B2107" s="185"/>
      <c r="D2107" s="172" t="s">
        <v>342</v>
      </c>
      <c r="E2107" s="186" t="s">
        <v>1</v>
      </c>
      <c r="F2107" s="187" t="s">
        <v>346</v>
      </c>
      <c r="H2107" s="188">
        <v>548.11</v>
      </c>
      <c r="I2107" s="189"/>
      <c r="L2107" s="185"/>
      <c r="M2107" s="190"/>
      <c r="T2107" s="191"/>
      <c r="AT2107" s="186" t="s">
        <v>342</v>
      </c>
      <c r="AU2107" s="186" t="s">
        <v>87</v>
      </c>
      <c r="AV2107" s="14" t="s">
        <v>340</v>
      </c>
      <c r="AW2107" s="14" t="s">
        <v>31</v>
      </c>
      <c r="AX2107" s="14" t="s">
        <v>82</v>
      </c>
      <c r="AY2107" s="186" t="s">
        <v>334</v>
      </c>
    </row>
    <row r="2108" spans="2:65" s="1" customFormat="1" ht="16.5" customHeight="1">
      <c r="B2108" s="128"/>
      <c r="C2108" s="199" t="s">
        <v>2444</v>
      </c>
      <c r="D2108" s="199" t="s">
        <v>425</v>
      </c>
      <c r="E2108" s="200" t="s">
        <v>2445</v>
      </c>
      <c r="F2108" s="201" t="s">
        <v>2446</v>
      </c>
      <c r="G2108" s="202" t="s">
        <v>339</v>
      </c>
      <c r="H2108" s="203">
        <v>564.553</v>
      </c>
      <c r="I2108" s="204"/>
      <c r="J2108" s="205">
        <f>ROUND(I2108*H2108,2)</f>
        <v>0</v>
      </c>
      <c r="K2108" s="206"/>
      <c r="L2108" s="207"/>
      <c r="M2108" s="208" t="s">
        <v>1</v>
      </c>
      <c r="N2108" s="209" t="s">
        <v>41</v>
      </c>
      <c r="P2108" s="167">
        <f>O2108*H2108</f>
        <v>0</v>
      </c>
      <c r="Q2108" s="167">
        <v>3.0000000000000001E-3</v>
      </c>
      <c r="R2108" s="167">
        <f>Q2108*H2108</f>
        <v>1.693659</v>
      </c>
      <c r="S2108" s="167">
        <v>0</v>
      </c>
      <c r="T2108" s="168">
        <f>S2108*H2108</f>
        <v>0</v>
      </c>
      <c r="AR2108" s="169" t="s">
        <v>524</v>
      </c>
      <c r="AT2108" s="169" t="s">
        <v>425</v>
      </c>
      <c r="AU2108" s="169" t="s">
        <v>87</v>
      </c>
      <c r="AY2108" s="17" t="s">
        <v>334</v>
      </c>
      <c r="BE2108" s="170">
        <f>IF(N2108="základná",J2108,0)</f>
        <v>0</v>
      </c>
      <c r="BF2108" s="170">
        <f>IF(N2108="znížená",J2108,0)</f>
        <v>0</v>
      </c>
      <c r="BG2108" s="170">
        <f>IF(N2108="zákl. prenesená",J2108,0)</f>
        <v>0</v>
      </c>
      <c r="BH2108" s="170">
        <f>IF(N2108="zníž. prenesená",J2108,0)</f>
        <v>0</v>
      </c>
      <c r="BI2108" s="170">
        <f>IF(N2108="nulová",J2108,0)</f>
        <v>0</v>
      </c>
      <c r="BJ2108" s="17" t="s">
        <v>87</v>
      </c>
      <c r="BK2108" s="170">
        <f>ROUND(I2108*H2108,2)</f>
        <v>0</v>
      </c>
      <c r="BL2108" s="17" t="s">
        <v>452</v>
      </c>
      <c r="BM2108" s="169" t="s">
        <v>2447</v>
      </c>
    </row>
    <row r="2109" spans="2:65" s="13" customFormat="1">
      <c r="B2109" s="178"/>
      <c r="D2109" s="172" t="s">
        <v>342</v>
      </c>
      <c r="E2109" s="179" t="s">
        <v>1</v>
      </c>
      <c r="F2109" s="180" t="s">
        <v>2448</v>
      </c>
      <c r="H2109" s="181">
        <v>564.553</v>
      </c>
      <c r="I2109" s="182"/>
      <c r="L2109" s="178"/>
      <c r="M2109" s="183"/>
      <c r="T2109" s="184"/>
      <c r="AT2109" s="179" t="s">
        <v>342</v>
      </c>
      <c r="AU2109" s="179" t="s">
        <v>87</v>
      </c>
      <c r="AV2109" s="13" t="s">
        <v>87</v>
      </c>
      <c r="AW2109" s="13" t="s">
        <v>31</v>
      </c>
      <c r="AX2109" s="13" t="s">
        <v>75</v>
      </c>
      <c r="AY2109" s="179" t="s">
        <v>334</v>
      </c>
    </row>
    <row r="2110" spans="2:65" s="14" customFormat="1">
      <c r="B2110" s="185"/>
      <c r="D2110" s="172" t="s">
        <v>342</v>
      </c>
      <c r="E2110" s="186" t="s">
        <v>1</v>
      </c>
      <c r="F2110" s="187" t="s">
        <v>346</v>
      </c>
      <c r="H2110" s="188">
        <v>564.553</v>
      </c>
      <c r="I2110" s="189"/>
      <c r="L2110" s="185"/>
      <c r="M2110" s="190"/>
      <c r="T2110" s="191"/>
      <c r="AT2110" s="186" t="s">
        <v>342</v>
      </c>
      <c r="AU2110" s="186" t="s">
        <v>87</v>
      </c>
      <c r="AV2110" s="14" t="s">
        <v>340</v>
      </c>
      <c r="AW2110" s="14" t="s">
        <v>31</v>
      </c>
      <c r="AX2110" s="14" t="s">
        <v>82</v>
      </c>
      <c r="AY2110" s="186" t="s">
        <v>334</v>
      </c>
    </row>
    <row r="2111" spans="2:65" s="1" customFormat="1" ht="24.15" customHeight="1">
      <c r="B2111" s="128"/>
      <c r="C2111" s="158" t="s">
        <v>2449</v>
      </c>
      <c r="D2111" s="158" t="s">
        <v>336</v>
      </c>
      <c r="E2111" s="159" t="s">
        <v>2450</v>
      </c>
      <c r="F2111" s="160" t="s">
        <v>2451</v>
      </c>
      <c r="G2111" s="161" t="s">
        <v>893</v>
      </c>
      <c r="H2111" s="210"/>
      <c r="I2111" s="163"/>
      <c r="J2111" s="164">
        <f>ROUND(I2111*H2111,2)</f>
        <v>0</v>
      </c>
      <c r="K2111" s="165"/>
      <c r="L2111" s="32"/>
      <c r="M2111" s="166" t="s">
        <v>1</v>
      </c>
      <c r="N2111" s="127" t="s">
        <v>41</v>
      </c>
      <c r="P2111" s="167">
        <f>O2111*H2111</f>
        <v>0</v>
      </c>
      <c r="Q2111" s="167">
        <v>0</v>
      </c>
      <c r="R2111" s="167">
        <f>Q2111*H2111</f>
        <v>0</v>
      </c>
      <c r="S2111" s="167">
        <v>0</v>
      </c>
      <c r="T2111" s="168">
        <f>S2111*H2111</f>
        <v>0</v>
      </c>
      <c r="AR2111" s="169" t="s">
        <v>452</v>
      </c>
      <c r="AT2111" s="169" t="s">
        <v>336</v>
      </c>
      <c r="AU2111" s="169" t="s">
        <v>87</v>
      </c>
      <c r="AY2111" s="17" t="s">
        <v>334</v>
      </c>
      <c r="BE2111" s="170">
        <f>IF(N2111="základná",J2111,0)</f>
        <v>0</v>
      </c>
      <c r="BF2111" s="170">
        <f>IF(N2111="znížená",J2111,0)</f>
        <v>0</v>
      </c>
      <c r="BG2111" s="170">
        <f>IF(N2111="zákl. prenesená",J2111,0)</f>
        <v>0</v>
      </c>
      <c r="BH2111" s="170">
        <f>IF(N2111="zníž. prenesená",J2111,0)</f>
        <v>0</v>
      </c>
      <c r="BI2111" s="170">
        <f>IF(N2111="nulová",J2111,0)</f>
        <v>0</v>
      </c>
      <c r="BJ2111" s="17" t="s">
        <v>87</v>
      </c>
      <c r="BK2111" s="170">
        <f>ROUND(I2111*H2111,2)</f>
        <v>0</v>
      </c>
      <c r="BL2111" s="17" t="s">
        <v>452</v>
      </c>
      <c r="BM2111" s="169" t="s">
        <v>2452</v>
      </c>
    </row>
    <row r="2112" spans="2:65" s="11" customFormat="1" ht="22.8" customHeight="1">
      <c r="B2112" s="146"/>
      <c r="D2112" s="147" t="s">
        <v>74</v>
      </c>
      <c r="E2112" s="156" t="s">
        <v>2453</v>
      </c>
      <c r="F2112" s="156" t="s">
        <v>2454</v>
      </c>
      <c r="I2112" s="149"/>
      <c r="J2112" s="157">
        <f>BK2112</f>
        <v>0</v>
      </c>
      <c r="L2112" s="146"/>
      <c r="M2112" s="151"/>
      <c r="P2112" s="152">
        <f>SUM(P2113:P2140)</f>
        <v>0</v>
      </c>
      <c r="R2112" s="152">
        <f>SUM(R2113:R2140)</f>
        <v>6.9092689400000005</v>
      </c>
      <c r="T2112" s="153">
        <f>SUM(T2113:T2140)</f>
        <v>0</v>
      </c>
      <c r="AR2112" s="147" t="s">
        <v>87</v>
      </c>
      <c r="AT2112" s="154" t="s">
        <v>74</v>
      </c>
      <c r="AU2112" s="154" t="s">
        <v>82</v>
      </c>
      <c r="AY2112" s="147" t="s">
        <v>334</v>
      </c>
      <c r="BK2112" s="155">
        <f>SUM(BK2113:BK2140)</f>
        <v>0</v>
      </c>
    </row>
    <row r="2113" spans="2:65" s="1" customFormat="1" ht="24.15" customHeight="1">
      <c r="B2113" s="128"/>
      <c r="C2113" s="158" t="s">
        <v>2455</v>
      </c>
      <c r="D2113" s="158" t="s">
        <v>336</v>
      </c>
      <c r="E2113" s="159" t="s">
        <v>2456</v>
      </c>
      <c r="F2113" s="160" t="s">
        <v>2457</v>
      </c>
      <c r="G2113" s="161" t="s">
        <v>339</v>
      </c>
      <c r="H2113" s="162">
        <v>133.732</v>
      </c>
      <c r="I2113" s="163"/>
      <c r="J2113" s="164">
        <f>ROUND(I2113*H2113,2)</f>
        <v>0</v>
      </c>
      <c r="K2113" s="165"/>
      <c r="L2113" s="32"/>
      <c r="M2113" s="166" t="s">
        <v>1</v>
      </c>
      <c r="N2113" s="127" t="s">
        <v>41</v>
      </c>
      <c r="P2113" s="167">
        <f>O2113*H2113</f>
        <v>0</v>
      </c>
      <c r="Q2113" s="167">
        <v>3.8120000000000001E-2</v>
      </c>
      <c r="R2113" s="167">
        <f>Q2113*H2113</f>
        <v>5.0978638400000005</v>
      </c>
      <c r="S2113" s="167">
        <v>0</v>
      </c>
      <c r="T2113" s="168">
        <f>S2113*H2113</f>
        <v>0</v>
      </c>
      <c r="AR2113" s="169" t="s">
        <v>452</v>
      </c>
      <c r="AT2113" s="169" t="s">
        <v>336</v>
      </c>
      <c r="AU2113" s="169" t="s">
        <v>87</v>
      </c>
      <c r="AY2113" s="17" t="s">
        <v>334</v>
      </c>
      <c r="BE2113" s="170">
        <f>IF(N2113="základná",J2113,0)</f>
        <v>0</v>
      </c>
      <c r="BF2113" s="170">
        <f>IF(N2113="znížená",J2113,0)</f>
        <v>0</v>
      </c>
      <c r="BG2113" s="170">
        <f>IF(N2113="zákl. prenesená",J2113,0)</f>
        <v>0</v>
      </c>
      <c r="BH2113" s="170">
        <f>IF(N2113="zníž. prenesená",J2113,0)</f>
        <v>0</v>
      </c>
      <c r="BI2113" s="170">
        <f>IF(N2113="nulová",J2113,0)</f>
        <v>0</v>
      </c>
      <c r="BJ2113" s="17" t="s">
        <v>87</v>
      </c>
      <c r="BK2113" s="170">
        <f>ROUND(I2113*H2113,2)</f>
        <v>0</v>
      </c>
      <c r="BL2113" s="17" t="s">
        <v>452</v>
      </c>
      <c r="BM2113" s="169" t="s">
        <v>2458</v>
      </c>
    </row>
    <row r="2114" spans="2:65" s="12" customFormat="1">
      <c r="B2114" s="171"/>
      <c r="D2114" s="172" t="s">
        <v>342</v>
      </c>
      <c r="E2114" s="173" t="s">
        <v>1</v>
      </c>
      <c r="F2114" s="174" t="s">
        <v>2459</v>
      </c>
      <c r="H2114" s="173" t="s">
        <v>1</v>
      </c>
      <c r="I2114" s="175"/>
      <c r="L2114" s="171"/>
      <c r="M2114" s="176"/>
      <c r="T2114" s="177"/>
      <c r="AT2114" s="173" t="s">
        <v>342</v>
      </c>
      <c r="AU2114" s="173" t="s">
        <v>87</v>
      </c>
      <c r="AV2114" s="12" t="s">
        <v>82</v>
      </c>
      <c r="AW2114" s="12" t="s">
        <v>31</v>
      </c>
      <c r="AX2114" s="12" t="s">
        <v>75</v>
      </c>
      <c r="AY2114" s="173" t="s">
        <v>334</v>
      </c>
    </row>
    <row r="2115" spans="2:65" s="13" customFormat="1">
      <c r="B2115" s="178"/>
      <c r="D2115" s="172" t="s">
        <v>342</v>
      </c>
      <c r="E2115" s="179" t="s">
        <v>1</v>
      </c>
      <c r="F2115" s="180" t="s">
        <v>2460</v>
      </c>
      <c r="H2115" s="181">
        <v>4.7249999999999996</v>
      </c>
      <c r="I2115" s="182"/>
      <c r="L2115" s="178"/>
      <c r="M2115" s="183"/>
      <c r="T2115" s="184"/>
      <c r="AT2115" s="179" t="s">
        <v>342</v>
      </c>
      <c r="AU2115" s="179" t="s">
        <v>87</v>
      </c>
      <c r="AV2115" s="13" t="s">
        <v>87</v>
      </c>
      <c r="AW2115" s="13" t="s">
        <v>31</v>
      </c>
      <c r="AX2115" s="13" t="s">
        <v>75</v>
      </c>
      <c r="AY2115" s="179" t="s">
        <v>334</v>
      </c>
    </row>
    <row r="2116" spans="2:65" s="12" customFormat="1">
      <c r="B2116" s="171"/>
      <c r="D2116" s="172" t="s">
        <v>342</v>
      </c>
      <c r="E2116" s="173" t="s">
        <v>1</v>
      </c>
      <c r="F2116" s="174" t="s">
        <v>1644</v>
      </c>
      <c r="H2116" s="173" t="s">
        <v>1</v>
      </c>
      <c r="I2116" s="175"/>
      <c r="L2116" s="171"/>
      <c r="M2116" s="176"/>
      <c r="T2116" s="177"/>
      <c r="AT2116" s="173" t="s">
        <v>342</v>
      </c>
      <c r="AU2116" s="173" t="s">
        <v>87</v>
      </c>
      <c r="AV2116" s="12" t="s">
        <v>82</v>
      </c>
      <c r="AW2116" s="12" t="s">
        <v>31</v>
      </c>
      <c r="AX2116" s="12" t="s">
        <v>75</v>
      </c>
      <c r="AY2116" s="173" t="s">
        <v>334</v>
      </c>
    </row>
    <row r="2117" spans="2:65" s="13" customFormat="1">
      <c r="B2117" s="178"/>
      <c r="D2117" s="172" t="s">
        <v>342</v>
      </c>
      <c r="E2117" s="179" t="s">
        <v>1</v>
      </c>
      <c r="F2117" s="180" t="s">
        <v>2461</v>
      </c>
      <c r="H2117" s="181">
        <v>12.59</v>
      </c>
      <c r="I2117" s="182"/>
      <c r="L2117" s="178"/>
      <c r="M2117" s="183"/>
      <c r="T2117" s="184"/>
      <c r="AT2117" s="179" t="s">
        <v>342</v>
      </c>
      <c r="AU2117" s="179" t="s">
        <v>87</v>
      </c>
      <c r="AV2117" s="13" t="s">
        <v>87</v>
      </c>
      <c r="AW2117" s="13" t="s">
        <v>31</v>
      </c>
      <c r="AX2117" s="13" t="s">
        <v>75</v>
      </c>
      <c r="AY2117" s="179" t="s">
        <v>334</v>
      </c>
    </row>
    <row r="2118" spans="2:65" s="12" customFormat="1">
      <c r="B2118" s="171"/>
      <c r="D2118" s="172" t="s">
        <v>342</v>
      </c>
      <c r="E2118" s="173" t="s">
        <v>1</v>
      </c>
      <c r="F2118" s="174" t="s">
        <v>1146</v>
      </c>
      <c r="H2118" s="173" t="s">
        <v>1</v>
      </c>
      <c r="I2118" s="175"/>
      <c r="L2118" s="171"/>
      <c r="M2118" s="176"/>
      <c r="T2118" s="177"/>
      <c r="AT2118" s="173" t="s">
        <v>342</v>
      </c>
      <c r="AU2118" s="173" t="s">
        <v>87</v>
      </c>
      <c r="AV2118" s="12" t="s">
        <v>82</v>
      </c>
      <c r="AW2118" s="12" t="s">
        <v>31</v>
      </c>
      <c r="AX2118" s="12" t="s">
        <v>75</v>
      </c>
      <c r="AY2118" s="173" t="s">
        <v>334</v>
      </c>
    </row>
    <row r="2119" spans="2:65" s="13" customFormat="1">
      <c r="B2119" s="178"/>
      <c r="D2119" s="172" t="s">
        <v>342</v>
      </c>
      <c r="E2119" s="179" t="s">
        <v>1</v>
      </c>
      <c r="F2119" s="180" t="s">
        <v>2462</v>
      </c>
      <c r="H2119" s="181">
        <v>1.3360000000000001</v>
      </c>
      <c r="I2119" s="182"/>
      <c r="L2119" s="178"/>
      <c r="M2119" s="183"/>
      <c r="T2119" s="184"/>
      <c r="AT2119" s="179" t="s">
        <v>342</v>
      </c>
      <c r="AU2119" s="179" t="s">
        <v>87</v>
      </c>
      <c r="AV2119" s="13" t="s">
        <v>87</v>
      </c>
      <c r="AW2119" s="13" t="s">
        <v>31</v>
      </c>
      <c r="AX2119" s="13" t="s">
        <v>75</v>
      </c>
      <c r="AY2119" s="179" t="s">
        <v>334</v>
      </c>
    </row>
    <row r="2120" spans="2:65" s="12" customFormat="1">
      <c r="B2120" s="171"/>
      <c r="D2120" s="172" t="s">
        <v>342</v>
      </c>
      <c r="E2120" s="173" t="s">
        <v>1</v>
      </c>
      <c r="F2120" s="174" t="s">
        <v>1488</v>
      </c>
      <c r="H2120" s="173" t="s">
        <v>1</v>
      </c>
      <c r="I2120" s="175"/>
      <c r="L2120" s="171"/>
      <c r="M2120" s="176"/>
      <c r="T2120" s="177"/>
      <c r="AT2120" s="173" t="s">
        <v>342</v>
      </c>
      <c r="AU2120" s="173" t="s">
        <v>87</v>
      </c>
      <c r="AV2120" s="12" t="s">
        <v>82</v>
      </c>
      <c r="AW2120" s="12" t="s">
        <v>31</v>
      </c>
      <c r="AX2120" s="12" t="s">
        <v>75</v>
      </c>
      <c r="AY2120" s="173" t="s">
        <v>334</v>
      </c>
    </row>
    <row r="2121" spans="2:65" s="13" customFormat="1">
      <c r="B2121" s="178"/>
      <c r="D2121" s="172" t="s">
        <v>342</v>
      </c>
      <c r="E2121" s="179" t="s">
        <v>1</v>
      </c>
      <c r="F2121" s="180" t="s">
        <v>2463</v>
      </c>
      <c r="H2121" s="181">
        <v>23.375</v>
      </c>
      <c r="I2121" s="182"/>
      <c r="L2121" s="178"/>
      <c r="M2121" s="183"/>
      <c r="T2121" s="184"/>
      <c r="AT2121" s="179" t="s">
        <v>342</v>
      </c>
      <c r="AU2121" s="179" t="s">
        <v>87</v>
      </c>
      <c r="AV2121" s="13" t="s">
        <v>87</v>
      </c>
      <c r="AW2121" s="13" t="s">
        <v>31</v>
      </c>
      <c r="AX2121" s="13" t="s">
        <v>75</v>
      </c>
      <c r="AY2121" s="179" t="s">
        <v>334</v>
      </c>
    </row>
    <row r="2122" spans="2:65" s="13" customFormat="1">
      <c r="B2122" s="178"/>
      <c r="D2122" s="172" t="s">
        <v>342</v>
      </c>
      <c r="E2122" s="179" t="s">
        <v>1</v>
      </c>
      <c r="F2122" s="180" t="s">
        <v>2464</v>
      </c>
      <c r="H2122" s="181">
        <v>-1.26</v>
      </c>
      <c r="I2122" s="182"/>
      <c r="L2122" s="178"/>
      <c r="M2122" s="183"/>
      <c r="T2122" s="184"/>
      <c r="AT2122" s="179" t="s">
        <v>342</v>
      </c>
      <c r="AU2122" s="179" t="s">
        <v>87</v>
      </c>
      <c r="AV2122" s="13" t="s">
        <v>87</v>
      </c>
      <c r="AW2122" s="13" t="s">
        <v>31</v>
      </c>
      <c r="AX2122" s="13" t="s">
        <v>75</v>
      </c>
      <c r="AY2122" s="179" t="s">
        <v>334</v>
      </c>
    </row>
    <row r="2123" spans="2:65" s="12" customFormat="1">
      <c r="B2123" s="171"/>
      <c r="D2123" s="172" t="s">
        <v>342</v>
      </c>
      <c r="E2123" s="173" t="s">
        <v>1</v>
      </c>
      <c r="F2123" s="174" t="s">
        <v>1480</v>
      </c>
      <c r="H2123" s="173" t="s">
        <v>1</v>
      </c>
      <c r="I2123" s="175"/>
      <c r="L2123" s="171"/>
      <c r="M2123" s="176"/>
      <c r="T2123" s="177"/>
      <c r="AT2123" s="173" t="s">
        <v>342</v>
      </c>
      <c r="AU2123" s="173" t="s">
        <v>87</v>
      </c>
      <c r="AV2123" s="12" t="s">
        <v>82</v>
      </c>
      <c r="AW2123" s="12" t="s">
        <v>31</v>
      </c>
      <c r="AX2123" s="12" t="s">
        <v>75</v>
      </c>
      <c r="AY2123" s="173" t="s">
        <v>334</v>
      </c>
    </row>
    <row r="2124" spans="2:65" s="13" customFormat="1">
      <c r="B2124" s="178"/>
      <c r="D2124" s="172" t="s">
        <v>342</v>
      </c>
      <c r="E2124" s="179" t="s">
        <v>1</v>
      </c>
      <c r="F2124" s="180" t="s">
        <v>2465</v>
      </c>
      <c r="H2124" s="181">
        <v>22.358000000000001</v>
      </c>
      <c r="I2124" s="182"/>
      <c r="L2124" s="178"/>
      <c r="M2124" s="183"/>
      <c r="T2124" s="184"/>
      <c r="AT2124" s="179" t="s">
        <v>342</v>
      </c>
      <c r="AU2124" s="179" t="s">
        <v>87</v>
      </c>
      <c r="AV2124" s="13" t="s">
        <v>87</v>
      </c>
      <c r="AW2124" s="13" t="s">
        <v>31</v>
      </c>
      <c r="AX2124" s="13" t="s">
        <v>75</v>
      </c>
      <c r="AY2124" s="179" t="s">
        <v>334</v>
      </c>
    </row>
    <row r="2125" spans="2:65" s="13" customFormat="1">
      <c r="B2125" s="178"/>
      <c r="D2125" s="172" t="s">
        <v>342</v>
      </c>
      <c r="E2125" s="179" t="s">
        <v>1</v>
      </c>
      <c r="F2125" s="180" t="s">
        <v>2466</v>
      </c>
      <c r="H2125" s="181">
        <v>-1.47</v>
      </c>
      <c r="I2125" s="182"/>
      <c r="L2125" s="178"/>
      <c r="M2125" s="183"/>
      <c r="T2125" s="184"/>
      <c r="AT2125" s="179" t="s">
        <v>342</v>
      </c>
      <c r="AU2125" s="179" t="s">
        <v>87</v>
      </c>
      <c r="AV2125" s="13" t="s">
        <v>87</v>
      </c>
      <c r="AW2125" s="13" t="s">
        <v>31</v>
      </c>
      <c r="AX2125" s="13" t="s">
        <v>75</v>
      </c>
      <c r="AY2125" s="179" t="s">
        <v>334</v>
      </c>
    </row>
    <row r="2126" spans="2:65" s="12" customFormat="1">
      <c r="B2126" s="171"/>
      <c r="D2126" s="172" t="s">
        <v>342</v>
      </c>
      <c r="E2126" s="173" t="s">
        <v>1</v>
      </c>
      <c r="F2126" s="174" t="s">
        <v>1447</v>
      </c>
      <c r="H2126" s="173" t="s">
        <v>1</v>
      </c>
      <c r="I2126" s="175"/>
      <c r="L2126" s="171"/>
      <c r="M2126" s="176"/>
      <c r="T2126" s="177"/>
      <c r="AT2126" s="173" t="s">
        <v>342</v>
      </c>
      <c r="AU2126" s="173" t="s">
        <v>87</v>
      </c>
      <c r="AV2126" s="12" t="s">
        <v>82</v>
      </c>
      <c r="AW2126" s="12" t="s">
        <v>31</v>
      </c>
      <c r="AX2126" s="12" t="s">
        <v>75</v>
      </c>
      <c r="AY2126" s="173" t="s">
        <v>334</v>
      </c>
    </row>
    <row r="2127" spans="2:65" s="13" customFormat="1">
      <c r="B2127" s="178"/>
      <c r="D2127" s="172" t="s">
        <v>342</v>
      </c>
      <c r="E2127" s="179" t="s">
        <v>1</v>
      </c>
      <c r="F2127" s="180" t="s">
        <v>2467</v>
      </c>
      <c r="H2127" s="181">
        <v>18.899999999999999</v>
      </c>
      <c r="I2127" s="182"/>
      <c r="L2127" s="178"/>
      <c r="M2127" s="183"/>
      <c r="T2127" s="184"/>
      <c r="AT2127" s="179" t="s">
        <v>342</v>
      </c>
      <c r="AU2127" s="179" t="s">
        <v>87</v>
      </c>
      <c r="AV2127" s="13" t="s">
        <v>87</v>
      </c>
      <c r="AW2127" s="13" t="s">
        <v>31</v>
      </c>
      <c r="AX2127" s="13" t="s">
        <v>75</v>
      </c>
      <c r="AY2127" s="179" t="s">
        <v>334</v>
      </c>
    </row>
    <row r="2128" spans="2:65" s="13" customFormat="1">
      <c r="B2128" s="178"/>
      <c r="D2128" s="172" t="s">
        <v>342</v>
      </c>
      <c r="E2128" s="179" t="s">
        <v>1</v>
      </c>
      <c r="F2128" s="180" t="s">
        <v>1115</v>
      </c>
      <c r="H2128" s="181">
        <v>-1.1870000000000001</v>
      </c>
      <c r="I2128" s="182"/>
      <c r="L2128" s="178"/>
      <c r="M2128" s="183"/>
      <c r="T2128" s="184"/>
      <c r="AT2128" s="179" t="s">
        <v>342</v>
      </c>
      <c r="AU2128" s="179" t="s">
        <v>87</v>
      </c>
      <c r="AV2128" s="13" t="s">
        <v>87</v>
      </c>
      <c r="AW2128" s="13" t="s">
        <v>31</v>
      </c>
      <c r="AX2128" s="13" t="s">
        <v>75</v>
      </c>
      <c r="AY2128" s="179" t="s">
        <v>334</v>
      </c>
    </row>
    <row r="2129" spans="2:65" s="12" customFormat="1">
      <c r="B2129" s="171"/>
      <c r="D2129" s="172" t="s">
        <v>342</v>
      </c>
      <c r="E2129" s="173" t="s">
        <v>1</v>
      </c>
      <c r="F2129" s="174" t="s">
        <v>1135</v>
      </c>
      <c r="H2129" s="173" t="s">
        <v>1</v>
      </c>
      <c r="I2129" s="175"/>
      <c r="L2129" s="171"/>
      <c r="M2129" s="176"/>
      <c r="T2129" s="177"/>
      <c r="AT2129" s="173" t="s">
        <v>342</v>
      </c>
      <c r="AU2129" s="173" t="s">
        <v>87</v>
      </c>
      <c r="AV2129" s="12" t="s">
        <v>82</v>
      </c>
      <c r="AW2129" s="12" t="s">
        <v>31</v>
      </c>
      <c r="AX2129" s="12" t="s">
        <v>75</v>
      </c>
      <c r="AY2129" s="173" t="s">
        <v>334</v>
      </c>
    </row>
    <row r="2130" spans="2:65" s="13" customFormat="1">
      <c r="B2130" s="178"/>
      <c r="D2130" s="172" t="s">
        <v>342</v>
      </c>
      <c r="E2130" s="179" t="s">
        <v>1</v>
      </c>
      <c r="F2130" s="180" t="s">
        <v>2468</v>
      </c>
      <c r="H2130" s="181">
        <v>21.93</v>
      </c>
      <c r="I2130" s="182"/>
      <c r="L2130" s="178"/>
      <c r="M2130" s="183"/>
      <c r="T2130" s="184"/>
      <c r="AT2130" s="179" t="s">
        <v>342</v>
      </c>
      <c r="AU2130" s="179" t="s">
        <v>87</v>
      </c>
      <c r="AV2130" s="13" t="s">
        <v>87</v>
      </c>
      <c r="AW2130" s="13" t="s">
        <v>31</v>
      </c>
      <c r="AX2130" s="13" t="s">
        <v>75</v>
      </c>
      <c r="AY2130" s="179" t="s">
        <v>334</v>
      </c>
    </row>
    <row r="2131" spans="2:65" s="12" customFormat="1">
      <c r="B2131" s="171"/>
      <c r="D2131" s="172" t="s">
        <v>342</v>
      </c>
      <c r="E2131" s="173" t="s">
        <v>1</v>
      </c>
      <c r="F2131" s="174" t="s">
        <v>1128</v>
      </c>
      <c r="H2131" s="173" t="s">
        <v>1</v>
      </c>
      <c r="I2131" s="175"/>
      <c r="L2131" s="171"/>
      <c r="M2131" s="176"/>
      <c r="T2131" s="177"/>
      <c r="AT2131" s="173" t="s">
        <v>342</v>
      </c>
      <c r="AU2131" s="173" t="s">
        <v>87</v>
      </c>
      <c r="AV2131" s="12" t="s">
        <v>82</v>
      </c>
      <c r="AW2131" s="12" t="s">
        <v>31</v>
      </c>
      <c r="AX2131" s="12" t="s">
        <v>75</v>
      </c>
      <c r="AY2131" s="173" t="s">
        <v>334</v>
      </c>
    </row>
    <row r="2132" spans="2:65" s="13" customFormat="1">
      <c r="B2132" s="178"/>
      <c r="D2132" s="172" t="s">
        <v>342</v>
      </c>
      <c r="E2132" s="179" t="s">
        <v>1</v>
      </c>
      <c r="F2132" s="180" t="s">
        <v>2469</v>
      </c>
      <c r="H2132" s="181">
        <v>21.734999999999999</v>
      </c>
      <c r="I2132" s="182"/>
      <c r="L2132" s="178"/>
      <c r="M2132" s="183"/>
      <c r="T2132" s="184"/>
      <c r="AT2132" s="179" t="s">
        <v>342</v>
      </c>
      <c r="AU2132" s="179" t="s">
        <v>87</v>
      </c>
      <c r="AV2132" s="13" t="s">
        <v>87</v>
      </c>
      <c r="AW2132" s="13" t="s">
        <v>31</v>
      </c>
      <c r="AX2132" s="13" t="s">
        <v>75</v>
      </c>
      <c r="AY2132" s="179" t="s">
        <v>334</v>
      </c>
    </row>
    <row r="2133" spans="2:65" s="12" customFormat="1">
      <c r="B2133" s="171"/>
      <c r="D2133" s="172" t="s">
        <v>342</v>
      </c>
      <c r="E2133" s="173" t="s">
        <v>1</v>
      </c>
      <c r="F2133" s="174" t="s">
        <v>1570</v>
      </c>
      <c r="H2133" s="173" t="s">
        <v>1</v>
      </c>
      <c r="I2133" s="175"/>
      <c r="L2133" s="171"/>
      <c r="M2133" s="176"/>
      <c r="T2133" s="177"/>
      <c r="AT2133" s="173" t="s">
        <v>342</v>
      </c>
      <c r="AU2133" s="173" t="s">
        <v>87</v>
      </c>
      <c r="AV2133" s="12" t="s">
        <v>82</v>
      </c>
      <c r="AW2133" s="12" t="s">
        <v>31</v>
      </c>
      <c r="AX2133" s="12" t="s">
        <v>75</v>
      </c>
      <c r="AY2133" s="173" t="s">
        <v>334</v>
      </c>
    </row>
    <row r="2134" spans="2:65" s="13" customFormat="1">
      <c r="B2134" s="178"/>
      <c r="D2134" s="172" t="s">
        <v>342</v>
      </c>
      <c r="E2134" s="179" t="s">
        <v>1</v>
      </c>
      <c r="F2134" s="180" t="s">
        <v>2470</v>
      </c>
      <c r="H2134" s="181">
        <v>10.7</v>
      </c>
      <c r="I2134" s="182"/>
      <c r="L2134" s="178"/>
      <c r="M2134" s="183"/>
      <c r="T2134" s="184"/>
      <c r="AT2134" s="179" t="s">
        <v>342</v>
      </c>
      <c r="AU2134" s="179" t="s">
        <v>87</v>
      </c>
      <c r="AV2134" s="13" t="s">
        <v>87</v>
      </c>
      <c r="AW2134" s="13" t="s">
        <v>31</v>
      </c>
      <c r="AX2134" s="13" t="s">
        <v>75</v>
      </c>
      <c r="AY2134" s="179" t="s">
        <v>334</v>
      </c>
    </row>
    <row r="2135" spans="2:65" s="14" customFormat="1">
      <c r="B2135" s="185"/>
      <c r="D2135" s="172" t="s">
        <v>342</v>
      </c>
      <c r="E2135" s="186" t="s">
        <v>145</v>
      </c>
      <c r="F2135" s="187" t="s">
        <v>346</v>
      </c>
      <c r="H2135" s="188">
        <v>133.732</v>
      </c>
      <c r="I2135" s="189"/>
      <c r="L2135" s="185"/>
      <c r="M2135" s="190"/>
      <c r="T2135" s="191"/>
      <c r="AT2135" s="186" t="s">
        <v>342</v>
      </c>
      <c r="AU2135" s="186" t="s">
        <v>87</v>
      </c>
      <c r="AV2135" s="14" t="s">
        <v>340</v>
      </c>
      <c r="AW2135" s="14" t="s">
        <v>31</v>
      </c>
      <c r="AX2135" s="14" t="s">
        <v>82</v>
      </c>
      <c r="AY2135" s="186" t="s">
        <v>334</v>
      </c>
    </row>
    <row r="2136" spans="2:65" s="12" customFormat="1">
      <c r="B2136" s="171"/>
      <c r="D2136" s="172" t="s">
        <v>342</v>
      </c>
      <c r="E2136" s="173" t="s">
        <v>1</v>
      </c>
      <c r="F2136" s="174" t="s">
        <v>2424</v>
      </c>
      <c r="H2136" s="173" t="s">
        <v>1</v>
      </c>
      <c r="I2136" s="175"/>
      <c r="L2136" s="171"/>
      <c r="M2136" s="176"/>
      <c r="T2136" s="177"/>
      <c r="AT2136" s="173" t="s">
        <v>342</v>
      </c>
      <c r="AU2136" s="173" t="s">
        <v>87</v>
      </c>
      <c r="AV2136" s="12" t="s">
        <v>82</v>
      </c>
      <c r="AW2136" s="12" t="s">
        <v>31</v>
      </c>
      <c r="AX2136" s="12" t="s">
        <v>75</v>
      </c>
      <c r="AY2136" s="173" t="s">
        <v>334</v>
      </c>
    </row>
    <row r="2137" spans="2:65" s="1" customFormat="1" ht="16.5" customHeight="1">
      <c r="B2137" s="128"/>
      <c r="C2137" s="199" t="s">
        <v>2471</v>
      </c>
      <c r="D2137" s="199" t="s">
        <v>425</v>
      </c>
      <c r="E2137" s="200" t="s">
        <v>2472</v>
      </c>
      <c r="F2137" s="201" t="s">
        <v>2473</v>
      </c>
      <c r="G2137" s="202" t="s">
        <v>339</v>
      </c>
      <c r="H2137" s="203">
        <v>140.41900000000001</v>
      </c>
      <c r="I2137" s="204"/>
      <c r="J2137" s="205">
        <f>ROUND(I2137*H2137,2)</f>
        <v>0</v>
      </c>
      <c r="K2137" s="206"/>
      <c r="L2137" s="207"/>
      <c r="M2137" s="208" t="s">
        <v>1</v>
      </c>
      <c r="N2137" s="209" t="s">
        <v>41</v>
      </c>
      <c r="P2137" s="167">
        <f>O2137*H2137</f>
        <v>0</v>
      </c>
      <c r="Q2137" s="167">
        <v>1.29E-2</v>
      </c>
      <c r="R2137" s="167">
        <f>Q2137*H2137</f>
        <v>1.8114051000000002</v>
      </c>
      <c r="S2137" s="167">
        <v>0</v>
      </c>
      <c r="T2137" s="168">
        <f>S2137*H2137</f>
        <v>0</v>
      </c>
      <c r="AR2137" s="169" t="s">
        <v>524</v>
      </c>
      <c r="AT2137" s="169" t="s">
        <v>425</v>
      </c>
      <c r="AU2137" s="169" t="s">
        <v>87</v>
      </c>
      <c r="AY2137" s="17" t="s">
        <v>334</v>
      </c>
      <c r="BE2137" s="170">
        <f>IF(N2137="základná",J2137,0)</f>
        <v>0</v>
      </c>
      <c r="BF2137" s="170">
        <f>IF(N2137="znížená",J2137,0)</f>
        <v>0</v>
      </c>
      <c r="BG2137" s="170">
        <f>IF(N2137="zákl. prenesená",J2137,0)</f>
        <v>0</v>
      </c>
      <c r="BH2137" s="170">
        <f>IF(N2137="zníž. prenesená",J2137,0)</f>
        <v>0</v>
      </c>
      <c r="BI2137" s="170">
        <f>IF(N2137="nulová",J2137,0)</f>
        <v>0</v>
      </c>
      <c r="BJ2137" s="17" t="s">
        <v>87</v>
      </c>
      <c r="BK2137" s="170">
        <f>ROUND(I2137*H2137,2)</f>
        <v>0</v>
      </c>
      <c r="BL2137" s="17" t="s">
        <v>452</v>
      </c>
      <c r="BM2137" s="169" t="s">
        <v>2474</v>
      </c>
    </row>
    <row r="2138" spans="2:65" s="13" customFormat="1">
      <c r="B2138" s="178"/>
      <c r="D2138" s="172" t="s">
        <v>342</v>
      </c>
      <c r="E2138" s="179" t="s">
        <v>1</v>
      </c>
      <c r="F2138" s="180" t="s">
        <v>2475</v>
      </c>
      <c r="H2138" s="181">
        <v>140.41900000000001</v>
      </c>
      <c r="I2138" s="182"/>
      <c r="L2138" s="178"/>
      <c r="M2138" s="183"/>
      <c r="T2138" s="184"/>
      <c r="AT2138" s="179" t="s">
        <v>342</v>
      </c>
      <c r="AU2138" s="179" t="s">
        <v>87</v>
      </c>
      <c r="AV2138" s="13" t="s">
        <v>87</v>
      </c>
      <c r="AW2138" s="13" t="s">
        <v>31</v>
      </c>
      <c r="AX2138" s="13" t="s">
        <v>75</v>
      </c>
      <c r="AY2138" s="179" t="s">
        <v>334</v>
      </c>
    </row>
    <row r="2139" spans="2:65" s="14" customFormat="1">
      <c r="B2139" s="185"/>
      <c r="D2139" s="172" t="s">
        <v>342</v>
      </c>
      <c r="E2139" s="186" t="s">
        <v>1</v>
      </c>
      <c r="F2139" s="187" t="s">
        <v>346</v>
      </c>
      <c r="H2139" s="188">
        <v>140.41900000000001</v>
      </c>
      <c r="I2139" s="189"/>
      <c r="L2139" s="185"/>
      <c r="M2139" s="190"/>
      <c r="T2139" s="191"/>
      <c r="AT2139" s="186" t="s">
        <v>342</v>
      </c>
      <c r="AU2139" s="186" t="s">
        <v>87</v>
      </c>
      <c r="AV2139" s="14" t="s">
        <v>340</v>
      </c>
      <c r="AW2139" s="14" t="s">
        <v>31</v>
      </c>
      <c r="AX2139" s="14" t="s">
        <v>82</v>
      </c>
      <c r="AY2139" s="186" t="s">
        <v>334</v>
      </c>
    </row>
    <row r="2140" spans="2:65" s="1" customFormat="1" ht="24.15" customHeight="1">
      <c r="B2140" s="128"/>
      <c r="C2140" s="158" t="s">
        <v>2476</v>
      </c>
      <c r="D2140" s="158" t="s">
        <v>336</v>
      </c>
      <c r="E2140" s="159" t="s">
        <v>2477</v>
      </c>
      <c r="F2140" s="160" t="s">
        <v>2478</v>
      </c>
      <c r="G2140" s="161" t="s">
        <v>893</v>
      </c>
      <c r="H2140" s="210"/>
      <c r="I2140" s="163"/>
      <c r="J2140" s="164">
        <f>ROUND(I2140*H2140,2)</f>
        <v>0</v>
      </c>
      <c r="K2140" s="165"/>
      <c r="L2140" s="32"/>
      <c r="M2140" s="166" t="s">
        <v>1</v>
      </c>
      <c r="N2140" s="127" t="s">
        <v>41</v>
      </c>
      <c r="P2140" s="167">
        <f>O2140*H2140</f>
        <v>0</v>
      </c>
      <c r="Q2140" s="167">
        <v>0</v>
      </c>
      <c r="R2140" s="167">
        <f>Q2140*H2140</f>
        <v>0</v>
      </c>
      <c r="S2140" s="167">
        <v>0</v>
      </c>
      <c r="T2140" s="168">
        <f>S2140*H2140</f>
        <v>0</v>
      </c>
      <c r="AR2140" s="169" t="s">
        <v>452</v>
      </c>
      <c r="AT2140" s="169" t="s">
        <v>336</v>
      </c>
      <c r="AU2140" s="169" t="s">
        <v>87</v>
      </c>
      <c r="AY2140" s="17" t="s">
        <v>334</v>
      </c>
      <c r="BE2140" s="170">
        <f>IF(N2140="základná",J2140,0)</f>
        <v>0</v>
      </c>
      <c r="BF2140" s="170">
        <f>IF(N2140="znížená",J2140,0)</f>
        <v>0</v>
      </c>
      <c r="BG2140" s="170">
        <f>IF(N2140="zákl. prenesená",J2140,0)</f>
        <v>0</v>
      </c>
      <c r="BH2140" s="170">
        <f>IF(N2140="zníž. prenesená",J2140,0)</f>
        <v>0</v>
      </c>
      <c r="BI2140" s="170">
        <f>IF(N2140="nulová",J2140,0)</f>
        <v>0</v>
      </c>
      <c r="BJ2140" s="17" t="s">
        <v>87</v>
      </c>
      <c r="BK2140" s="170">
        <f>ROUND(I2140*H2140,2)</f>
        <v>0</v>
      </c>
      <c r="BL2140" s="17" t="s">
        <v>452</v>
      </c>
      <c r="BM2140" s="169" t="s">
        <v>2479</v>
      </c>
    </row>
    <row r="2141" spans="2:65" s="11" customFormat="1" ht="22.8" customHeight="1">
      <c r="B2141" s="146"/>
      <c r="D2141" s="147" t="s">
        <v>74</v>
      </c>
      <c r="E2141" s="156" t="s">
        <v>2480</v>
      </c>
      <c r="F2141" s="156" t="s">
        <v>2481</v>
      </c>
      <c r="I2141" s="149"/>
      <c r="J2141" s="157">
        <f>BK2141</f>
        <v>0</v>
      </c>
      <c r="L2141" s="146"/>
      <c r="M2141" s="151"/>
      <c r="P2141" s="152">
        <f>SUM(P2142:P2145)</f>
        <v>0</v>
      </c>
      <c r="R2141" s="152">
        <f>SUM(R2142:R2145)</f>
        <v>6.5279520000000008E-2</v>
      </c>
      <c r="T2141" s="153">
        <f>SUM(T2142:T2145)</f>
        <v>0</v>
      </c>
      <c r="AR2141" s="147" t="s">
        <v>87</v>
      </c>
      <c r="AT2141" s="154" t="s">
        <v>74</v>
      </c>
      <c r="AU2141" s="154" t="s">
        <v>82</v>
      </c>
      <c r="AY2141" s="147" t="s">
        <v>334</v>
      </c>
      <c r="BK2141" s="155">
        <f>SUM(BK2142:BK2145)</f>
        <v>0</v>
      </c>
    </row>
    <row r="2142" spans="2:65" s="1" customFormat="1" ht="33" customHeight="1">
      <c r="B2142" s="128"/>
      <c r="C2142" s="158" t="s">
        <v>2482</v>
      </c>
      <c r="D2142" s="158" t="s">
        <v>336</v>
      </c>
      <c r="E2142" s="159" t="s">
        <v>2483</v>
      </c>
      <c r="F2142" s="160" t="s">
        <v>2484</v>
      </c>
      <c r="G2142" s="161" t="s">
        <v>339</v>
      </c>
      <c r="H2142" s="162">
        <v>725.32799999999997</v>
      </c>
      <c r="I2142" s="163"/>
      <c r="J2142" s="164">
        <f>ROUND(I2142*H2142,2)</f>
        <v>0</v>
      </c>
      <c r="K2142" s="165"/>
      <c r="L2142" s="32"/>
      <c r="M2142" s="166" t="s">
        <v>1</v>
      </c>
      <c r="N2142" s="127" t="s">
        <v>41</v>
      </c>
      <c r="P2142" s="167">
        <f>O2142*H2142</f>
        <v>0</v>
      </c>
      <c r="Q2142" s="167">
        <v>9.0000000000000006E-5</v>
      </c>
      <c r="R2142" s="167">
        <f>Q2142*H2142</f>
        <v>6.5279520000000008E-2</v>
      </c>
      <c r="S2142" s="167">
        <v>0</v>
      </c>
      <c r="T2142" s="168">
        <f>S2142*H2142</f>
        <v>0</v>
      </c>
      <c r="AR2142" s="169" t="s">
        <v>452</v>
      </c>
      <c r="AT2142" s="169" t="s">
        <v>336</v>
      </c>
      <c r="AU2142" s="169" t="s">
        <v>87</v>
      </c>
      <c r="AY2142" s="17" t="s">
        <v>334</v>
      </c>
      <c r="BE2142" s="170">
        <f>IF(N2142="základná",J2142,0)</f>
        <v>0</v>
      </c>
      <c r="BF2142" s="170">
        <f>IF(N2142="znížená",J2142,0)</f>
        <v>0</v>
      </c>
      <c r="BG2142" s="170">
        <f>IF(N2142="zákl. prenesená",J2142,0)</f>
        <v>0</v>
      </c>
      <c r="BH2142" s="170">
        <f>IF(N2142="zníž. prenesená",J2142,0)</f>
        <v>0</v>
      </c>
      <c r="BI2142" s="170">
        <f>IF(N2142="nulová",J2142,0)</f>
        <v>0</v>
      </c>
      <c r="BJ2142" s="17" t="s">
        <v>87</v>
      </c>
      <c r="BK2142" s="170">
        <f>ROUND(I2142*H2142,2)</f>
        <v>0</v>
      </c>
      <c r="BL2142" s="17" t="s">
        <v>452</v>
      </c>
      <c r="BM2142" s="169" t="s">
        <v>2485</v>
      </c>
    </row>
    <row r="2143" spans="2:65" s="12" customFormat="1">
      <c r="B2143" s="171"/>
      <c r="D2143" s="172" t="s">
        <v>342</v>
      </c>
      <c r="E2143" s="173" t="s">
        <v>1</v>
      </c>
      <c r="F2143" s="174" t="s">
        <v>2486</v>
      </c>
      <c r="H2143" s="173" t="s">
        <v>1</v>
      </c>
      <c r="I2143" s="175"/>
      <c r="L2143" s="171"/>
      <c r="M2143" s="176"/>
      <c r="T2143" s="177"/>
      <c r="AT2143" s="173" t="s">
        <v>342</v>
      </c>
      <c r="AU2143" s="173" t="s">
        <v>87</v>
      </c>
      <c r="AV2143" s="12" t="s">
        <v>82</v>
      </c>
      <c r="AW2143" s="12" t="s">
        <v>31</v>
      </c>
      <c r="AX2143" s="12" t="s">
        <v>75</v>
      </c>
      <c r="AY2143" s="173" t="s">
        <v>334</v>
      </c>
    </row>
    <row r="2144" spans="2:65" s="13" customFormat="1">
      <c r="B2144" s="178"/>
      <c r="D2144" s="172" t="s">
        <v>342</v>
      </c>
      <c r="E2144" s="179" t="s">
        <v>1</v>
      </c>
      <c r="F2144" s="180" t="s">
        <v>2487</v>
      </c>
      <c r="H2144" s="181">
        <v>725.32799999999997</v>
      </c>
      <c r="I2144" s="182"/>
      <c r="L2144" s="178"/>
      <c r="M2144" s="183"/>
      <c r="T2144" s="184"/>
      <c r="AT2144" s="179" t="s">
        <v>342</v>
      </c>
      <c r="AU2144" s="179" t="s">
        <v>87</v>
      </c>
      <c r="AV2144" s="13" t="s">
        <v>87</v>
      </c>
      <c r="AW2144" s="13" t="s">
        <v>31</v>
      </c>
      <c r="AX2144" s="13" t="s">
        <v>75</v>
      </c>
      <c r="AY2144" s="179" t="s">
        <v>334</v>
      </c>
    </row>
    <row r="2145" spans="2:65" s="14" customFormat="1">
      <c r="B2145" s="185"/>
      <c r="D2145" s="172" t="s">
        <v>342</v>
      </c>
      <c r="E2145" s="186" t="s">
        <v>1</v>
      </c>
      <c r="F2145" s="187" t="s">
        <v>346</v>
      </c>
      <c r="H2145" s="188">
        <v>725.32799999999997</v>
      </c>
      <c r="I2145" s="189"/>
      <c r="L2145" s="185"/>
      <c r="M2145" s="190"/>
      <c r="T2145" s="191"/>
      <c r="AT2145" s="186" t="s">
        <v>342</v>
      </c>
      <c r="AU2145" s="186" t="s">
        <v>87</v>
      </c>
      <c r="AV2145" s="14" t="s">
        <v>340</v>
      </c>
      <c r="AW2145" s="14" t="s">
        <v>31</v>
      </c>
      <c r="AX2145" s="14" t="s">
        <v>82</v>
      </c>
      <c r="AY2145" s="186" t="s">
        <v>334</v>
      </c>
    </row>
    <row r="2146" spans="2:65" s="11" customFormat="1" ht="22.8" customHeight="1">
      <c r="B2146" s="146"/>
      <c r="D2146" s="147" t="s">
        <v>74</v>
      </c>
      <c r="E2146" s="156" t="s">
        <v>2488</v>
      </c>
      <c r="F2146" s="156" t="s">
        <v>2489</v>
      </c>
      <c r="I2146" s="149"/>
      <c r="J2146" s="157">
        <f>BK2146</f>
        <v>0</v>
      </c>
      <c r="L2146" s="146"/>
      <c r="M2146" s="151"/>
      <c r="P2146" s="152">
        <f>SUM(P2147:P2271)</f>
        <v>0</v>
      </c>
      <c r="R2146" s="152">
        <f>SUM(R2147:R2271)</f>
        <v>0.28074915</v>
      </c>
      <c r="T2146" s="153">
        <f>SUM(T2147:T2271)</f>
        <v>0</v>
      </c>
      <c r="AR2146" s="147" t="s">
        <v>87</v>
      </c>
      <c r="AT2146" s="154" t="s">
        <v>74</v>
      </c>
      <c r="AU2146" s="154" t="s">
        <v>82</v>
      </c>
      <c r="AY2146" s="147" t="s">
        <v>334</v>
      </c>
      <c r="BK2146" s="155">
        <f>SUM(BK2147:BK2271)</f>
        <v>0</v>
      </c>
    </row>
    <row r="2147" spans="2:65" s="1" customFormat="1" ht="24.15" customHeight="1">
      <c r="B2147" s="128"/>
      <c r="C2147" s="158" t="s">
        <v>2490</v>
      </c>
      <c r="D2147" s="158" t="s">
        <v>336</v>
      </c>
      <c r="E2147" s="159" t="s">
        <v>2491</v>
      </c>
      <c r="F2147" s="160" t="s">
        <v>2492</v>
      </c>
      <c r="G2147" s="161" t="s">
        <v>339</v>
      </c>
      <c r="H2147" s="162">
        <v>850.755</v>
      </c>
      <c r="I2147" s="163"/>
      <c r="J2147" s="164">
        <f>ROUND(I2147*H2147,2)</f>
        <v>0</v>
      </c>
      <c r="K2147" s="165"/>
      <c r="L2147" s="32"/>
      <c r="M2147" s="166" t="s">
        <v>1</v>
      </c>
      <c r="N2147" s="127" t="s">
        <v>41</v>
      </c>
      <c r="P2147" s="167">
        <f>O2147*H2147</f>
        <v>0</v>
      </c>
      <c r="Q2147" s="167">
        <v>1E-4</v>
      </c>
      <c r="R2147" s="167">
        <f>Q2147*H2147</f>
        <v>8.5075499999999998E-2</v>
      </c>
      <c r="S2147" s="167">
        <v>0</v>
      </c>
      <c r="T2147" s="168">
        <f>S2147*H2147</f>
        <v>0</v>
      </c>
      <c r="AR2147" s="169" t="s">
        <v>452</v>
      </c>
      <c r="AT2147" s="169" t="s">
        <v>336</v>
      </c>
      <c r="AU2147" s="169" t="s">
        <v>87</v>
      </c>
      <c r="AY2147" s="17" t="s">
        <v>334</v>
      </c>
      <c r="BE2147" s="170">
        <f>IF(N2147="základná",J2147,0)</f>
        <v>0</v>
      </c>
      <c r="BF2147" s="170">
        <f>IF(N2147="znížená",J2147,0)</f>
        <v>0</v>
      </c>
      <c r="BG2147" s="170">
        <f>IF(N2147="zákl. prenesená",J2147,0)</f>
        <v>0</v>
      </c>
      <c r="BH2147" s="170">
        <f>IF(N2147="zníž. prenesená",J2147,0)</f>
        <v>0</v>
      </c>
      <c r="BI2147" s="170">
        <f>IF(N2147="nulová",J2147,0)</f>
        <v>0</v>
      </c>
      <c r="BJ2147" s="17" t="s">
        <v>87</v>
      </c>
      <c r="BK2147" s="170">
        <f>ROUND(I2147*H2147,2)</f>
        <v>0</v>
      </c>
      <c r="BL2147" s="17" t="s">
        <v>452</v>
      </c>
      <c r="BM2147" s="169" t="s">
        <v>2493</v>
      </c>
    </row>
    <row r="2148" spans="2:65" s="13" customFormat="1">
      <c r="B2148" s="178"/>
      <c r="D2148" s="172" t="s">
        <v>342</v>
      </c>
      <c r="E2148" s="179" t="s">
        <v>1</v>
      </c>
      <c r="F2148" s="180" t="s">
        <v>151</v>
      </c>
      <c r="H2148" s="181">
        <v>850.755</v>
      </c>
      <c r="I2148" s="182"/>
      <c r="L2148" s="178"/>
      <c r="M2148" s="183"/>
      <c r="T2148" s="184"/>
      <c r="AT2148" s="179" t="s">
        <v>342</v>
      </c>
      <c r="AU2148" s="179" t="s">
        <v>87</v>
      </c>
      <c r="AV2148" s="13" t="s">
        <v>87</v>
      </c>
      <c r="AW2148" s="13" t="s">
        <v>31</v>
      </c>
      <c r="AX2148" s="13" t="s">
        <v>75</v>
      </c>
      <c r="AY2148" s="179" t="s">
        <v>334</v>
      </c>
    </row>
    <row r="2149" spans="2:65" s="14" customFormat="1">
      <c r="B2149" s="185"/>
      <c r="D2149" s="172" t="s">
        <v>342</v>
      </c>
      <c r="E2149" s="186" t="s">
        <v>1</v>
      </c>
      <c r="F2149" s="187" t="s">
        <v>346</v>
      </c>
      <c r="H2149" s="188">
        <v>850.755</v>
      </c>
      <c r="I2149" s="189"/>
      <c r="L2149" s="185"/>
      <c r="M2149" s="190"/>
      <c r="T2149" s="191"/>
      <c r="AT2149" s="186" t="s">
        <v>342</v>
      </c>
      <c r="AU2149" s="186" t="s">
        <v>87</v>
      </c>
      <c r="AV2149" s="14" t="s">
        <v>340</v>
      </c>
      <c r="AW2149" s="14" t="s">
        <v>31</v>
      </c>
      <c r="AX2149" s="14" t="s">
        <v>82</v>
      </c>
      <c r="AY2149" s="186" t="s">
        <v>334</v>
      </c>
    </row>
    <row r="2150" spans="2:65" s="1" customFormat="1" ht="37.799999999999997" customHeight="1">
      <c r="B2150" s="128"/>
      <c r="C2150" s="158" t="s">
        <v>2494</v>
      </c>
      <c r="D2150" s="158" t="s">
        <v>336</v>
      </c>
      <c r="E2150" s="159" t="s">
        <v>2495</v>
      </c>
      <c r="F2150" s="160" t="s">
        <v>2496</v>
      </c>
      <c r="G2150" s="161" t="s">
        <v>339</v>
      </c>
      <c r="H2150" s="162">
        <v>850.755</v>
      </c>
      <c r="I2150" s="163"/>
      <c r="J2150" s="164">
        <f>ROUND(I2150*H2150,2)</f>
        <v>0</v>
      </c>
      <c r="K2150" s="165"/>
      <c r="L2150" s="32"/>
      <c r="M2150" s="166" t="s">
        <v>1</v>
      </c>
      <c r="N2150" s="127" t="s">
        <v>41</v>
      </c>
      <c r="P2150" s="167">
        <f>O2150*H2150</f>
        <v>0</v>
      </c>
      <c r="Q2150" s="167">
        <v>2.3000000000000001E-4</v>
      </c>
      <c r="R2150" s="167">
        <f>Q2150*H2150</f>
        <v>0.19567365</v>
      </c>
      <c r="S2150" s="167">
        <v>0</v>
      </c>
      <c r="T2150" s="168">
        <f>S2150*H2150</f>
        <v>0</v>
      </c>
      <c r="AR2150" s="169" t="s">
        <v>452</v>
      </c>
      <c r="AT2150" s="169" t="s">
        <v>336</v>
      </c>
      <c r="AU2150" s="169" t="s">
        <v>87</v>
      </c>
      <c r="AY2150" s="17" t="s">
        <v>334</v>
      </c>
      <c r="BE2150" s="170">
        <f>IF(N2150="základná",J2150,0)</f>
        <v>0</v>
      </c>
      <c r="BF2150" s="170">
        <f>IF(N2150="znížená",J2150,0)</f>
        <v>0</v>
      </c>
      <c r="BG2150" s="170">
        <f>IF(N2150="zákl. prenesená",J2150,0)</f>
        <v>0</v>
      </c>
      <c r="BH2150" s="170">
        <f>IF(N2150="zníž. prenesená",J2150,0)</f>
        <v>0</v>
      </c>
      <c r="BI2150" s="170">
        <f>IF(N2150="nulová",J2150,0)</f>
        <v>0</v>
      </c>
      <c r="BJ2150" s="17" t="s">
        <v>87</v>
      </c>
      <c r="BK2150" s="170">
        <f>ROUND(I2150*H2150,2)</f>
        <v>0</v>
      </c>
      <c r="BL2150" s="17" t="s">
        <v>452</v>
      </c>
      <c r="BM2150" s="169" t="s">
        <v>2497</v>
      </c>
    </row>
    <row r="2151" spans="2:65" s="12" customFormat="1">
      <c r="B2151" s="171"/>
      <c r="D2151" s="172" t="s">
        <v>342</v>
      </c>
      <c r="E2151" s="173" t="s">
        <v>1</v>
      </c>
      <c r="F2151" s="174" t="s">
        <v>2498</v>
      </c>
      <c r="H2151" s="173" t="s">
        <v>1</v>
      </c>
      <c r="I2151" s="175"/>
      <c r="L2151" s="171"/>
      <c r="M2151" s="176"/>
      <c r="T2151" s="177"/>
      <c r="AT2151" s="173" t="s">
        <v>342</v>
      </c>
      <c r="AU2151" s="173" t="s">
        <v>87</v>
      </c>
      <c r="AV2151" s="12" t="s">
        <v>82</v>
      </c>
      <c r="AW2151" s="12" t="s">
        <v>31</v>
      </c>
      <c r="AX2151" s="12" t="s">
        <v>75</v>
      </c>
      <c r="AY2151" s="173" t="s">
        <v>334</v>
      </c>
    </row>
    <row r="2152" spans="2:65" s="12" customFormat="1">
      <c r="B2152" s="171"/>
      <c r="D2152" s="172" t="s">
        <v>342</v>
      </c>
      <c r="E2152" s="173" t="s">
        <v>1</v>
      </c>
      <c r="F2152" s="174" t="s">
        <v>2499</v>
      </c>
      <c r="H2152" s="173" t="s">
        <v>1</v>
      </c>
      <c r="I2152" s="175"/>
      <c r="L2152" s="171"/>
      <c r="M2152" s="176"/>
      <c r="T2152" s="177"/>
      <c r="AT2152" s="173" t="s">
        <v>342</v>
      </c>
      <c r="AU2152" s="173" t="s">
        <v>87</v>
      </c>
      <c r="AV2152" s="12" t="s">
        <v>82</v>
      </c>
      <c r="AW2152" s="12" t="s">
        <v>31</v>
      </c>
      <c r="AX2152" s="12" t="s">
        <v>75</v>
      </c>
      <c r="AY2152" s="173" t="s">
        <v>334</v>
      </c>
    </row>
    <row r="2153" spans="2:65" s="12" customFormat="1" ht="20.399999999999999">
      <c r="B2153" s="171"/>
      <c r="D2153" s="172" t="s">
        <v>342</v>
      </c>
      <c r="E2153" s="173" t="s">
        <v>1</v>
      </c>
      <c r="F2153" s="174" t="s">
        <v>1504</v>
      </c>
      <c r="H2153" s="173" t="s">
        <v>1</v>
      </c>
      <c r="I2153" s="175"/>
      <c r="L2153" s="171"/>
      <c r="M2153" s="176"/>
      <c r="T2153" s="177"/>
      <c r="AT2153" s="173" t="s">
        <v>342</v>
      </c>
      <c r="AU2153" s="173" t="s">
        <v>87</v>
      </c>
      <c r="AV2153" s="12" t="s">
        <v>82</v>
      </c>
      <c r="AW2153" s="12" t="s">
        <v>31</v>
      </c>
      <c r="AX2153" s="12" t="s">
        <v>75</v>
      </c>
      <c r="AY2153" s="173" t="s">
        <v>334</v>
      </c>
    </row>
    <row r="2154" spans="2:65" s="13" customFormat="1">
      <c r="B2154" s="178"/>
      <c r="D2154" s="172" t="s">
        <v>342</v>
      </c>
      <c r="E2154" s="179" t="s">
        <v>1</v>
      </c>
      <c r="F2154" s="180" t="s">
        <v>2500</v>
      </c>
      <c r="H2154" s="181">
        <v>33.844999999999999</v>
      </c>
      <c r="I2154" s="182"/>
      <c r="L2154" s="178"/>
      <c r="M2154" s="183"/>
      <c r="T2154" s="184"/>
      <c r="AT2154" s="179" t="s">
        <v>342</v>
      </c>
      <c r="AU2154" s="179" t="s">
        <v>87</v>
      </c>
      <c r="AV2154" s="13" t="s">
        <v>87</v>
      </c>
      <c r="AW2154" s="13" t="s">
        <v>31</v>
      </c>
      <c r="AX2154" s="13" t="s">
        <v>75</v>
      </c>
      <c r="AY2154" s="179" t="s">
        <v>334</v>
      </c>
    </row>
    <row r="2155" spans="2:65" s="13" customFormat="1">
      <c r="B2155" s="178"/>
      <c r="D2155" s="172" t="s">
        <v>342</v>
      </c>
      <c r="E2155" s="179" t="s">
        <v>1</v>
      </c>
      <c r="F2155" s="180" t="s">
        <v>2501</v>
      </c>
      <c r="H2155" s="181">
        <v>48.79</v>
      </c>
      <c r="I2155" s="182"/>
      <c r="L2155" s="178"/>
      <c r="M2155" s="183"/>
      <c r="T2155" s="184"/>
      <c r="AT2155" s="179" t="s">
        <v>342</v>
      </c>
      <c r="AU2155" s="179" t="s">
        <v>87</v>
      </c>
      <c r="AV2155" s="13" t="s">
        <v>87</v>
      </c>
      <c r="AW2155" s="13" t="s">
        <v>31</v>
      </c>
      <c r="AX2155" s="13" t="s">
        <v>75</v>
      </c>
      <c r="AY2155" s="179" t="s">
        <v>334</v>
      </c>
    </row>
    <row r="2156" spans="2:65" s="13" customFormat="1">
      <c r="B2156" s="178"/>
      <c r="D2156" s="172" t="s">
        <v>342</v>
      </c>
      <c r="E2156" s="179" t="s">
        <v>1</v>
      </c>
      <c r="F2156" s="180" t="s">
        <v>2502</v>
      </c>
      <c r="H2156" s="181">
        <v>33.81</v>
      </c>
      <c r="I2156" s="182"/>
      <c r="L2156" s="178"/>
      <c r="M2156" s="183"/>
      <c r="T2156" s="184"/>
      <c r="AT2156" s="179" t="s">
        <v>342</v>
      </c>
      <c r="AU2156" s="179" t="s">
        <v>87</v>
      </c>
      <c r="AV2156" s="13" t="s">
        <v>87</v>
      </c>
      <c r="AW2156" s="13" t="s">
        <v>31</v>
      </c>
      <c r="AX2156" s="13" t="s">
        <v>75</v>
      </c>
      <c r="AY2156" s="179" t="s">
        <v>334</v>
      </c>
    </row>
    <row r="2157" spans="2:65" s="12" customFormat="1" ht="30.6">
      <c r="B2157" s="171"/>
      <c r="D2157" s="172" t="s">
        <v>342</v>
      </c>
      <c r="E2157" s="173" t="s">
        <v>1</v>
      </c>
      <c r="F2157" s="174" t="s">
        <v>1508</v>
      </c>
      <c r="H2157" s="173" t="s">
        <v>1</v>
      </c>
      <c r="I2157" s="175"/>
      <c r="L2157" s="171"/>
      <c r="M2157" s="176"/>
      <c r="T2157" s="177"/>
      <c r="AT2157" s="173" t="s">
        <v>342</v>
      </c>
      <c r="AU2157" s="173" t="s">
        <v>87</v>
      </c>
      <c r="AV2157" s="12" t="s">
        <v>82</v>
      </c>
      <c r="AW2157" s="12" t="s">
        <v>31</v>
      </c>
      <c r="AX2157" s="12" t="s">
        <v>75</v>
      </c>
      <c r="AY2157" s="173" t="s">
        <v>334</v>
      </c>
    </row>
    <row r="2158" spans="2:65" s="13" customFormat="1">
      <c r="B2158" s="178"/>
      <c r="D2158" s="172" t="s">
        <v>342</v>
      </c>
      <c r="E2158" s="179" t="s">
        <v>1</v>
      </c>
      <c r="F2158" s="180" t="s">
        <v>2503</v>
      </c>
      <c r="H2158" s="181">
        <v>51.17</v>
      </c>
      <c r="I2158" s="182"/>
      <c r="L2158" s="178"/>
      <c r="M2158" s="183"/>
      <c r="T2158" s="184"/>
      <c r="AT2158" s="179" t="s">
        <v>342</v>
      </c>
      <c r="AU2158" s="179" t="s">
        <v>87</v>
      </c>
      <c r="AV2158" s="13" t="s">
        <v>87</v>
      </c>
      <c r="AW2158" s="13" t="s">
        <v>31</v>
      </c>
      <c r="AX2158" s="13" t="s">
        <v>75</v>
      </c>
      <c r="AY2158" s="179" t="s">
        <v>334</v>
      </c>
    </row>
    <row r="2159" spans="2:65" s="13" customFormat="1">
      <c r="B2159" s="178"/>
      <c r="D2159" s="172" t="s">
        <v>342</v>
      </c>
      <c r="E2159" s="179" t="s">
        <v>1</v>
      </c>
      <c r="F2159" s="180" t="s">
        <v>2504</v>
      </c>
      <c r="H2159" s="181">
        <v>51.162999999999997</v>
      </c>
      <c r="I2159" s="182"/>
      <c r="L2159" s="178"/>
      <c r="M2159" s="183"/>
      <c r="T2159" s="184"/>
      <c r="AT2159" s="179" t="s">
        <v>342</v>
      </c>
      <c r="AU2159" s="179" t="s">
        <v>87</v>
      </c>
      <c r="AV2159" s="13" t="s">
        <v>87</v>
      </c>
      <c r="AW2159" s="13" t="s">
        <v>31</v>
      </c>
      <c r="AX2159" s="13" t="s">
        <v>75</v>
      </c>
      <c r="AY2159" s="179" t="s">
        <v>334</v>
      </c>
    </row>
    <row r="2160" spans="2:65" s="12" customFormat="1">
      <c r="B2160" s="171"/>
      <c r="D2160" s="172" t="s">
        <v>342</v>
      </c>
      <c r="E2160" s="173" t="s">
        <v>1</v>
      </c>
      <c r="F2160" s="174" t="s">
        <v>1511</v>
      </c>
      <c r="H2160" s="173" t="s">
        <v>1</v>
      </c>
      <c r="I2160" s="175"/>
      <c r="L2160" s="171"/>
      <c r="M2160" s="176"/>
      <c r="T2160" s="177"/>
      <c r="AT2160" s="173" t="s">
        <v>342</v>
      </c>
      <c r="AU2160" s="173" t="s">
        <v>87</v>
      </c>
      <c r="AV2160" s="12" t="s">
        <v>82</v>
      </c>
      <c r="AW2160" s="12" t="s">
        <v>31</v>
      </c>
      <c r="AX2160" s="12" t="s">
        <v>75</v>
      </c>
      <c r="AY2160" s="173" t="s">
        <v>334</v>
      </c>
    </row>
    <row r="2161" spans="2:51" s="13" customFormat="1">
      <c r="B2161" s="178"/>
      <c r="D2161" s="172" t="s">
        <v>342</v>
      </c>
      <c r="E2161" s="179" t="s">
        <v>1</v>
      </c>
      <c r="F2161" s="180" t="s">
        <v>1512</v>
      </c>
      <c r="H2161" s="181">
        <v>-16.675000000000001</v>
      </c>
      <c r="I2161" s="182"/>
      <c r="L2161" s="178"/>
      <c r="M2161" s="183"/>
      <c r="T2161" s="184"/>
      <c r="AT2161" s="179" t="s">
        <v>342</v>
      </c>
      <c r="AU2161" s="179" t="s">
        <v>87</v>
      </c>
      <c r="AV2161" s="13" t="s">
        <v>87</v>
      </c>
      <c r="AW2161" s="13" t="s">
        <v>31</v>
      </c>
      <c r="AX2161" s="13" t="s">
        <v>75</v>
      </c>
      <c r="AY2161" s="179" t="s">
        <v>334</v>
      </c>
    </row>
    <row r="2162" spans="2:51" s="12" customFormat="1">
      <c r="B2162" s="171"/>
      <c r="D2162" s="172" t="s">
        <v>342</v>
      </c>
      <c r="E2162" s="173" t="s">
        <v>1</v>
      </c>
      <c r="F2162" s="174" t="s">
        <v>2505</v>
      </c>
      <c r="H2162" s="173" t="s">
        <v>1</v>
      </c>
      <c r="I2162" s="175"/>
      <c r="L2162" s="171"/>
      <c r="M2162" s="176"/>
      <c r="T2162" s="177"/>
      <c r="AT2162" s="173" t="s">
        <v>342</v>
      </c>
      <c r="AU2162" s="173" t="s">
        <v>87</v>
      </c>
      <c r="AV2162" s="12" t="s">
        <v>82</v>
      </c>
      <c r="AW2162" s="12" t="s">
        <v>31</v>
      </c>
      <c r="AX2162" s="12" t="s">
        <v>75</v>
      </c>
      <c r="AY2162" s="173" t="s">
        <v>334</v>
      </c>
    </row>
    <row r="2163" spans="2:51" s="12" customFormat="1">
      <c r="B2163" s="171"/>
      <c r="D2163" s="172" t="s">
        <v>342</v>
      </c>
      <c r="E2163" s="173" t="s">
        <v>1</v>
      </c>
      <c r="F2163" s="174" t="s">
        <v>2506</v>
      </c>
      <c r="H2163" s="173" t="s">
        <v>1</v>
      </c>
      <c r="I2163" s="175"/>
      <c r="L2163" s="171"/>
      <c r="M2163" s="176"/>
      <c r="T2163" s="177"/>
      <c r="AT2163" s="173" t="s">
        <v>342</v>
      </c>
      <c r="AU2163" s="173" t="s">
        <v>87</v>
      </c>
      <c r="AV2163" s="12" t="s">
        <v>82</v>
      </c>
      <c r="AW2163" s="12" t="s">
        <v>31</v>
      </c>
      <c r="AX2163" s="12" t="s">
        <v>75</v>
      </c>
      <c r="AY2163" s="173" t="s">
        <v>334</v>
      </c>
    </row>
    <row r="2164" spans="2:51" s="13" customFormat="1">
      <c r="B2164" s="178"/>
      <c r="D2164" s="172" t="s">
        <v>342</v>
      </c>
      <c r="E2164" s="179" t="s">
        <v>1</v>
      </c>
      <c r="F2164" s="180" t="s">
        <v>2507</v>
      </c>
      <c r="H2164" s="181">
        <v>42.07</v>
      </c>
      <c r="I2164" s="182"/>
      <c r="L2164" s="178"/>
      <c r="M2164" s="183"/>
      <c r="T2164" s="184"/>
      <c r="AT2164" s="179" t="s">
        <v>342</v>
      </c>
      <c r="AU2164" s="179" t="s">
        <v>87</v>
      </c>
      <c r="AV2164" s="13" t="s">
        <v>87</v>
      </c>
      <c r="AW2164" s="13" t="s">
        <v>31</v>
      </c>
      <c r="AX2164" s="13" t="s">
        <v>75</v>
      </c>
      <c r="AY2164" s="179" t="s">
        <v>334</v>
      </c>
    </row>
    <row r="2165" spans="2:51" s="13" customFormat="1">
      <c r="B2165" s="178"/>
      <c r="D2165" s="172" t="s">
        <v>342</v>
      </c>
      <c r="E2165" s="179" t="s">
        <v>1</v>
      </c>
      <c r="F2165" s="180" t="s">
        <v>2508</v>
      </c>
      <c r="H2165" s="181">
        <v>-8.4</v>
      </c>
      <c r="I2165" s="182"/>
      <c r="L2165" s="178"/>
      <c r="M2165" s="183"/>
      <c r="T2165" s="184"/>
      <c r="AT2165" s="179" t="s">
        <v>342</v>
      </c>
      <c r="AU2165" s="179" t="s">
        <v>87</v>
      </c>
      <c r="AV2165" s="13" t="s">
        <v>87</v>
      </c>
      <c r="AW2165" s="13" t="s">
        <v>31</v>
      </c>
      <c r="AX2165" s="13" t="s">
        <v>75</v>
      </c>
      <c r="AY2165" s="179" t="s">
        <v>334</v>
      </c>
    </row>
    <row r="2166" spans="2:51" s="13" customFormat="1">
      <c r="B2166" s="178"/>
      <c r="D2166" s="172" t="s">
        <v>342</v>
      </c>
      <c r="E2166" s="179" t="s">
        <v>1</v>
      </c>
      <c r="F2166" s="180" t="s">
        <v>2509</v>
      </c>
      <c r="H2166" s="181">
        <v>1.1160000000000001</v>
      </c>
      <c r="I2166" s="182"/>
      <c r="L2166" s="178"/>
      <c r="M2166" s="183"/>
      <c r="T2166" s="184"/>
      <c r="AT2166" s="179" t="s">
        <v>342</v>
      </c>
      <c r="AU2166" s="179" t="s">
        <v>87</v>
      </c>
      <c r="AV2166" s="13" t="s">
        <v>87</v>
      </c>
      <c r="AW2166" s="13" t="s">
        <v>31</v>
      </c>
      <c r="AX2166" s="13" t="s">
        <v>75</v>
      </c>
      <c r="AY2166" s="179" t="s">
        <v>334</v>
      </c>
    </row>
    <row r="2167" spans="2:51" s="12" customFormat="1">
      <c r="B2167" s="171"/>
      <c r="D2167" s="172" t="s">
        <v>342</v>
      </c>
      <c r="E2167" s="173" t="s">
        <v>1</v>
      </c>
      <c r="F2167" s="174" t="s">
        <v>1511</v>
      </c>
      <c r="H2167" s="173" t="s">
        <v>1</v>
      </c>
      <c r="I2167" s="175"/>
      <c r="L2167" s="171"/>
      <c r="M2167" s="176"/>
      <c r="T2167" s="177"/>
      <c r="AT2167" s="173" t="s">
        <v>342</v>
      </c>
      <c r="AU2167" s="173" t="s">
        <v>87</v>
      </c>
      <c r="AV2167" s="12" t="s">
        <v>82</v>
      </c>
      <c r="AW2167" s="12" t="s">
        <v>31</v>
      </c>
      <c r="AX2167" s="12" t="s">
        <v>75</v>
      </c>
      <c r="AY2167" s="173" t="s">
        <v>334</v>
      </c>
    </row>
    <row r="2168" spans="2:51" s="13" customFormat="1">
      <c r="B2168" s="178"/>
      <c r="D2168" s="172" t="s">
        <v>342</v>
      </c>
      <c r="E2168" s="179" t="s">
        <v>1</v>
      </c>
      <c r="F2168" s="180" t="s">
        <v>1522</v>
      </c>
      <c r="H2168" s="181">
        <v>-3.1280000000000001</v>
      </c>
      <c r="I2168" s="182"/>
      <c r="L2168" s="178"/>
      <c r="M2168" s="183"/>
      <c r="T2168" s="184"/>
      <c r="AT2168" s="179" t="s">
        <v>342</v>
      </c>
      <c r="AU2168" s="179" t="s">
        <v>87</v>
      </c>
      <c r="AV2168" s="13" t="s">
        <v>87</v>
      </c>
      <c r="AW2168" s="13" t="s">
        <v>31</v>
      </c>
      <c r="AX2168" s="13" t="s">
        <v>75</v>
      </c>
      <c r="AY2168" s="179" t="s">
        <v>334</v>
      </c>
    </row>
    <row r="2169" spans="2:51" s="12" customFormat="1" ht="20.399999999999999">
      <c r="B2169" s="171"/>
      <c r="D2169" s="172" t="s">
        <v>342</v>
      </c>
      <c r="E2169" s="173" t="s">
        <v>1</v>
      </c>
      <c r="F2169" s="174" t="s">
        <v>2510</v>
      </c>
      <c r="H2169" s="173" t="s">
        <v>1</v>
      </c>
      <c r="I2169" s="175"/>
      <c r="L2169" s="171"/>
      <c r="M2169" s="176"/>
      <c r="T2169" s="177"/>
      <c r="AT2169" s="173" t="s">
        <v>342</v>
      </c>
      <c r="AU2169" s="173" t="s">
        <v>87</v>
      </c>
      <c r="AV2169" s="12" t="s">
        <v>82</v>
      </c>
      <c r="AW2169" s="12" t="s">
        <v>31</v>
      </c>
      <c r="AX2169" s="12" t="s">
        <v>75</v>
      </c>
      <c r="AY2169" s="173" t="s">
        <v>334</v>
      </c>
    </row>
    <row r="2170" spans="2:51" s="13" customFormat="1">
      <c r="B2170" s="178"/>
      <c r="D2170" s="172" t="s">
        <v>342</v>
      </c>
      <c r="E2170" s="179" t="s">
        <v>1</v>
      </c>
      <c r="F2170" s="180" t="s">
        <v>2511</v>
      </c>
      <c r="H2170" s="181">
        <v>26.984999999999999</v>
      </c>
      <c r="I2170" s="182"/>
      <c r="L2170" s="178"/>
      <c r="M2170" s="183"/>
      <c r="T2170" s="184"/>
      <c r="AT2170" s="179" t="s">
        <v>342</v>
      </c>
      <c r="AU2170" s="179" t="s">
        <v>87</v>
      </c>
      <c r="AV2170" s="13" t="s">
        <v>87</v>
      </c>
      <c r="AW2170" s="13" t="s">
        <v>31</v>
      </c>
      <c r="AX2170" s="13" t="s">
        <v>75</v>
      </c>
      <c r="AY2170" s="179" t="s">
        <v>334</v>
      </c>
    </row>
    <row r="2171" spans="2:51" s="13" customFormat="1">
      <c r="B2171" s="178"/>
      <c r="D2171" s="172" t="s">
        <v>342</v>
      </c>
      <c r="E2171" s="179" t="s">
        <v>1</v>
      </c>
      <c r="F2171" s="180" t="s">
        <v>2512</v>
      </c>
      <c r="H2171" s="181">
        <v>33.74</v>
      </c>
      <c r="I2171" s="182"/>
      <c r="L2171" s="178"/>
      <c r="M2171" s="183"/>
      <c r="T2171" s="184"/>
      <c r="AT2171" s="179" t="s">
        <v>342</v>
      </c>
      <c r="AU2171" s="179" t="s">
        <v>87</v>
      </c>
      <c r="AV2171" s="13" t="s">
        <v>87</v>
      </c>
      <c r="AW2171" s="13" t="s">
        <v>31</v>
      </c>
      <c r="AX2171" s="13" t="s">
        <v>75</v>
      </c>
      <c r="AY2171" s="179" t="s">
        <v>334</v>
      </c>
    </row>
    <row r="2172" spans="2:51" s="12" customFormat="1">
      <c r="B2172" s="171"/>
      <c r="D2172" s="172" t="s">
        <v>342</v>
      </c>
      <c r="E2172" s="173" t="s">
        <v>1</v>
      </c>
      <c r="F2172" s="174" t="s">
        <v>2513</v>
      </c>
      <c r="H2172" s="173" t="s">
        <v>1</v>
      </c>
      <c r="I2172" s="175"/>
      <c r="L2172" s="171"/>
      <c r="M2172" s="176"/>
      <c r="T2172" s="177"/>
      <c r="AT2172" s="173" t="s">
        <v>342</v>
      </c>
      <c r="AU2172" s="173" t="s">
        <v>87</v>
      </c>
      <c r="AV2172" s="12" t="s">
        <v>82</v>
      </c>
      <c r="AW2172" s="12" t="s">
        <v>31</v>
      </c>
      <c r="AX2172" s="12" t="s">
        <v>75</v>
      </c>
      <c r="AY2172" s="173" t="s">
        <v>334</v>
      </c>
    </row>
    <row r="2173" spans="2:51" s="13" customFormat="1">
      <c r="B2173" s="178"/>
      <c r="D2173" s="172" t="s">
        <v>342</v>
      </c>
      <c r="E2173" s="179" t="s">
        <v>1</v>
      </c>
      <c r="F2173" s="180" t="s">
        <v>2514</v>
      </c>
      <c r="H2173" s="181">
        <v>33.005000000000003</v>
      </c>
      <c r="I2173" s="182"/>
      <c r="L2173" s="178"/>
      <c r="M2173" s="183"/>
      <c r="T2173" s="184"/>
      <c r="AT2173" s="179" t="s">
        <v>342</v>
      </c>
      <c r="AU2173" s="179" t="s">
        <v>87</v>
      </c>
      <c r="AV2173" s="13" t="s">
        <v>87</v>
      </c>
      <c r="AW2173" s="13" t="s">
        <v>31</v>
      </c>
      <c r="AX2173" s="13" t="s">
        <v>75</v>
      </c>
      <c r="AY2173" s="179" t="s">
        <v>334</v>
      </c>
    </row>
    <row r="2174" spans="2:51" s="13" customFormat="1">
      <c r="B2174" s="178"/>
      <c r="D2174" s="172" t="s">
        <v>342</v>
      </c>
      <c r="E2174" s="179" t="s">
        <v>1</v>
      </c>
      <c r="F2174" s="180" t="s">
        <v>2515</v>
      </c>
      <c r="H2174" s="181">
        <v>-0.78300000000000003</v>
      </c>
      <c r="I2174" s="182"/>
      <c r="L2174" s="178"/>
      <c r="M2174" s="183"/>
      <c r="T2174" s="184"/>
      <c r="AT2174" s="179" t="s">
        <v>342</v>
      </c>
      <c r="AU2174" s="179" t="s">
        <v>87</v>
      </c>
      <c r="AV2174" s="13" t="s">
        <v>87</v>
      </c>
      <c r="AW2174" s="13" t="s">
        <v>31</v>
      </c>
      <c r="AX2174" s="13" t="s">
        <v>75</v>
      </c>
      <c r="AY2174" s="179" t="s">
        <v>334</v>
      </c>
    </row>
    <row r="2175" spans="2:51" s="13" customFormat="1">
      <c r="B2175" s="178"/>
      <c r="D2175" s="172" t="s">
        <v>342</v>
      </c>
      <c r="E2175" s="179" t="s">
        <v>1</v>
      </c>
      <c r="F2175" s="180" t="s">
        <v>2515</v>
      </c>
      <c r="H2175" s="181">
        <v>-0.78300000000000003</v>
      </c>
      <c r="I2175" s="182"/>
      <c r="L2175" s="178"/>
      <c r="M2175" s="183"/>
      <c r="T2175" s="184"/>
      <c r="AT2175" s="179" t="s">
        <v>342</v>
      </c>
      <c r="AU2175" s="179" t="s">
        <v>87</v>
      </c>
      <c r="AV2175" s="13" t="s">
        <v>87</v>
      </c>
      <c r="AW2175" s="13" t="s">
        <v>31</v>
      </c>
      <c r="AX2175" s="13" t="s">
        <v>75</v>
      </c>
      <c r="AY2175" s="179" t="s">
        <v>334</v>
      </c>
    </row>
    <row r="2176" spans="2:51" s="13" customFormat="1">
      <c r="B2176" s="178"/>
      <c r="D2176" s="172" t="s">
        <v>342</v>
      </c>
      <c r="E2176" s="179" t="s">
        <v>1</v>
      </c>
      <c r="F2176" s="180" t="s">
        <v>2516</v>
      </c>
      <c r="H2176" s="181">
        <v>-3.2469999999999999</v>
      </c>
      <c r="I2176" s="182"/>
      <c r="L2176" s="178"/>
      <c r="M2176" s="183"/>
      <c r="T2176" s="184"/>
      <c r="AT2176" s="179" t="s">
        <v>342</v>
      </c>
      <c r="AU2176" s="179" t="s">
        <v>87</v>
      </c>
      <c r="AV2176" s="13" t="s">
        <v>87</v>
      </c>
      <c r="AW2176" s="13" t="s">
        <v>31</v>
      </c>
      <c r="AX2176" s="13" t="s">
        <v>75</v>
      </c>
      <c r="AY2176" s="179" t="s">
        <v>334</v>
      </c>
    </row>
    <row r="2177" spans="2:51" s="13" customFormat="1">
      <c r="B2177" s="178"/>
      <c r="D2177" s="172" t="s">
        <v>342</v>
      </c>
      <c r="E2177" s="179" t="s">
        <v>1</v>
      </c>
      <c r="F2177" s="180" t="s">
        <v>2515</v>
      </c>
      <c r="H2177" s="181">
        <v>-0.78300000000000003</v>
      </c>
      <c r="I2177" s="182"/>
      <c r="L2177" s="178"/>
      <c r="M2177" s="183"/>
      <c r="T2177" s="184"/>
      <c r="AT2177" s="179" t="s">
        <v>342</v>
      </c>
      <c r="AU2177" s="179" t="s">
        <v>87</v>
      </c>
      <c r="AV2177" s="13" t="s">
        <v>87</v>
      </c>
      <c r="AW2177" s="13" t="s">
        <v>31</v>
      </c>
      <c r="AX2177" s="13" t="s">
        <v>75</v>
      </c>
      <c r="AY2177" s="179" t="s">
        <v>334</v>
      </c>
    </row>
    <row r="2178" spans="2:51" s="13" customFormat="1">
      <c r="B2178" s="178"/>
      <c r="D2178" s="172" t="s">
        <v>342</v>
      </c>
      <c r="E2178" s="179" t="s">
        <v>1</v>
      </c>
      <c r="F2178" s="180" t="s">
        <v>2516</v>
      </c>
      <c r="H2178" s="181">
        <v>-3.2469999999999999</v>
      </c>
      <c r="I2178" s="182"/>
      <c r="L2178" s="178"/>
      <c r="M2178" s="183"/>
      <c r="T2178" s="184"/>
      <c r="AT2178" s="179" t="s">
        <v>342</v>
      </c>
      <c r="AU2178" s="179" t="s">
        <v>87</v>
      </c>
      <c r="AV2178" s="13" t="s">
        <v>87</v>
      </c>
      <c r="AW2178" s="13" t="s">
        <v>31</v>
      </c>
      <c r="AX2178" s="13" t="s">
        <v>75</v>
      </c>
      <c r="AY2178" s="179" t="s">
        <v>334</v>
      </c>
    </row>
    <row r="2179" spans="2:51" s="13" customFormat="1">
      <c r="B2179" s="178"/>
      <c r="D2179" s="172" t="s">
        <v>342</v>
      </c>
      <c r="E2179" s="179" t="s">
        <v>1</v>
      </c>
      <c r="F2179" s="180" t="s">
        <v>2515</v>
      </c>
      <c r="H2179" s="181">
        <v>-0.78300000000000003</v>
      </c>
      <c r="I2179" s="182"/>
      <c r="L2179" s="178"/>
      <c r="M2179" s="183"/>
      <c r="T2179" s="184"/>
      <c r="AT2179" s="179" t="s">
        <v>342</v>
      </c>
      <c r="AU2179" s="179" t="s">
        <v>87</v>
      </c>
      <c r="AV2179" s="13" t="s">
        <v>87</v>
      </c>
      <c r="AW2179" s="13" t="s">
        <v>31</v>
      </c>
      <c r="AX2179" s="13" t="s">
        <v>75</v>
      </c>
      <c r="AY2179" s="179" t="s">
        <v>334</v>
      </c>
    </row>
    <row r="2180" spans="2:51" s="13" customFormat="1">
      <c r="B2180" s="178"/>
      <c r="D2180" s="172" t="s">
        <v>342</v>
      </c>
      <c r="E2180" s="179" t="s">
        <v>1</v>
      </c>
      <c r="F2180" s="180" t="s">
        <v>2516</v>
      </c>
      <c r="H2180" s="181">
        <v>-3.2469999999999999</v>
      </c>
      <c r="I2180" s="182"/>
      <c r="L2180" s="178"/>
      <c r="M2180" s="183"/>
      <c r="T2180" s="184"/>
      <c r="AT2180" s="179" t="s">
        <v>342</v>
      </c>
      <c r="AU2180" s="179" t="s">
        <v>87</v>
      </c>
      <c r="AV2180" s="13" t="s">
        <v>87</v>
      </c>
      <c r="AW2180" s="13" t="s">
        <v>31</v>
      </c>
      <c r="AX2180" s="13" t="s">
        <v>75</v>
      </c>
      <c r="AY2180" s="179" t="s">
        <v>334</v>
      </c>
    </row>
    <row r="2181" spans="2:51" s="12" customFormat="1">
      <c r="B2181" s="171"/>
      <c r="D2181" s="172" t="s">
        <v>342</v>
      </c>
      <c r="E2181" s="173" t="s">
        <v>1</v>
      </c>
      <c r="F2181" s="174" t="s">
        <v>2517</v>
      </c>
      <c r="H2181" s="173" t="s">
        <v>1</v>
      </c>
      <c r="I2181" s="175"/>
      <c r="L2181" s="171"/>
      <c r="M2181" s="176"/>
      <c r="T2181" s="177"/>
      <c r="AT2181" s="173" t="s">
        <v>342</v>
      </c>
      <c r="AU2181" s="173" t="s">
        <v>87</v>
      </c>
      <c r="AV2181" s="12" t="s">
        <v>82</v>
      </c>
      <c r="AW2181" s="12" t="s">
        <v>31</v>
      </c>
      <c r="AX2181" s="12" t="s">
        <v>75</v>
      </c>
      <c r="AY2181" s="173" t="s">
        <v>334</v>
      </c>
    </row>
    <row r="2182" spans="2:51" s="13" customFormat="1">
      <c r="B2182" s="178"/>
      <c r="D2182" s="172" t="s">
        <v>342</v>
      </c>
      <c r="E2182" s="179" t="s">
        <v>1</v>
      </c>
      <c r="F2182" s="180" t="s">
        <v>2518</v>
      </c>
      <c r="H2182" s="181">
        <v>6.44</v>
      </c>
      <c r="I2182" s="182"/>
      <c r="L2182" s="178"/>
      <c r="M2182" s="183"/>
      <c r="T2182" s="184"/>
      <c r="AT2182" s="179" t="s">
        <v>342</v>
      </c>
      <c r="AU2182" s="179" t="s">
        <v>87</v>
      </c>
      <c r="AV2182" s="13" t="s">
        <v>87</v>
      </c>
      <c r="AW2182" s="13" t="s">
        <v>31</v>
      </c>
      <c r="AX2182" s="13" t="s">
        <v>75</v>
      </c>
      <c r="AY2182" s="179" t="s">
        <v>334</v>
      </c>
    </row>
    <row r="2183" spans="2:51" s="13" customFormat="1">
      <c r="B2183" s="178"/>
      <c r="D2183" s="172" t="s">
        <v>342</v>
      </c>
      <c r="E2183" s="179" t="s">
        <v>1</v>
      </c>
      <c r="F2183" s="180" t="s">
        <v>2519</v>
      </c>
      <c r="H2183" s="181">
        <v>-1.5649999999999999</v>
      </c>
      <c r="I2183" s="182"/>
      <c r="L2183" s="178"/>
      <c r="M2183" s="183"/>
      <c r="T2183" s="184"/>
      <c r="AT2183" s="179" t="s">
        <v>342</v>
      </c>
      <c r="AU2183" s="179" t="s">
        <v>87</v>
      </c>
      <c r="AV2183" s="13" t="s">
        <v>87</v>
      </c>
      <c r="AW2183" s="13" t="s">
        <v>31</v>
      </c>
      <c r="AX2183" s="13" t="s">
        <v>75</v>
      </c>
      <c r="AY2183" s="179" t="s">
        <v>334</v>
      </c>
    </row>
    <row r="2184" spans="2:51" s="12" customFormat="1">
      <c r="B2184" s="171"/>
      <c r="D2184" s="172" t="s">
        <v>342</v>
      </c>
      <c r="E2184" s="173" t="s">
        <v>1</v>
      </c>
      <c r="F2184" s="174" t="s">
        <v>2520</v>
      </c>
      <c r="H2184" s="173" t="s">
        <v>1</v>
      </c>
      <c r="I2184" s="175"/>
      <c r="L2184" s="171"/>
      <c r="M2184" s="176"/>
      <c r="T2184" s="177"/>
      <c r="AT2184" s="173" t="s">
        <v>342</v>
      </c>
      <c r="AU2184" s="173" t="s">
        <v>87</v>
      </c>
      <c r="AV2184" s="12" t="s">
        <v>82</v>
      </c>
      <c r="AW2184" s="12" t="s">
        <v>31</v>
      </c>
      <c r="AX2184" s="12" t="s">
        <v>75</v>
      </c>
      <c r="AY2184" s="173" t="s">
        <v>334</v>
      </c>
    </row>
    <row r="2185" spans="2:51" s="13" customFormat="1">
      <c r="B2185" s="178"/>
      <c r="D2185" s="172" t="s">
        <v>342</v>
      </c>
      <c r="E2185" s="179" t="s">
        <v>1</v>
      </c>
      <c r="F2185" s="180" t="s">
        <v>2521</v>
      </c>
      <c r="H2185" s="181">
        <v>46.865000000000002</v>
      </c>
      <c r="I2185" s="182"/>
      <c r="L2185" s="178"/>
      <c r="M2185" s="183"/>
      <c r="T2185" s="184"/>
      <c r="AT2185" s="179" t="s">
        <v>342</v>
      </c>
      <c r="AU2185" s="179" t="s">
        <v>87</v>
      </c>
      <c r="AV2185" s="13" t="s">
        <v>87</v>
      </c>
      <c r="AW2185" s="13" t="s">
        <v>31</v>
      </c>
      <c r="AX2185" s="13" t="s">
        <v>75</v>
      </c>
      <c r="AY2185" s="179" t="s">
        <v>334</v>
      </c>
    </row>
    <row r="2186" spans="2:51" s="13" customFormat="1">
      <c r="B2186" s="178"/>
      <c r="D2186" s="172" t="s">
        <v>342</v>
      </c>
      <c r="E2186" s="179" t="s">
        <v>1</v>
      </c>
      <c r="F2186" s="180" t="s">
        <v>2522</v>
      </c>
      <c r="H2186" s="181">
        <v>-2.3479999999999999</v>
      </c>
      <c r="I2186" s="182"/>
      <c r="L2186" s="178"/>
      <c r="M2186" s="183"/>
      <c r="T2186" s="184"/>
      <c r="AT2186" s="179" t="s">
        <v>342</v>
      </c>
      <c r="AU2186" s="179" t="s">
        <v>87</v>
      </c>
      <c r="AV2186" s="13" t="s">
        <v>87</v>
      </c>
      <c r="AW2186" s="13" t="s">
        <v>31</v>
      </c>
      <c r="AX2186" s="13" t="s">
        <v>75</v>
      </c>
      <c r="AY2186" s="179" t="s">
        <v>334</v>
      </c>
    </row>
    <row r="2187" spans="2:51" s="13" customFormat="1">
      <c r="B2187" s="178"/>
      <c r="D2187" s="172" t="s">
        <v>342</v>
      </c>
      <c r="E2187" s="179" t="s">
        <v>1</v>
      </c>
      <c r="F2187" s="180" t="s">
        <v>2523</v>
      </c>
      <c r="H2187" s="181">
        <v>-6.4939999999999998</v>
      </c>
      <c r="I2187" s="182"/>
      <c r="L2187" s="178"/>
      <c r="M2187" s="183"/>
      <c r="T2187" s="184"/>
      <c r="AT2187" s="179" t="s">
        <v>342</v>
      </c>
      <c r="AU2187" s="179" t="s">
        <v>87</v>
      </c>
      <c r="AV2187" s="13" t="s">
        <v>87</v>
      </c>
      <c r="AW2187" s="13" t="s">
        <v>31</v>
      </c>
      <c r="AX2187" s="13" t="s">
        <v>75</v>
      </c>
      <c r="AY2187" s="179" t="s">
        <v>334</v>
      </c>
    </row>
    <row r="2188" spans="2:51" s="13" customFormat="1">
      <c r="B2188" s="178"/>
      <c r="D2188" s="172" t="s">
        <v>342</v>
      </c>
      <c r="E2188" s="179" t="s">
        <v>1</v>
      </c>
      <c r="F2188" s="180" t="s">
        <v>2524</v>
      </c>
      <c r="H2188" s="181">
        <v>-6.5</v>
      </c>
      <c r="I2188" s="182"/>
      <c r="L2188" s="178"/>
      <c r="M2188" s="183"/>
      <c r="T2188" s="184"/>
      <c r="AT2188" s="179" t="s">
        <v>342</v>
      </c>
      <c r="AU2188" s="179" t="s">
        <v>87</v>
      </c>
      <c r="AV2188" s="13" t="s">
        <v>87</v>
      </c>
      <c r="AW2188" s="13" t="s">
        <v>31</v>
      </c>
      <c r="AX2188" s="13" t="s">
        <v>75</v>
      </c>
      <c r="AY2188" s="179" t="s">
        <v>334</v>
      </c>
    </row>
    <row r="2189" spans="2:51" s="13" customFormat="1">
      <c r="B2189" s="178"/>
      <c r="D2189" s="172" t="s">
        <v>342</v>
      </c>
      <c r="E2189" s="179" t="s">
        <v>1</v>
      </c>
      <c r="F2189" s="180" t="s">
        <v>2525</v>
      </c>
      <c r="H2189" s="181">
        <v>-4.2670000000000003</v>
      </c>
      <c r="I2189" s="182"/>
      <c r="L2189" s="178"/>
      <c r="M2189" s="183"/>
      <c r="T2189" s="184"/>
      <c r="AT2189" s="179" t="s">
        <v>342</v>
      </c>
      <c r="AU2189" s="179" t="s">
        <v>87</v>
      </c>
      <c r="AV2189" s="13" t="s">
        <v>87</v>
      </c>
      <c r="AW2189" s="13" t="s">
        <v>31</v>
      </c>
      <c r="AX2189" s="13" t="s">
        <v>75</v>
      </c>
      <c r="AY2189" s="179" t="s">
        <v>334</v>
      </c>
    </row>
    <row r="2190" spans="2:51" s="12" customFormat="1">
      <c r="B2190" s="171"/>
      <c r="D2190" s="172" t="s">
        <v>342</v>
      </c>
      <c r="E2190" s="173" t="s">
        <v>1</v>
      </c>
      <c r="F2190" s="174" t="s">
        <v>2526</v>
      </c>
      <c r="H2190" s="173" t="s">
        <v>1</v>
      </c>
      <c r="I2190" s="175"/>
      <c r="L2190" s="171"/>
      <c r="M2190" s="176"/>
      <c r="T2190" s="177"/>
      <c r="AT2190" s="173" t="s">
        <v>342</v>
      </c>
      <c r="AU2190" s="173" t="s">
        <v>87</v>
      </c>
      <c r="AV2190" s="12" t="s">
        <v>82</v>
      </c>
      <c r="AW2190" s="12" t="s">
        <v>31</v>
      </c>
      <c r="AX2190" s="12" t="s">
        <v>75</v>
      </c>
      <c r="AY2190" s="173" t="s">
        <v>334</v>
      </c>
    </row>
    <row r="2191" spans="2:51" s="13" customFormat="1">
      <c r="B2191" s="178"/>
      <c r="D2191" s="172" t="s">
        <v>342</v>
      </c>
      <c r="E2191" s="179" t="s">
        <v>1</v>
      </c>
      <c r="F2191" s="180" t="s">
        <v>2527</v>
      </c>
      <c r="H2191" s="181">
        <v>53.393000000000001</v>
      </c>
      <c r="I2191" s="182"/>
      <c r="L2191" s="178"/>
      <c r="M2191" s="183"/>
      <c r="T2191" s="184"/>
      <c r="AT2191" s="179" t="s">
        <v>342</v>
      </c>
      <c r="AU2191" s="179" t="s">
        <v>87</v>
      </c>
      <c r="AV2191" s="13" t="s">
        <v>87</v>
      </c>
      <c r="AW2191" s="13" t="s">
        <v>31</v>
      </c>
      <c r="AX2191" s="13" t="s">
        <v>75</v>
      </c>
      <c r="AY2191" s="179" t="s">
        <v>334</v>
      </c>
    </row>
    <row r="2192" spans="2:51" s="13" customFormat="1">
      <c r="B2192" s="178"/>
      <c r="D2192" s="172" t="s">
        <v>342</v>
      </c>
      <c r="E2192" s="179" t="s">
        <v>1</v>
      </c>
      <c r="F2192" s="180" t="s">
        <v>2524</v>
      </c>
      <c r="H2192" s="181">
        <v>-6.5</v>
      </c>
      <c r="I2192" s="182"/>
      <c r="L2192" s="178"/>
      <c r="M2192" s="183"/>
      <c r="T2192" s="184"/>
      <c r="AT2192" s="179" t="s">
        <v>342</v>
      </c>
      <c r="AU2192" s="179" t="s">
        <v>87</v>
      </c>
      <c r="AV2192" s="13" t="s">
        <v>87</v>
      </c>
      <c r="AW2192" s="13" t="s">
        <v>31</v>
      </c>
      <c r="AX2192" s="13" t="s">
        <v>75</v>
      </c>
      <c r="AY2192" s="179" t="s">
        <v>334</v>
      </c>
    </row>
    <row r="2193" spans="2:51" s="13" customFormat="1">
      <c r="B2193" s="178"/>
      <c r="D2193" s="172" t="s">
        <v>342</v>
      </c>
      <c r="E2193" s="179" t="s">
        <v>1</v>
      </c>
      <c r="F2193" s="180" t="s">
        <v>2528</v>
      </c>
      <c r="H2193" s="181">
        <v>-3.9129999999999998</v>
      </c>
      <c r="I2193" s="182"/>
      <c r="L2193" s="178"/>
      <c r="M2193" s="183"/>
      <c r="T2193" s="184"/>
      <c r="AT2193" s="179" t="s">
        <v>342</v>
      </c>
      <c r="AU2193" s="179" t="s">
        <v>87</v>
      </c>
      <c r="AV2193" s="13" t="s">
        <v>87</v>
      </c>
      <c r="AW2193" s="13" t="s">
        <v>31</v>
      </c>
      <c r="AX2193" s="13" t="s">
        <v>75</v>
      </c>
      <c r="AY2193" s="179" t="s">
        <v>334</v>
      </c>
    </row>
    <row r="2194" spans="2:51" s="13" customFormat="1">
      <c r="B2194" s="178"/>
      <c r="D2194" s="172" t="s">
        <v>342</v>
      </c>
      <c r="E2194" s="179" t="s">
        <v>1</v>
      </c>
      <c r="F2194" s="180" t="s">
        <v>2523</v>
      </c>
      <c r="H2194" s="181">
        <v>-6.4939999999999998</v>
      </c>
      <c r="I2194" s="182"/>
      <c r="L2194" s="178"/>
      <c r="M2194" s="183"/>
      <c r="T2194" s="184"/>
      <c r="AT2194" s="179" t="s">
        <v>342</v>
      </c>
      <c r="AU2194" s="179" t="s">
        <v>87</v>
      </c>
      <c r="AV2194" s="13" t="s">
        <v>87</v>
      </c>
      <c r="AW2194" s="13" t="s">
        <v>31</v>
      </c>
      <c r="AX2194" s="13" t="s">
        <v>75</v>
      </c>
      <c r="AY2194" s="179" t="s">
        <v>334</v>
      </c>
    </row>
    <row r="2195" spans="2:51" s="12" customFormat="1">
      <c r="B2195" s="171"/>
      <c r="D2195" s="172" t="s">
        <v>342</v>
      </c>
      <c r="E2195" s="173" t="s">
        <v>1</v>
      </c>
      <c r="F2195" s="174" t="s">
        <v>2529</v>
      </c>
      <c r="H2195" s="173" t="s">
        <v>1</v>
      </c>
      <c r="I2195" s="175"/>
      <c r="L2195" s="171"/>
      <c r="M2195" s="176"/>
      <c r="T2195" s="177"/>
      <c r="AT2195" s="173" t="s">
        <v>342</v>
      </c>
      <c r="AU2195" s="173" t="s">
        <v>87</v>
      </c>
      <c r="AV2195" s="12" t="s">
        <v>82</v>
      </c>
      <c r="AW2195" s="12" t="s">
        <v>31</v>
      </c>
      <c r="AX2195" s="12" t="s">
        <v>75</v>
      </c>
      <c r="AY2195" s="173" t="s">
        <v>334</v>
      </c>
    </row>
    <row r="2196" spans="2:51" s="13" customFormat="1">
      <c r="B2196" s="178"/>
      <c r="D2196" s="172" t="s">
        <v>342</v>
      </c>
      <c r="E2196" s="179" t="s">
        <v>1</v>
      </c>
      <c r="F2196" s="180" t="s">
        <v>2530</v>
      </c>
      <c r="H2196" s="181">
        <v>53.515000000000001</v>
      </c>
      <c r="I2196" s="182"/>
      <c r="L2196" s="178"/>
      <c r="M2196" s="183"/>
      <c r="T2196" s="184"/>
      <c r="AT2196" s="179" t="s">
        <v>342</v>
      </c>
      <c r="AU2196" s="179" t="s">
        <v>87</v>
      </c>
      <c r="AV2196" s="13" t="s">
        <v>87</v>
      </c>
      <c r="AW2196" s="13" t="s">
        <v>31</v>
      </c>
      <c r="AX2196" s="13" t="s">
        <v>75</v>
      </c>
      <c r="AY2196" s="179" t="s">
        <v>334</v>
      </c>
    </row>
    <row r="2197" spans="2:51" s="13" customFormat="1">
      <c r="B2197" s="178"/>
      <c r="D2197" s="172" t="s">
        <v>342</v>
      </c>
      <c r="E2197" s="179" t="s">
        <v>1</v>
      </c>
      <c r="F2197" s="180" t="s">
        <v>2531</v>
      </c>
      <c r="H2197" s="181">
        <v>-4.6959999999999997</v>
      </c>
      <c r="I2197" s="182"/>
      <c r="L2197" s="178"/>
      <c r="M2197" s="183"/>
      <c r="T2197" s="184"/>
      <c r="AT2197" s="179" t="s">
        <v>342</v>
      </c>
      <c r="AU2197" s="179" t="s">
        <v>87</v>
      </c>
      <c r="AV2197" s="13" t="s">
        <v>87</v>
      </c>
      <c r="AW2197" s="13" t="s">
        <v>31</v>
      </c>
      <c r="AX2197" s="13" t="s">
        <v>75</v>
      </c>
      <c r="AY2197" s="179" t="s">
        <v>334</v>
      </c>
    </row>
    <row r="2198" spans="2:51" s="13" customFormat="1">
      <c r="B2198" s="178"/>
      <c r="D2198" s="172" t="s">
        <v>342</v>
      </c>
      <c r="E2198" s="179" t="s">
        <v>1</v>
      </c>
      <c r="F2198" s="180" t="s">
        <v>2524</v>
      </c>
      <c r="H2198" s="181">
        <v>-6.5</v>
      </c>
      <c r="I2198" s="182"/>
      <c r="L2198" s="178"/>
      <c r="M2198" s="183"/>
      <c r="T2198" s="184"/>
      <c r="AT2198" s="179" t="s">
        <v>342</v>
      </c>
      <c r="AU2198" s="179" t="s">
        <v>87</v>
      </c>
      <c r="AV2198" s="13" t="s">
        <v>87</v>
      </c>
      <c r="AW2198" s="13" t="s">
        <v>31</v>
      </c>
      <c r="AX2198" s="13" t="s">
        <v>75</v>
      </c>
      <c r="AY2198" s="179" t="s">
        <v>334</v>
      </c>
    </row>
    <row r="2199" spans="2:51" s="13" customFormat="1">
      <c r="B2199" s="178"/>
      <c r="D2199" s="172" t="s">
        <v>342</v>
      </c>
      <c r="E2199" s="179" t="s">
        <v>1</v>
      </c>
      <c r="F2199" s="180" t="s">
        <v>2523</v>
      </c>
      <c r="H2199" s="181">
        <v>-6.4939999999999998</v>
      </c>
      <c r="I2199" s="182"/>
      <c r="L2199" s="178"/>
      <c r="M2199" s="183"/>
      <c r="T2199" s="184"/>
      <c r="AT2199" s="179" t="s">
        <v>342</v>
      </c>
      <c r="AU2199" s="179" t="s">
        <v>87</v>
      </c>
      <c r="AV2199" s="13" t="s">
        <v>87</v>
      </c>
      <c r="AW2199" s="13" t="s">
        <v>31</v>
      </c>
      <c r="AX2199" s="13" t="s">
        <v>75</v>
      </c>
      <c r="AY2199" s="179" t="s">
        <v>334</v>
      </c>
    </row>
    <row r="2200" spans="2:51" s="13" customFormat="1">
      <c r="B2200" s="178"/>
      <c r="D2200" s="172" t="s">
        <v>342</v>
      </c>
      <c r="E2200" s="179" t="s">
        <v>1</v>
      </c>
      <c r="F2200" s="180" t="s">
        <v>2532</v>
      </c>
      <c r="H2200" s="181">
        <v>-0.68799999999999994</v>
      </c>
      <c r="I2200" s="182"/>
      <c r="L2200" s="178"/>
      <c r="M2200" s="183"/>
      <c r="T2200" s="184"/>
      <c r="AT2200" s="179" t="s">
        <v>342</v>
      </c>
      <c r="AU2200" s="179" t="s">
        <v>87</v>
      </c>
      <c r="AV2200" s="13" t="s">
        <v>87</v>
      </c>
      <c r="AW2200" s="13" t="s">
        <v>31</v>
      </c>
      <c r="AX2200" s="13" t="s">
        <v>75</v>
      </c>
      <c r="AY2200" s="179" t="s">
        <v>334</v>
      </c>
    </row>
    <row r="2201" spans="2:51" s="12" customFormat="1">
      <c r="B2201" s="171"/>
      <c r="D2201" s="172" t="s">
        <v>342</v>
      </c>
      <c r="E2201" s="173" t="s">
        <v>1</v>
      </c>
      <c r="F2201" s="174" t="s">
        <v>2533</v>
      </c>
      <c r="H2201" s="173" t="s">
        <v>1</v>
      </c>
      <c r="I2201" s="175"/>
      <c r="L2201" s="171"/>
      <c r="M2201" s="176"/>
      <c r="T2201" s="177"/>
      <c r="AT2201" s="173" t="s">
        <v>342</v>
      </c>
      <c r="AU2201" s="173" t="s">
        <v>87</v>
      </c>
      <c r="AV2201" s="12" t="s">
        <v>82</v>
      </c>
      <c r="AW2201" s="12" t="s">
        <v>31</v>
      </c>
      <c r="AX2201" s="12" t="s">
        <v>75</v>
      </c>
      <c r="AY2201" s="173" t="s">
        <v>334</v>
      </c>
    </row>
    <row r="2202" spans="2:51" s="13" customFormat="1">
      <c r="B2202" s="178"/>
      <c r="D2202" s="172" t="s">
        <v>342</v>
      </c>
      <c r="E2202" s="179" t="s">
        <v>1</v>
      </c>
      <c r="F2202" s="180" t="s">
        <v>2534</v>
      </c>
      <c r="H2202" s="181">
        <v>56.84</v>
      </c>
      <c r="I2202" s="182"/>
      <c r="L2202" s="178"/>
      <c r="M2202" s="183"/>
      <c r="T2202" s="184"/>
      <c r="AT2202" s="179" t="s">
        <v>342</v>
      </c>
      <c r="AU2202" s="179" t="s">
        <v>87</v>
      </c>
      <c r="AV2202" s="13" t="s">
        <v>87</v>
      </c>
      <c r="AW2202" s="13" t="s">
        <v>31</v>
      </c>
      <c r="AX2202" s="13" t="s">
        <v>75</v>
      </c>
      <c r="AY2202" s="179" t="s">
        <v>334</v>
      </c>
    </row>
    <row r="2203" spans="2:51" s="13" customFormat="1">
      <c r="B2203" s="178"/>
      <c r="D2203" s="172" t="s">
        <v>342</v>
      </c>
      <c r="E2203" s="179" t="s">
        <v>1</v>
      </c>
      <c r="F2203" s="180" t="s">
        <v>2524</v>
      </c>
      <c r="H2203" s="181">
        <v>-6.5</v>
      </c>
      <c r="I2203" s="182"/>
      <c r="L2203" s="178"/>
      <c r="M2203" s="183"/>
      <c r="T2203" s="184"/>
      <c r="AT2203" s="179" t="s">
        <v>342</v>
      </c>
      <c r="AU2203" s="179" t="s">
        <v>87</v>
      </c>
      <c r="AV2203" s="13" t="s">
        <v>87</v>
      </c>
      <c r="AW2203" s="13" t="s">
        <v>31</v>
      </c>
      <c r="AX2203" s="13" t="s">
        <v>75</v>
      </c>
      <c r="AY2203" s="179" t="s">
        <v>334</v>
      </c>
    </row>
    <row r="2204" spans="2:51" s="13" customFormat="1">
      <c r="B2204" s="178"/>
      <c r="D2204" s="172" t="s">
        <v>342</v>
      </c>
      <c r="E2204" s="179" t="s">
        <v>1</v>
      </c>
      <c r="F2204" s="180" t="s">
        <v>2535</v>
      </c>
      <c r="H2204" s="181">
        <v>-9.7409999999999997</v>
      </c>
      <c r="I2204" s="182"/>
      <c r="L2204" s="178"/>
      <c r="M2204" s="183"/>
      <c r="T2204" s="184"/>
      <c r="AT2204" s="179" t="s">
        <v>342</v>
      </c>
      <c r="AU2204" s="179" t="s">
        <v>87</v>
      </c>
      <c r="AV2204" s="13" t="s">
        <v>87</v>
      </c>
      <c r="AW2204" s="13" t="s">
        <v>31</v>
      </c>
      <c r="AX2204" s="13" t="s">
        <v>75</v>
      </c>
      <c r="AY2204" s="179" t="s">
        <v>334</v>
      </c>
    </row>
    <row r="2205" spans="2:51" s="13" customFormat="1">
      <c r="B2205" s="178"/>
      <c r="D2205" s="172" t="s">
        <v>342</v>
      </c>
      <c r="E2205" s="179" t="s">
        <v>1</v>
      </c>
      <c r="F2205" s="180" t="s">
        <v>2536</v>
      </c>
      <c r="H2205" s="181">
        <v>-3.13</v>
      </c>
      <c r="I2205" s="182"/>
      <c r="L2205" s="178"/>
      <c r="M2205" s="183"/>
      <c r="T2205" s="184"/>
      <c r="AT2205" s="179" t="s">
        <v>342</v>
      </c>
      <c r="AU2205" s="179" t="s">
        <v>87</v>
      </c>
      <c r="AV2205" s="13" t="s">
        <v>87</v>
      </c>
      <c r="AW2205" s="13" t="s">
        <v>31</v>
      </c>
      <c r="AX2205" s="13" t="s">
        <v>75</v>
      </c>
      <c r="AY2205" s="179" t="s">
        <v>334</v>
      </c>
    </row>
    <row r="2206" spans="2:51" s="13" customFormat="1">
      <c r="B2206" s="178"/>
      <c r="D2206" s="172" t="s">
        <v>342</v>
      </c>
      <c r="E2206" s="179" t="s">
        <v>1</v>
      </c>
      <c r="F2206" s="180" t="s">
        <v>2537</v>
      </c>
      <c r="H2206" s="181">
        <v>-4.5999999999999996</v>
      </c>
      <c r="I2206" s="182"/>
      <c r="L2206" s="178"/>
      <c r="M2206" s="183"/>
      <c r="T2206" s="184"/>
      <c r="AT2206" s="179" t="s">
        <v>342</v>
      </c>
      <c r="AU2206" s="179" t="s">
        <v>87</v>
      </c>
      <c r="AV2206" s="13" t="s">
        <v>87</v>
      </c>
      <c r="AW2206" s="13" t="s">
        <v>31</v>
      </c>
      <c r="AX2206" s="13" t="s">
        <v>75</v>
      </c>
      <c r="AY2206" s="179" t="s">
        <v>334</v>
      </c>
    </row>
    <row r="2207" spans="2:51" s="12" customFormat="1">
      <c r="B2207" s="171"/>
      <c r="D2207" s="172" t="s">
        <v>342</v>
      </c>
      <c r="E2207" s="173" t="s">
        <v>1</v>
      </c>
      <c r="F2207" s="174" t="s">
        <v>2538</v>
      </c>
      <c r="H2207" s="173" t="s">
        <v>1</v>
      </c>
      <c r="I2207" s="175"/>
      <c r="L2207" s="171"/>
      <c r="M2207" s="176"/>
      <c r="T2207" s="177"/>
      <c r="AT2207" s="173" t="s">
        <v>342</v>
      </c>
      <c r="AU2207" s="173" t="s">
        <v>87</v>
      </c>
      <c r="AV2207" s="12" t="s">
        <v>82</v>
      </c>
      <c r="AW2207" s="12" t="s">
        <v>31</v>
      </c>
      <c r="AX2207" s="12" t="s">
        <v>75</v>
      </c>
      <c r="AY2207" s="173" t="s">
        <v>334</v>
      </c>
    </row>
    <row r="2208" spans="2:51" s="13" customFormat="1">
      <c r="B2208" s="178"/>
      <c r="D2208" s="172" t="s">
        <v>342</v>
      </c>
      <c r="E2208" s="179" t="s">
        <v>1</v>
      </c>
      <c r="F2208" s="180" t="s">
        <v>2539</v>
      </c>
      <c r="H2208" s="181">
        <v>37.24</v>
      </c>
      <c r="I2208" s="182"/>
      <c r="L2208" s="178"/>
      <c r="M2208" s="183"/>
      <c r="T2208" s="184"/>
      <c r="AT2208" s="179" t="s">
        <v>342</v>
      </c>
      <c r="AU2208" s="179" t="s">
        <v>87</v>
      </c>
      <c r="AV2208" s="13" t="s">
        <v>87</v>
      </c>
      <c r="AW2208" s="13" t="s">
        <v>31</v>
      </c>
      <c r="AX2208" s="13" t="s">
        <v>75</v>
      </c>
      <c r="AY2208" s="179" t="s">
        <v>334</v>
      </c>
    </row>
    <row r="2209" spans="2:51" s="13" customFormat="1">
      <c r="B2209" s="178"/>
      <c r="D2209" s="172" t="s">
        <v>342</v>
      </c>
      <c r="E2209" s="179" t="s">
        <v>1</v>
      </c>
      <c r="F2209" s="180" t="s">
        <v>1115</v>
      </c>
      <c r="H2209" s="181">
        <v>-1.1870000000000001</v>
      </c>
      <c r="I2209" s="182"/>
      <c r="L2209" s="178"/>
      <c r="M2209" s="183"/>
      <c r="T2209" s="184"/>
      <c r="AT2209" s="179" t="s">
        <v>342</v>
      </c>
      <c r="AU2209" s="179" t="s">
        <v>87</v>
      </c>
      <c r="AV2209" s="13" t="s">
        <v>87</v>
      </c>
      <c r="AW2209" s="13" t="s">
        <v>31</v>
      </c>
      <c r="AX2209" s="13" t="s">
        <v>75</v>
      </c>
      <c r="AY2209" s="179" t="s">
        <v>334</v>
      </c>
    </row>
    <row r="2210" spans="2:51" s="13" customFormat="1">
      <c r="B2210" s="178"/>
      <c r="D2210" s="172" t="s">
        <v>342</v>
      </c>
      <c r="E2210" s="179" t="s">
        <v>1</v>
      </c>
      <c r="F2210" s="180" t="s">
        <v>1131</v>
      </c>
      <c r="H2210" s="181">
        <v>-1.9350000000000001</v>
      </c>
      <c r="I2210" s="182"/>
      <c r="L2210" s="178"/>
      <c r="M2210" s="183"/>
      <c r="T2210" s="184"/>
      <c r="AT2210" s="179" t="s">
        <v>342</v>
      </c>
      <c r="AU2210" s="179" t="s">
        <v>87</v>
      </c>
      <c r="AV2210" s="13" t="s">
        <v>87</v>
      </c>
      <c r="AW2210" s="13" t="s">
        <v>31</v>
      </c>
      <c r="AX2210" s="13" t="s">
        <v>75</v>
      </c>
      <c r="AY2210" s="179" t="s">
        <v>334</v>
      </c>
    </row>
    <row r="2211" spans="2:51" s="12" customFormat="1">
      <c r="B2211" s="171"/>
      <c r="D2211" s="172" t="s">
        <v>342</v>
      </c>
      <c r="E2211" s="173" t="s">
        <v>1</v>
      </c>
      <c r="F2211" s="174" t="s">
        <v>1644</v>
      </c>
      <c r="H2211" s="173" t="s">
        <v>1</v>
      </c>
      <c r="I2211" s="175"/>
      <c r="L2211" s="171"/>
      <c r="M2211" s="176"/>
      <c r="T2211" s="177"/>
      <c r="AT2211" s="173" t="s">
        <v>342</v>
      </c>
      <c r="AU2211" s="173" t="s">
        <v>87</v>
      </c>
      <c r="AV2211" s="12" t="s">
        <v>82</v>
      </c>
      <c r="AW2211" s="12" t="s">
        <v>31</v>
      </c>
      <c r="AX2211" s="12" t="s">
        <v>75</v>
      </c>
      <c r="AY2211" s="173" t="s">
        <v>334</v>
      </c>
    </row>
    <row r="2212" spans="2:51" s="13" customFormat="1">
      <c r="B2212" s="178"/>
      <c r="D2212" s="172" t="s">
        <v>342</v>
      </c>
      <c r="E2212" s="179" t="s">
        <v>1</v>
      </c>
      <c r="F2212" s="180" t="s">
        <v>2540</v>
      </c>
      <c r="H2212" s="181">
        <v>2.5659999999999998</v>
      </c>
      <c r="I2212" s="182"/>
      <c r="L2212" s="178"/>
      <c r="M2212" s="183"/>
      <c r="T2212" s="184"/>
      <c r="AT2212" s="179" t="s">
        <v>342</v>
      </c>
      <c r="AU2212" s="179" t="s">
        <v>87</v>
      </c>
      <c r="AV2212" s="13" t="s">
        <v>87</v>
      </c>
      <c r="AW2212" s="13" t="s">
        <v>31</v>
      </c>
      <c r="AX2212" s="13" t="s">
        <v>75</v>
      </c>
      <c r="AY2212" s="179" t="s">
        <v>334</v>
      </c>
    </row>
    <row r="2213" spans="2:51" s="13" customFormat="1">
      <c r="B2213" s="178"/>
      <c r="D2213" s="172" t="s">
        <v>342</v>
      </c>
      <c r="E2213" s="179" t="s">
        <v>1</v>
      </c>
      <c r="F2213" s="180" t="s">
        <v>2541</v>
      </c>
      <c r="H2213" s="181">
        <v>3.6960000000000002</v>
      </c>
      <c r="I2213" s="182"/>
      <c r="L2213" s="178"/>
      <c r="M2213" s="183"/>
      <c r="T2213" s="184"/>
      <c r="AT2213" s="179" t="s">
        <v>342</v>
      </c>
      <c r="AU2213" s="179" t="s">
        <v>87</v>
      </c>
      <c r="AV2213" s="13" t="s">
        <v>87</v>
      </c>
      <c r="AW2213" s="13" t="s">
        <v>31</v>
      </c>
      <c r="AX2213" s="13" t="s">
        <v>75</v>
      </c>
      <c r="AY2213" s="179" t="s">
        <v>334</v>
      </c>
    </row>
    <row r="2214" spans="2:51" s="13" customFormat="1">
      <c r="B2214" s="178"/>
      <c r="D2214" s="172" t="s">
        <v>342</v>
      </c>
      <c r="E2214" s="179" t="s">
        <v>1</v>
      </c>
      <c r="F2214" s="180" t="s">
        <v>1131</v>
      </c>
      <c r="H2214" s="181">
        <v>-1.9350000000000001</v>
      </c>
      <c r="I2214" s="182"/>
      <c r="L2214" s="178"/>
      <c r="M2214" s="183"/>
      <c r="T2214" s="184"/>
      <c r="AT2214" s="179" t="s">
        <v>342</v>
      </c>
      <c r="AU2214" s="179" t="s">
        <v>87</v>
      </c>
      <c r="AV2214" s="13" t="s">
        <v>87</v>
      </c>
      <c r="AW2214" s="13" t="s">
        <v>31</v>
      </c>
      <c r="AX2214" s="13" t="s">
        <v>75</v>
      </c>
      <c r="AY2214" s="179" t="s">
        <v>334</v>
      </c>
    </row>
    <row r="2215" spans="2:51" s="12" customFormat="1">
      <c r="B2215" s="171"/>
      <c r="D2215" s="172" t="s">
        <v>342</v>
      </c>
      <c r="E2215" s="173" t="s">
        <v>1</v>
      </c>
      <c r="F2215" s="174" t="s">
        <v>1144</v>
      </c>
      <c r="H2215" s="173" t="s">
        <v>1</v>
      </c>
      <c r="I2215" s="175"/>
      <c r="L2215" s="171"/>
      <c r="M2215" s="176"/>
      <c r="T2215" s="177"/>
      <c r="AT2215" s="173" t="s">
        <v>342</v>
      </c>
      <c r="AU2215" s="173" t="s">
        <v>87</v>
      </c>
      <c r="AV2215" s="12" t="s">
        <v>82</v>
      </c>
      <c r="AW2215" s="12" t="s">
        <v>31</v>
      </c>
      <c r="AX2215" s="12" t="s">
        <v>75</v>
      </c>
      <c r="AY2215" s="173" t="s">
        <v>334</v>
      </c>
    </row>
    <row r="2216" spans="2:51" s="13" customFormat="1">
      <c r="B2216" s="178"/>
      <c r="D2216" s="172" t="s">
        <v>342</v>
      </c>
      <c r="E2216" s="179" t="s">
        <v>1</v>
      </c>
      <c r="F2216" s="180" t="s">
        <v>2542</v>
      </c>
      <c r="H2216" s="181">
        <v>28.893000000000001</v>
      </c>
      <c r="I2216" s="182"/>
      <c r="L2216" s="178"/>
      <c r="M2216" s="183"/>
      <c r="T2216" s="184"/>
      <c r="AT2216" s="179" t="s">
        <v>342</v>
      </c>
      <c r="AU2216" s="179" t="s">
        <v>87</v>
      </c>
      <c r="AV2216" s="13" t="s">
        <v>87</v>
      </c>
      <c r="AW2216" s="13" t="s">
        <v>31</v>
      </c>
      <c r="AX2216" s="13" t="s">
        <v>75</v>
      </c>
      <c r="AY2216" s="179" t="s">
        <v>334</v>
      </c>
    </row>
    <row r="2217" spans="2:51" s="13" customFormat="1">
      <c r="B2217" s="178"/>
      <c r="D2217" s="172" t="s">
        <v>342</v>
      </c>
      <c r="E2217" s="179" t="s">
        <v>1</v>
      </c>
      <c r="F2217" s="180" t="s">
        <v>1131</v>
      </c>
      <c r="H2217" s="181">
        <v>-1.9350000000000001</v>
      </c>
      <c r="I2217" s="182"/>
      <c r="L2217" s="178"/>
      <c r="M2217" s="183"/>
      <c r="T2217" s="184"/>
      <c r="AT2217" s="179" t="s">
        <v>342</v>
      </c>
      <c r="AU2217" s="179" t="s">
        <v>87</v>
      </c>
      <c r="AV2217" s="13" t="s">
        <v>87</v>
      </c>
      <c r="AW2217" s="13" t="s">
        <v>31</v>
      </c>
      <c r="AX2217" s="13" t="s">
        <v>75</v>
      </c>
      <c r="AY2217" s="179" t="s">
        <v>334</v>
      </c>
    </row>
    <row r="2218" spans="2:51" s="12" customFormat="1">
      <c r="B2218" s="171"/>
      <c r="D2218" s="172" t="s">
        <v>342</v>
      </c>
      <c r="E2218" s="173" t="s">
        <v>1</v>
      </c>
      <c r="F2218" s="174" t="s">
        <v>1146</v>
      </c>
      <c r="H2218" s="173" t="s">
        <v>1</v>
      </c>
      <c r="I2218" s="175"/>
      <c r="L2218" s="171"/>
      <c r="M2218" s="176"/>
      <c r="T2218" s="177"/>
      <c r="AT2218" s="173" t="s">
        <v>342</v>
      </c>
      <c r="AU2218" s="173" t="s">
        <v>87</v>
      </c>
      <c r="AV2218" s="12" t="s">
        <v>82</v>
      </c>
      <c r="AW2218" s="12" t="s">
        <v>31</v>
      </c>
      <c r="AX2218" s="12" t="s">
        <v>75</v>
      </c>
      <c r="AY2218" s="173" t="s">
        <v>334</v>
      </c>
    </row>
    <row r="2219" spans="2:51" s="13" customFormat="1">
      <c r="B2219" s="178"/>
      <c r="D2219" s="172" t="s">
        <v>342</v>
      </c>
      <c r="E2219" s="179" t="s">
        <v>1</v>
      </c>
      <c r="F2219" s="180" t="s">
        <v>2543</v>
      </c>
      <c r="H2219" s="181">
        <v>31.527999999999999</v>
      </c>
      <c r="I2219" s="182"/>
      <c r="L2219" s="178"/>
      <c r="M2219" s="183"/>
      <c r="T2219" s="184"/>
      <c r="AT2219" s="179" t="s">
        <v>342</v>
      </c>
      <c r="AU2219" s="179" t="s">
        <v>87</v>
      </c>
      <c r="AV2219" s="13" t="s">
        <v>87</v>
      </c>
      <c r="AW2219" s="13" t="s">
        <v>31</v>
      </c>
      <c r="AX2219" s="13" t="s">
        <v>75</v>
      </c>
      <c r="AY2219" s="179" t="s">
        <v>334</v>
      </c>
    </row>
    <row r="2220" spans="2:51" s="13" customFormat="1">
      <c r="B2220" s="178"/>
      <c r="D2220" s="172" t="s">
        <v>342</v>
      </c>
      <c r="E2220" s="179" t="s">
        <v>1</v>
      </c>
      <c r="F2220" s="180" t="s">
        <v>2544</v>
      </c>
      <c r="H2220" s="181">
        <v>-1.4330000000000001</v>
      </c>
      <c r="I2220" s="182"/>
      <c r="L2220" s="178"/>
      <c r="M2220" s="183"/>
      <c r="T2220" s="184"/>
      <c r="AT2220" s="179" t="s">
        <v>342</v>
      </c>
      <c r="AU2220" s="179" t="s">
        <v>87</v>
      </c>
      <c r="AV2220" s="13" t="s">
        <v>87</v>
      </c>
      <c r="AW2220" s="13" t="s">
        <v>31</v>
      </c>
      <c r="AX2220" s="13" t="s">
        <v>75</v>
      </c>
      <c r="AY2220" s="179" t="s">
        <v>334</v>
      </c>
    </row>
    <row r="2221" spans="2:51" s="12" customFormat="1">
      <c r="B2221" s="171"/>
      <c r="D2221" s="172" t="s">
        <v>342</v>
      </c>
      <c r="E2221" s="173" t="s">
        <v>1</v>
      </c>
      <c r="F2221" s="174" t="s">
        <v>2545</v>
      </c>
      <c r="H2221" s="173" t="s">
        <v>1</v>
      </c>
      <c r="I2221" s="175"/>
      <c r="L2221" s="171"/>
      <c r="M2221" s="176"/>
      <c r="T2221" s="177"/>
      <c r="AT2221" s="173" t="s">
        <v>342</v>
      </c>
      <c r="AU2221" s="173" t="s">
        <v>87</v>
      </c>
      <c r="AV2221" s="12" t="s">
        <v>82</v>
      </c>
      <c r="AW2221" s="12" t="s">
        <v>31</v>
      </c>
      <c r="AX2221" s="12" t="s">
        <v>75</v>
      </c>
      <c r="AY2221" s="173" t="s">
        <v>334</v>
      </c>
    </row>
    <row r="2222" spans="2:51" s="13" customFormat="1">
      <c r="B2222" s="178"/>
      <c r="D2222" s="172" t="s">
        <v>342</v>
      </c>
      <c r="E2222" s="179" t="s">
        <v>1</v>
      </c>
      <c r="F2222" s="180" t="s">
        <v>2546</v>
      </c>
      <c r="H2222" s="181">
        <v>31.465</v>
      </c>
      <c r="I2222" s="182"/>
      <c r="L2222" s="178"/>
      <c r="M2222" s="183"/>
      <c r="T2222" s="184"/>
      <c r="AT2222" s="179" t="s">
        <v>342</v>
      </c>
      <c r="AU2222" s="179" t="s">
        <v>87</v>
      </c>
      <c r="AV2222" s="13" t="s">
        <v>87</v>
      </c>
      <c r="AW2222" s="13" t="s">
        <v>31</v>
      </c>
      <c r="AX2222" s="13" t="s">
        <v>75</v>
      </c>
      <c r="AY2222" s="179" t="s">
        <v>334</v>
      </c>
    </row>
    <row r="2223" spans="2:51" s="13" customFormat="1">
      <c r="B2223" s="178"/>
      <c r="D2223" s="172" t="s">
        <v>342</v>
      </c>
      <c r="E2223" s="179" t="s">
        <v>1</v>
      </c>
      <c r="F2223" s="180" t="s">
        <v>1131</v>
      </c>
      <c r="H2223" s="181">
        <v>-1.9350000000000001</v>
      </c>
      <c r="I2223" s="182"/>
      <c r="L2223" s="178"/>
      <c r="M2223" s="183"/>
      <c r="T2223" s="184"/>
      <c r="AT2223" s="179" t="s">
        <v>342</v>
      </c>
      <c r="AU2223" s="179" t="s">
        <v>87</v>
      </c>
      <c r="AV2223" s="13" t="s">
        <v>87</v>
      </c>
      <c r="AW2223" s="13" t="s">
        <v>31</v>
      </c>
      <c r="AX2223" s="13" t="s">
        <v>75</v>
      </c>
      <c r="AY2223" s="179" t="s">
        <v>334</v>
      </c>
    </row>
    <row r="2224" spans="2:51" s="13" customFormat="1">
      <c r="B2224" s="178"/>
      <c r="D2224" s="172" t="s">
        <v>342</v>
      </c>
      <c r="E2224" s="179" t="s">
        <v>1</v>
      </c>
      <c r="F2224" s="180" t="s">
        <v>2515</v>
      </c>
      <c r="H2224" s="181">
        <v>-0.78300000000000003</v>
      </c>
      <c r="I2224" s="182"/>
      <c r="L2224" s="178"/>
      <c r="M2224" s="183"/>
      <c r="T2224" s="184"/>
      <c r="AT2224" s="179" t="s">
        <v>342</v>
      </c>
      <c r="AU2224" s="179" t="s">
        <v>87</v>
      </c>
      <c r="AV2224" s="13" t="s">
        <v>87</v>
      </c>
      <c r="AW2224" s="13" t="s">
        <v>31</v>
      </c>
      <c r="AX2224" s="13" t="s">
        <v>75</v>
      </c>
      <c r="AY2224" s="179" t="s">
        <v>334</v>
      </c>
    </row>
    <row r="2225" spans="2:51" s="13" customFormat="1">
      <c r="B2225" s="178"/>
      <c r="D2225" s="172" t="s">
        <v>342</v>
      </c>
      <c r="E2225" s="179" t="s">
        <v>1</v>
      </c>
      <c r="F2225" s="180" t="s">
        <v>2516</v>
      </c>
      <c r="H2225" s="181">
        <v>-3.2469999999999999</v>
      </c>
      <c r="I2225" s="182"/>
      <c r="L2225" s="178"/>
      <c r="M2225" s="183"/>
      <c r="T2225" s="184"/>
      <c r="AT2225" s="179" t="s">
        <v>342</v>
      </c>
      <c r="AU2225" s="179" t="s">
        <v>87</v>
      </c>
      <c r="AV2225" s="13" t="s">
        <v>87</v>
      </c>
      <c r="AW2225" s="13" t="s">
        <v>31</v>
      </c>
      <c r="AX2225" s="13" t="s">
        <v>75</v>
      </c>
      <c r="AY2225" s="179" t="s">
        <v>334</v>
      </c>
    </row>
    <row r="2226" spans="2:51" s="12" customFormat="1">
      <c r="B2226" s="171"/>
      <c r="D2226" s="172" t="s">
        <v>342</v>
      </c>
      <c r="E2226" s="173" t="s">
        <v>1</v>
      </c>
      <c r="F2226" s="174" t="s">
        <v>2547</v>
      </c>
      <c r="H2226" s="173" t="s">
        <v>1</v>
      </c>
      <c r="I2226" s="175"/>
      <c r="L2226" s="171"/>
      <c r="M2226" s="176"/>
      <c r="T2226" s="177"/>
      <c r="AT2226" s="173" t="s">
        <v>342</v>
      </c>
      <c r="AU2226" s="173" t="s">
        <v>87</v>
      </c>
      <c r="AV2226" s="12" t="s">
        <v>82</v>
      </c>
      <c r="AW2226" s="12" t="s">
        <v>31</v>
      </c>
      <c r="AX2226" s="12" t="s">
        <v>75</v>
      </c>
      <c r="AY2226" s="173" t="s">
        <v>334</v>
      </c>
    </row>
    <row r="2227" spans="2:51" s="13" customFormat="1">
      <c r="B2227" s="178"/>
      <c r="D2227" s="172" t="s">
        <v>342</v>
      </c>
      <c r="E2227" s="179" t="s">
        <v>1</v>
      </c>
      <c r="F2227" s="180" t="s">
        <v>2548</v>
      </c>
      <c r="H2227" s="181">
        <v>19.86</v>
      </c>
      <c r="I2227" s="182"/>
      <c r="L2227" s="178"/>
      <c r="M2227" s="183"/>
      <c r="T2227" s="184"/>
      <c r="AT2227" s="179" t="s">
        <v>342</v>
      </c>
      <c r="AU2227" s="179" t="s">
        <v>87</v>
      </c>
      <c r="AV2227" s="13" t="s">
        <v>87</v>
      </c>
      <c r="AW2227" s="13" t="s">
        <v>31</v>
      </c>
      <c r="AX2227" s="13" t="s">
        <v>75</v>
      </c>
      <c r="AY2227" s="179" t="s">
        <v>334</v>
      </c>
    </row>
    <row r="2228" spans="2:51" s="13" customFormat="1">
      <c r="B2228" s="178"/>
      <c r="D2228" s="172" t="s">
        <v>342</v>
      </c>
      <c r="E2228" s="179" t="s">
        <v>1</v>
      </c>
      <c r="F2228" s="180" t="s">
        <v>1131</v>
      </c>
      <c r="H2228" s="181">
        <v>-1.9350000000000001</v>
      </c>
      <c r="I2228" s="182"/>
      <c r="L2228" s="178"/>
      <c r="M2228" s="183"/>
      <c r="T2228" s="184"/>
      <c r="AT2228" s="179" t="s">
        <v>342</v>
      </c>
      <c r="AU2228" s="179" t="s">
        <v>87</v>
      </c>
      <c r="AV2228" s="13" t="s">
        <v>87</v>
      </c>
      <c r="AW2228" s="13" t="s">
        <v>31</v>
      </c>
      <c r="AX2228" s="13" t="s">
        <v>75</v>
      </c>
      <c r="AY2228" s="179" t="s">
        <v>334</v>
      </c>
    </row>
    <row r="2229" spans="2:51" s="12" customFormat="1">
      <c r="B2229" s="171"/>
      <c r="D2229" s="172" t="s">
        <v>342</v>
      </c>
      <c r="E2229" s="173" t="s">
        <v>1</v>
      </c>
      <c r="F2229" s="174" t="s">
        <v>2549</v>
      </c>
      <c r="H2229" s="173" t="s">
        <v>1</v>
      </c>
      <c r="I2229" s="175"/>
      <c r="L2229" s="171"/>
      <c r="M2229" s="176"/>
      <c r="T2229" s="177"/>
      <c r="AT2229" s="173" t="s">
        <v>342</v>
      </c>
      <c r="AU2229" s="173" t="s">
        <v>87</v>
      </c>
      <c r="AV2229" s="12" t="s">
        <v>82</v>
      </c>
      <c r="AW2229" s="12" t="s">
        <v>31</v>
      </c>
      <c r="AX2229" s="12" t="s">
        <v>75</v>
      </c>
      <c r="AY2229" s="173" t="s">
        <v>334</v>
      </c>
    </row>
    <row r="2230" spans="2:51" s="13" customFormat="1">
      <c r="B2230" s="178"/>
      <c r="D2230" s="172" t="s">
        <v>342</v>
      </c>
      <c r="E2230" s="179" t="s">
        <v>1</v>
      </c>
      <c r="F2230" s="180" t="s">
        <v>2550</v>
      </c>
      <c r="H2230" s="181">
        <v>15.000999999999999</v>
      </c>
      <c r="I2230" s="182"/>
      <c r="L2230" s="178"/>
      <c r="M2230" s="183"/>
      <c r="T2230" s="184"/>
      <c r="AT2230" s="179" t="s">
        <v>342</v>
      </c>
      <c r="AU2230" s="179" t="s">
        <v>87</v>
      </c>
      <c r="AV2230" s="13" t="s">
        <v>87</v>
      </c>
      <c r="AW2230" s="13" t="s">
        <v>31</v>
      </c>
      <c r="AX2230" s="13" t="s">
        <v>75</v>
      </c>
      <c r="AY2230" s="179" t="s">
        <v>334</v>
      </c>
    </row>
    <row r="2231" spans="2:51" s="13" customFormat="1">
      <c r="B2231" s="178"/>
      <c r="D2231" s="172" t="s">
        <v>342</v>
      </c>
      <c r="E2231" s="179" t="s">
        <v>1</v>
      </c>
      <c r="F2231" s="180" t="s">
        <v>2551</v>
      </c>
      <c r="H2231" s="181">
        <v>8.1270000000000007</v>
      </c>
      <c r="I2231" s="182"/>
      <c r="L2231" s="178"/>
      <c r="M2231" s="183"/>
      <c r="T2231" s="184"/>
      <c r="AT2231" s="179" t="s">
        <v>342</v>
      </c>
      <c r="AU2231" s="179" t="s">
        <v>87</v>
      </c>
      <c r="AV2231" s="13" t="s">
        <v>87</v>
      </c>
      <c r="AW2231" s="13" t="s">
        <v>31</v>
      </c>
      <c r="AX2231" s="13" t="s">
        <v>75</v>
      </c>
      <c r="AY2231" s="179" t="s">
        <v>334</v>
      </c>
    </row>
    <row r="2232" spans="2:51" s="13" customFormat="1">
      <c r="B2232" s="178"/>
      <c r="D2232" s="172" t="s">
        <v>342</v>
      </c>
      <c r="E2232" s="179" t="s">
        <v>1</v>
      </c>
      <c r="F2232" s="180" t="s">
        <v>2516</v>
      </c>
      <c r="H2232" s="181">
        <v>-3.2469999999999999</v>
      </c>
      <c r="I2232" s="182"/>
      <c r="L2232" s="178"/>
      <c r="M2232" s="183"/>
      <c r="T2232" s="184"/>
      <c r="AT2232" s="179" t="s">
        <v>342</v>
      </c>
      <c r="AU2232" s="179" t="s">
        <v>87</v>
      </c>
      <c r="AV2232" s="13" t="s">
        <v>87</v>
      </c>
      <c r="AW2232" s="13" t="s">
        <v>31</v>
      </c>
      <c r="AX2232" s="13" t="s">
        <v>75</v>
      </c>
      <c r="AY2232" s="179" t="s">
        <v>334</v>
      </c>
    </row>
    <row r="2233" spans="2:51" s="13" customFormat="1">
      <c r="B2233" s="178"/>
      <c r="D2233" s="172" t="s">
        <v>342</v>
      </c>
      <c r="E2233" s="179" t="s">
        <v>1</v>
      </c>
      <c r="F2233" s="180" t="s">
        <v>2515</v>
      </c>
      <c r="H2233" s="181">
        <v>-0.78300000000000003</v>
      </c>
      <c r="I2233" s="182"/>
      <c r="L2233" s="178"/>
      <c r="M2233" s="183"/>
      <c r="T2233" s="184"/>
      <c r="AT2233" s="179" t="s">
        <v>342</v>
      </c>
      <c r="AU2233" s="179" t="s">
        <v>87</v>
      </c>
      <c r="AV2233" s="13" t="s">
        <v>87</v>
      </c>
      <c r="AW2233" s="13" t="s">
        <v>31</v>
      </c>
      <c r="AX2233" s="13" t="s">
        <v>75</v>
      </c>
      <c r="AY2233" s="179" t="s">
        <v>334</v>
      </c>
    </row>
    <row r="2234" spans="2:51" s="12" customFormat="1">
      <c r="B2234" s="171"/>
      <c r="D2234" s="172" t="s">
        <v>342</v>
      </c>
      <c r="E2234" s="173" t="s">
        <v>1</v>
      </c>
      <c r="F2234" s="174" t="s">
        <v>2419</v>
      </c>
      <c r="H2234" s="173" t="s">
        <v>1</v>
      </c>
      <c r="I2234" s="175"/>
      <c r="L2234" s="171"/>
      <c r="M2234" s="176"/>
      <c r="T2234" s="177"/>
      <c r="AT2234" s="173" t="s">
        <v>342</v>
      </c>
      <c r="AU2234" s="173" t="s">
        <v>87</v>
      </c>
      <c r="AV2234" s="12" t="s">
        <v>82</v>
      </c>
      <c r="AW2234" s="12" t="s">
        <v>31</v>
      </c>
      <c r="AX2234" s="12" t="s">
        <v>75</v>
      </c>
      <c r="AY2234" s="173" t="s">
        <v>334</v>
      </c>
    </row>
    <row r="2235" spans="2:51" s="13" customFormat="1" ht="20.399999999999999">
      <c r="B2235" s="178"/>
      <c r="D2235" s="172" t="s">
        <v>342</v>
      </c>
      <c r="E2235" s="179" t="s">
        <v>1</v>
      </c>
      <c r="F2235" s="180" t="s">
        <v>2552</v>
      </c>
      <c r="H2235" s="181">
        <v>39.953000000000003</v>
      </c>
      <c r="I2235" s="182"/>
      <c r="L2235" s="178"/>
      <c r="M2235" s="183"/>
      <c r="T2235" s="184"/>
      <c r="AT2235" s="179" t="s">
        <v>342</v>
      </c>
      <c r="AU2235" s="179" t="s">
        <v>87</v>
      </c>
      <c r="AV2235" s="13" t="s">
        <v>87</v>
      </c>
      <c r="AW2235" s="13" t="s">
        <v>31</v>
      </c>
      <c r="AX2235" s="13" t="s">
        <v>75</v>
      </c>
      <c r="AY2235" s="179" t="s">
        <v>334</v>
      </c>
    </row>
    <row r="2236" spans="2:51" s="13" customFormat="1">
      <c r="B2236" s="178"/>
      <c r="D2236" s="172" t="s">
        <v>342</v>
      </c>
      <c r="E2236" s="179" t="s">
        <v>1</v>
      </c>
      <c r="F2236" s="180" t="s">
        <v>1482</v>
      </c>
      <c r="H2236" s="181">
        <v>-1.72</v>
      </c>
      <c r="I2236" s="182"/>
      <c r="L2236" s="178"/>
      <c r="M2236" s="183"/>
      <c r="T2236" s="184"/>
      <c r="AT2236" s="179" t="s">
        <v>342</v>
      </c>
      <c r="AU2236" s="179" t="s">
        <v>87</v>
      </c>
      <c r="AV2236" s="13" t="s">
        <v>87</v>
      </c>
      <c r="AW2236" s="13" t="s">
        <v>31</v>
      </c>
      <c r="AX2236" s="13" t="s">
        <v>75</v>
      </c>
      <c r="AY2236" s="179" t="s">
        <v>334</v>
      </c>
    </row>
    <row r="2237" spans="2:51" s="13" customFormat="1">
      <c r="B2237" s="178"/>
      <c r="D2237" s="172" t="s">
        <v>342</v>
      </c>
      <c r="E2237" s="179" t="s">
        <v>1</v>
      </c>
      <c r="F2237" s="180" t="s">
        <v>2553</v>
      </c>
      <c r="H2237" s="181">
        <v>-2.7</v>
      </c>
      <c r="I2237" s="182"/>
      <c r="L2237" s="178"/>
      <c r="M2237" s="183"/>
      <c r="T2237" s="184"/>
      <c r="AT2237" s="179" t="s">
        <v>342</v>
      </c>
      <c r="AU2237" s="179" t="s">
        <v>87</v>
      </c>
      <c r="AV2237" s="13" t="s">
        <v>87</v>
      </c>
      <c r="AW2237" s="13" t="s">
        <v>31</v>
      </c>
      <c r="AX2237" s="13" t="s">
        <v>75</v>
      </c>
      <c r="AY2237" s="179" t="s">
        <v>334</v>
      </c>
    </row>
    <row r="2238" spans="2:51" s="13" customFormat="1">
      <c r="B2238" s="178"/>
      <c r="D2238" s="172" t="s">
        <v>342</v>
      </c>
      <c r="E2238" s="179" t="s">
        <v>1</v>
      </c>
      <c r="F2238" s="180" t="s">
        <v>2515</v>
      </c>
      <c r="H2238" s="181">
        <v>-0.78300000000000003</v>
      </c>
      <c r="I2238" s="182"/>
      <c r="L2238" s="178"/>
      <c r="M2238" s="183"/>
      <c r="T2238" s="184"/>
      <c r="AT2238" s="179" t="s">
        <v>342</v>
      </c>
      <c r="AU2238" s="179" t="s">
        <v>87</v>
      </c>
      <c r="AV2238" s="13" t="s">
        <v>87</v>
      </c>
      <c r="AW2238" s="13" t="s">
        <v>31</v>
      </c>
      <c r="AX2238" s="13" t="s">
        <v>75</v>
      </c>
      <c r="AY2238" s="179" t="s">
        <v>334</v>
      </c>
    </row>
    <row r="2239" spans="2:51" s="12" customFormat="1">
      <c r="B2239" s="171"/>
      <c r="D2239" s="172" t="s">
        <v>342</v>
      </c>
      <c r="E2239" s="173" t="s">
        <v>1</v>
      </c>
      <c r="F2239" s="174" t="s">
        <v>2422</v>
      </c>
      <c r="H2239" s="173" t="s">
        <v>1</v>
      </c>
      <c r="I2239" s="175"/>
      <c r="L2239" s="171"/>
      <c r="M2239" s="176"/>
      <c r="T2239" s="177"/>
      <c r="AT2239" s="173" t="s">
        <v>342</v>
      </c>
      <c r="AU2239" s="173" t="s">
        <v>87</v>
      </c>
      <c r="AV2239" s="12" t="s">
        <v>82</v>
      </c>
      <c r="AW2239" s="12" t="s">
        <v>31</v>
      </c>
      <c r="AX2239" s="12" t="s">
        <v>75</v>
      </c>
      <c r="AY2239" s="173" t="s">
        <v>334</v>
      </c>
    </row>
    <row r="2240" spans="2:51" s="13" customFormat="1">
      <c r="B2240" s="178"/>
      <c r="D2240" s="172" t="s">
        <v>342</v>
      </c>
      <c r="E2240" s="179" t="s">
        <v>1</v>
      </c>
      <c r="F2240" s="180" t="s">
        <v>2554</v>
      </c>
      <c r="H2240" s="181">
        <v>34.423000000000002</v>
      </c>
      <c r="I2240" s="182"/>
      <c r="L2240" s="178"/>
      <c r="M2240" s="183"/>
      <c r="T2240" s="184"/>
      <c r="AT2240" s="179" t="s">
        <v>342</v>
      </c>
      <c r="AU2240" s="179" t="s">
        <v>87</v>
      </c>
      <c r="AV2240" s="13" t="s">
        <v>87</v>
      </c>
      <c r="AW2240" s="13" t="s">
        <v>31</v>
      </c>
      <c r="AX2240" s="13" t="s">
        <v>75</v>
      </c>
      <c r="AY2240" s="179" t="s">
        <v>334</v>
      </c>
    </row>
    <row r="2241" spans="2:51" s="13" customFormat="1">
      <c r="B2241" s="178"/>
      <c r="D2241" s="172" t="s">
        <v>342</v>
      </c>
      <c r="E2241" s="179" t="s">
        <v>1</v>
      </c>
      <c r="F2241" s="180" t="s">
        <v>2537</v>
      </c>
      <c r="H2241" s="181">
        <v>-4.5999999999999996</v>
      </c>
      <c r="I2241" s="182"/>
      <c r="L2241" s="178"/>
      <c r="M2241" s="183"/>
      <c r="T2241" s="184"/>
      <c r="AT2241" s="179" t="s">
        <v>342</v>
      </c>
      <c r="AU2241" s="179" t="s">
        <v>87</v>
      </c>
      <c r="AV2241" s="13" t="s">
        <v>87</v>
      </c>
      <c r="AW2241" s="13" t="s">
        <v>31</v>
      </c>
      <c r="AX2241" s="13" t="s">
        <v>75</v>
      </c>
      <c r="AY2241" s="179" t="s">
        <v>334</v>
      </c>
    </row>
    <row r="2242" spans="2:51" s="12" customFormat="1">
      <c r="B2242" s="171"/>
      <c r="D2242" s="172" t="s">
        <v>342</v>
      </c>
      <c r="E2242" s="173" t="s">
        <v>1</v>
      </c>
      <c r="F2242" s="174" t="s">
        <v>2555</v>
      </c>
      <c r="H2242" s="173" t="s">
        <v>1</v>
      </c>
      <c r="I2242" s="175"/>
      <c r="L2242" s="171"/>
      <c r="M2242" s="176"/>
      <c r="T2242" s="177"/>
      <c r="AT2242" s="173" t="s">
        <v>342</v>
      </c>
      <c r="AU2242" s="173" t="s">
        <v>87</v>
      </c>
      <c r="AV2242" s="12" t="s">
        <v>82</v>
      </c>
      <c r="AW2242" s="12" t="s">
        <v>31</v>
      </c>
      <c r="AX2242" s="12" t="s">
        <v>75</v>
      </c>
      <c r="AY2242" s="173" t="s">
        <v>334</v>
      </c>
    </row>
    <row r="2243" spans="2:51" s="13" customFormat="1">
      <c r="B2243" s="178"/>
      <c r="D2243" s="172" t="s">
        <v>342</v>
      </c>
      <c r="E2243" s="179" t="s">
        <v>1</v>
      </c>
      <c r="F2243" s="180" t="s">
        <v>2556</v>
      </c>
      <c r="H2243" s="181">
        <v>15.795</v>
      </c>
      <c r="I2243" s="182"/>
      <c r="L2243" s="178"/>
      <c r="M2243" s="183"/>
      <c r="T2243" s="184"/>
      <c r="AT2243" s="179" t="s">
        <v>342</v>
      </c>
      <c r="AU2243" s="179" t="s">
        <v>87</v>
      </c>
      <c r="AV2243" s="13" t="s">
        <v>87</v>
      </c>
      <c r="AW2243" s="13" t="s">
        <v>31</v>
      </c>
      <c r="AX2243" s="13" t="s">
        <v>75</v>
      </c>
      <c r="AY2243" s="179" t="s">
        <v>334</v>
      </c>
    </row>
    <row r="2244" spans="2:51" s="13" customFormat="1">
      <c r="B2244" s="178"/>
      <c r="D2244" s="172" t="s">
        <v>342</v>
      </c>
      <c r="E2244" s="179" t="s">
        <v>1</v>
      </c>
      <c r="F2244" s="180" t="s">
        <v>2557</v>
      </c>
      <c r="H2244" s="181">
        <v>-0.495</v>
      </c>
      <c r="I2244" s="182"/>
      <c r="L2244" s="178"/>
      <c r="M2244" s="183"/>
      <c r="T2244" s="184"/>
      <c r="AT2244" s="179" t="s">
        <v>342</v>
      </c>
      <c r="AU2244" s="179" t="s">
        <v>87</v>
      </c>
      <c r="AV2244" s="13" t="s">
        <v>87</v>
      </c>
      <c r="AW2244" s="13" t="s">
        <v>31</v>
      </c>
      <c r="AX2244" s="13" t="s">
        <v>75</v>
      </c>
      <c r="AY2244" s="179" t="s">
        <v>334</v>
      </c>
    </row>
    <row r="2245" spans="2:51" s="12" customFormat="1">
      <c r="B2245" s="171"/>
      <c r="D2245" s="172" t="s">
        <v>342</v>
      </c>
      <c r="E2245" s="173" t="s">
        <v>1</v>
      </c>
      <c r="F2245" s="174" t="s">
        <v>2558</v>
      </c>
      <c r="H2245" s="173" t="s">
        <v>1</v>
      </c>
      <c r="I2245" s="175"/>
      <c r="L2245" s="171"/>
      <c r="M2245" s="176"/>
      <c r="T2245" s="177"/>
      <c r="AT2245" s="173" t="s">
        <v>342</v>
      </c>
      <c r="AU2245" s="173" t="s">
        <v>87</v>
      </c>
      <c r="AV2245" s="12" t="s">
        <v>82</v>
      </c>
      <c r="AW2245" s="12" t="s">
        <v>31</v>
      </c>
      <c r="AX2245" s="12" t="s">
        <v>75</v>
      </c>
      <c r="AY2245" s="173" t="s">
        <v>334</v>
      </c>
    </row>
    <row r="2246" spans="2:51" s="13" customFormat="1">
      <c r="B2246" s="178"/>
      <c r="D2246" s="172" t="s">
        <v>342</v>
      </c>
      <c r="E2246" s="179" t="s">
        <v>1</v>
      </c>
      <c r="F2246" s="180" t="s">
        <v>2559</v>
      </c>
      <c r="H2246" s="181">
        <v>2.552</v>
      </c>
      <c r="I2246" s="182"/>
      <c r="L2246" s="178"/>
      <c r="M2246" s="183"/>
      <c r="T2246" s="184"/>
      <c r="AT2246" s="179" t="s">
        <v>342</v>
      </c>
      <c r="AU2246" s="179" t="s">
        <v>87</v>
      </c>
      <c r="AV2246" s="13" t="s">
        <v>87</v>
      </c>
      <c r="AW2246" s="13" t="s">
        <v>31</v>
      </c>
      <c r="AX2246" s="13" t="s">
        <v>75</v>
      </c>
      <c r="AY2246" s="179" t="s">
        <v>334</v>
      </c>
    </row>
    <row r="2247" spans="2:51" s="12" customFormat="1">
      <c r="B2247" s="171"/>
      <c r="D2247" s="172" t="s">
        <v>342</v>
      </c>
      <c r="E2247" s="173" t="s">
        <v>1</v>
      </c>
      <c r="F2247" s="174" t="s">
        <v>2560</v>
      </c>
      <c r="H2247" s="173" t="s">
        <v>1</v>
      </c>
      <c r="I2247" s="175"/>
      <c r="L2247" s="171"/>
      <c r="M2247" s="176"/>
      <c r="T2247" s="177"/>
      <c r="AT2247" s="173" t="s">
        <v>342</v>
      </c>
      <c r="AU2247" s="173" t="s">
        <v>87</v>
      </c>
      <c r="AV2247" s="12" t="s">
        <v>82</v>
      </c>
      <c r="AW2247" s="12" t="s">
        <v>31</v>
      </c>
      <c r="AX2247" s="12" t="s">
        <v>75</v>
      </c>
      <c r="AY2247" s="173" t="s">
        <v>334</v>
      </c>
    </row>
    <row r="2248" spans="2:51" s="13" customFormat="1">
      <c r="B2248" s="178"/>
      <c r="D2248" s="172" t="s">
        <v>342</v>
      </c>
      <c r="E2248" s="179" t="s">
        <v>1</v>
      </c>
      <c r="F2248" s="180" t="s">
        <v>2561</v>
      </c>
      <c r="H2248" s="181">
        <v>15.858000000000001</v>
      </c>
      <c r="I2248" s="182"/>
      <c r="L2248" s="178"/>
      <c r="M2248" s="183"/>
      <c r="T2248" s="184"/>
      <c r="AT2248" s="179" t="s">
        <v>342</v>
      </c>
      <c r="AU2248" s="179" t="s">
        <v>87</v>
      </c>
      <c r="AV2248" s="13" t="s">
        <v>87</v>
      </c>
      <c r="AW2248" s="13" t="s">
        <v>31</v>
      </c>
      <c r="AX2248" s="13" t="s">
        <v>75</v>
      </c>
      <c r="AY2248" s="179" t="s">
        <v>334</v>
      </c>
    </row>
    <row r="2249" spans="2:51" s="13" customFormat="1">
      <c r="B2249" s="178"/>
      <c r="D2249" s="172" t="s">
        <v>342</v>
      </c>
      <c r="E2249" s="179" t="s">
        <v>1</v>
      </c>
      <c r="F2249" s="180" t="s">
        <v>2562</v>
      </c>
      <c r="H2249" s="181">
        <v>-0.45</v>
      </c>
      <c r="I2249" s="182"/>
      <c r="L2249" s="178"/>
      <c r="M2249" s="183"/>
      <c r="T2249" s="184"/>
      <c r="AT2249" s="179" t="s">
        <v>342</v>
      </c>
      <c r="AU2249" s="179" t="s">
        <v>87</v>
      </c>
      <c r="AV2249" s="13" t="s">
        <v>87</v>
      </c>
      <c r="AW2249" s="13" t="s">
        <v>31</v>
      </c>
      <c r="AX2249" s="13" t="s">
        <v>75</v>
      </c>
      <c r="AY2249" s="179" t="s">
        <v>334</v>
      </c>
    </row>
    <row r="2250" spans="2:51" s="12" customFormat="1">
      <c r="B2250" s="171"/>
      <c r="D2250" s="172" t="s">
        <v>342</v>
      </c>
      <c r="E2250" s="173" t="s">
        <v>1</v>
      </c>
      <c r="F2250" s="174" t="s">
        <v>2563</v>
      </c>
      <c r="H2250" s="173" t="s">
        <v>1</v>
      </c>
      <c r="I2250" s="175"/>
      <c r="L2250" s="171"/>
      <c r="M2250" s="176"/>
      <c r="T2250" s="177"/>
      <c r="AT2250" s="173" t="s">
        <v>342</v>
      </c>
      <c r="AU2250" s="173" t="s">
        <v>87</v>
      </c>
      <c r="AV2250" s="12" t="s">
        <v>82</v>
      </c>
      <c r="AW2250" s="12" t="s">
        <v>31</v>
      </c>
      <c r="AX2250" s="12" t="s">
        <v>75</v>
      </c>
      <c r="AY2250" s="173" t="s">
        <v>334</v>
      </c>
    </row>
    <row r="2251" spans="2:51" s="13" customFormat="1">
      <c r="B2251" s="178"/>
      <c r="D2251" s="172" t="s">
        <v>342</v>
      </c>
      <c r="E2251" s="179" t="s">
        <v>1</v>
      </c>
      <c r="F2251" s="180" t="s">
        <v>2564</v>
      </c>
      <c r="H2251" s="181">
        <v>12.565</v>
      </c>
      <c r="I2251" s="182"/>
      <c r="L2251" s="178"/>
      <c r="M2251" s="183"/>
      <c r="T2251" s="184"/>
      <c r="AT2251" s="179" t="s">
        <v>342</v>
      </c>
      <c r="AU2251" s="179" t="s">
        <v>87</v>
      </c>
      <c r="AV2251" s="13" t="s">
        <v>87</v>
      </c>
      <c r="AW2251" s="13" t="s">
        <v>31</v>
      </c>
      <c r="AX2251" s="13" t="s">
        <v>75</v>
      </c>
      <c r="AY2251" s="179" t="s">
        <v>334</v>
      </c>
    </row>
    <row r="2252" spans="2:51" s="13" customFormat="1">
      <c r="B2252" s="178"/>
      <c r="D2252" s="172" t="s">
        <v>342</v>
      </c>
      <c r="E2252" s="179" t="s">
        <v>1</v>
      </c>
      <c r="F2252" s="180" t="s">
        <v>1459</v>
      </c>
      <c r="H2252" s="181">
        <v>-3.6549999999999998</v>
      </c>
      <c r="I2252" s="182"/>
      <c r="L2252" s="178"/>
      <c r="M2252" s="183"/>
      <c r="T2252" s="184"/>
      <c r="AT2252" s="179" t="s">
        <v>342</v>
      </c>
      <c r="AU2252" s="179" t="s">
        <v>87</v>
      </c>
      <c r="AV2252" s="13" t="s">
        <v>87</v>
      </c>
      <c r="AW2252" s="13" t="s">
        <v>31</v>
      </c>
      <c r="AX2252" s="13" t="s">
        <v>75</v>
      </c>
      <c r="AY2252" s="179" t="s">
        <v>334</v>
      </c>
    </row>
    <row r="2253" spans="2:51" s="13" customFormat="1">
      <c r="B2253" s="178"/>
      <c r="D2253" s="172" t="s">
        <v>342</v>
      </c>
      <c r="E2253" s="179" t="s">
        <v>1</v>
      </c>
      <c r="F2253" s="180" t="s">
        <v>2565</v>
      </c>
      <c r="H2253" s="181">
        <v>7.3040000000000003</v>
      </c>
      <c r="I2253" s="182"/>
      <c r="L2253" s="178"/>
      <c r="M2253" s="183"/>
      <c r="T2253" s="184"/>
      <c r="AT2253" s="179" t="s">
        <v>342</v>
      </c>
      <c r="AU2253" s="179" t="s">
        <v>87</v>
      </c>
      <c r="AV2253" s="13" t="s">
        <v>87</v>
      </c>
      <c r="AW2253" s="13" t="s">
        <v>31</v>
      </c>
      <c r="AX2253" s="13" t="s">
        <v>75</v>
      </c>
      <c r="AY2253" s="179" t="s">
        <v>334</v>
      </c>
    </row>
    <row r="2254" spans="2:51" s="13" customFormat="1">
      <c r="B2254" s="178"/>
      <c r="D2254" s="172" t="s">
        <v>342</v>
      </c>
      <c r="E2254" s="179" t="s">
        <v>1</v>
      </c>
      <c r="F2254" s="180" t="s">
        <v>2566</v>
      </c>
      <c r="H2254" s="181">
        <v>35.14</v>
      </c>
      <c r="I2254" s="182"/>
      <c r="L2254" s="178"/>
      <c r="M2254" s="183"/>
      <c r="T2254" s="184"/>
      <c r="AT2254" s="179" t="s">
        <v>342</v>
      </c>
      <c r="AU2254" s="179" t="s">
        <v>87</v>
      </c>
      <c r="AV2254" s="13" t="s">
        <v>87</v>
      </c>
      <c r="AW2254" s="13" t="s">
        <v>31</v>
      </c>
      <c r="AX2254" s="13" t="s">
        <v>75</v>
      </c>
      <c r="AY2254" s="179" t="s">
        <v>334</v>
      </c>
    </row>
    <row r="2255" spans="2:51" s="13" customFormat="1">
      <c r="B2255" s="178"/>
      <c r="D2255" s="172" t="s">
        <v>342</v>
      </c>
      <c r="E2255" s="179" t="s">
        <v>1</v>
      </c>
      <c r="F2255" s="180" t="s">
        <v>1459</v>
      </c>
      <c r="H2255" s="181">
        <v>-3.6549999999999998</v>
      </c>
      <c r="I2255" s="182"/>
      <c r="L2255" s="178"/>
      <c r="M2255" s="183"/>
      <c r="T2255" s="184"/>
      <c r="AT2255" s="179" t="s">
        <v>342</v>
      </c>
      <c r="AU2255" s="179" t="s">
        <v>87</v>
      </c>
      <c r="AV2255" s="13" t="s">
        <v>87</v>
      </c>
      <c r="AW2255" s="13" t="s">
        <v>31</v>
      </c>
      <c r="AX2255" s="13" t="s">
        <v>75</v>
      </c>
      <c r="AY2255" s="179" t="s">
        <v>334</v>
      </c>
    </row>
    <row r="2256" spans="2:51" s="12" customFormat="1">
      <c r="B2256" s="171"/>
      <c r="D2256" s="172" t="s">
        <v>342</v>
      </c>
      <c r="E2256" s="173" t="s">
        <v>1</v>
      </c>
      <c r="F2256" s="174" t="s">
        <v>2567</v>
      </c>
      <c r="H2256" s="173" t="s">
        <v>1</v>
      </c>
      <c r="I2256" s="175"/>
      <c r="L2256" s="171"/>
      <c r="M2256" s="176"/>
      <c r="T2256" s="177"/>
      <c r="AT2256" s="173" t="s">
        <v>342</v>
      </c>
      <c r="AU2256" s="173" t="s">
        <v>87</v>
      </c>
      <c r="AV2256" s="12" t="s">
        <v>82</v>
      </c>
      <c r="AW2256" s="12" t="s">
        <v>31</v>
      </c>
      <c r="AX2256" s="12" t="s">
        <v>75</v>
      </c>
      <c r="AY2256" s="173" t="s">
        <v>334</v>
      </c>
    </row>
    <row r="2257" spans="2:63" s="12" customFormat="1">
      <c r="B2257" s="171"/>
      <c r="D2257" s="172" t="s">
        <v>342</v>
      </c>
      <c r="E2257" s="173" t="s">
        <v>1</v>
      </c>
      <c r="F2257" s="174" t="s">
        <v>2568</v>
      </c>
      <c r="H2257" s="173" t="s">
        <v>1</v>
      </c>
      <c r="I2257" s="175"/>
      <c r="L2257" s="171"/>
      <c r="M2257" s="176"/>
      <c r="T2257" s="177"/>
      <c r="AT2257" s="173" t="s">
        <v>342</v>
      </c>
      <c r="AU2257" s="173" t="s">
        <v>87</v>
      </c>
      <c r="AV2257" s="12" t="s">
        <v>82</v>
      </c>
      <c r="AW2257" s="12" t="s">
        <v>31</v>
      </c>
      <c r="AX2257" s="12" t="s">
        <v>75</v>
      </c>
      <c r="AY2257" s="173" t="s">
        <v>334</v>
      </c>
    </row>
    <row r="2258" spans="2:63" s="12" customFormat="1">
      <c r="B2258" s="171"/>
      <c r="D2258" s="172" t="s">
        <v>342</v>
      </c>
      <c r="E2258" s="173" t="s">
        <v>1</v>
      </c>
      <c r="F2258" s="174" t="s">
        <v>1673</v>
      </c>
      <c r="H2258" s="173" t="s">
        <v>1</v>
      </c>
      <c r="I2258" s="175"/>
      <c r="L2258" s="171"/>
      <c r="M2258" s="176"/>
      <c r="T2258" s="177"/>
      <c r="AT2258" s="173" t="s">
        <v>342</v>
      </c>
      <c r="AU2258" s="173" t="s">
        <v>87</v>
      </c>
      <c r="AV2258" s="12" t="s">
        <v>82</v>
      </c>
      <c r="AW2258" s="12" t="s">
        <v>31</v>
      </c>
      <c r="AX2258" s="12" t="s">
        <v>75</v>
      </c>
      <c r="AY2258" s="173" t="s">
        <v>334</v>
      </c>
    </row>
    <row r="2259" spans="2:63" s="13" customFormat="1">
      <c r="B2259" s="178"/>
      <c r="D2259" s="172" t="s">
        <v>342</v>
      </c>
      <c r="E2259" s="179" t="s">
        <v>1</v>
      </c>
      <c r="F2259" s="180" t="s">
        <v>2569</v>
      </c>
      <c r="H2259" s="181">
        <v>13.824</v>
      </c>
      <c r="I2259" s="182"/>
      <c r="L2259" s="178"/>
      <c r="M2259" s="183"/>
      <c r="T2259" s="184"/>
      <c r="AT2259" s="179" t="s">
        <v>342</v>
      </c>
      <c r="AU2259" s="179" t="s">
        <v>87</v>
      </c>
      <c r="AV2259" s="13" t="s">
        <v>87</v>
      </c>
      <c r="AW2259" s="13" t="s">
        <v>31</v>
      </c>
      <c r="AX2259" s="13" t="s">
        <v>75</v>
      </c>
      <c r="AY2259" s="179" t="s">
        <v>334</v>
      </c>
    </row>
    <row r="2260" spans="2:63" s="12" customFormat="1">
      <c r="B2260" s="171"/>
      <c r="D2260" s="172" t="s">
        <v>342</v>
      </c>
      <c r="E2260" s="173" t="s">
        <v>1</v>
      </c>
      <c r="F2260" s="174" t="s">
        <v>2570</v>
      </c>
      <c r="H2260" s="173" t="s">
        <v>1</v>
      </c>
      <c r="I2260" s="175"/>
      <c r="L2260" s="171"/>
      <c r="M2260" s="176"/>
      <c r="T2260" s="177"/>
      <c r="AT2260" s="173" t="s">
        <v>342</v>
      </c>
      <c r="AU2260" s="173" t="s">
        <v>87</v>
      </c>
      <c r="AV2260" s="12" t="s">
        <v>82</v>
      </c>
      <c r="AW2260" s="12" t="s">
        <v>31</v>
      </c>
      <c r="AX2260" s="12" t="s">
        <v>75</v>
      </c>
      <c r="AY2260" s="173" t="s">
        <v>334</v>
      </c>
    </row>
    <row r="2261" spans="2:63" s="12" customFormat="1">
      <c r="B2261" s="171"/>
      <c r="D2261" s="172" t="s">
        <v>342</v>
      </c>
      <c r="E2261" s="173" t="s">
        <v>1</v>
      </c>
      <c r="F2261" s="174" t="s">
        <v>1676</v>
      </c>
      <c r="H2261" s="173" t="s">
        <v>1</v>
      </c>
      <c r="I2261" s="175"/>
      <c r="L2261" s="171"/>
      <c r="M2261" s="176"/>
      <c r="T2261" s="177"/>
      <c r="AT2261" s="173" t="s">
        <v>342</v>
      </c>
      <c r="AU2261" s="173" t="s">
        <v>87</v>
      </c>
      <c r="AV2261" s="12" t="s">
        <v>82</v>
      </c>
      <c r="AW2261" s="12" t="s">
        <v>31</v>
      </c>
      <c r="AX2261" s="12" t="s">
        <v>75</v>
      </c>
      <c r="AY2261" s="173" t="s">
        <v>334</v>
      </c>
    </row>
    <row r="2262" spans="2:63" s="13" customFormat="1">
      <c r="B2262" s="178"/>
      <c r="D2262" s="172" t="s">
        <v>342</v>
      </c>
      <c r="E2262" s="179" t="s">
        <v>1</v>
      </c>
      <c r="F2262" s="180" t="s">
        <v>1688</v>
      </c>
      <c r="H2262" s="181">
        <v>1.536</v>
      </c>
      <c r="I2262" s="182"/>
      <c r="L2262" s="178"/>
      <c r="M2262" s="183"/>
      <c r="T2262" s="184"/>
      <c r="AT2262" s="179" t="s">
        <v>342</v>
      </c>
      <c r="AU2262" s="179" t="s">
        <v>87</v>
      </c>
      <c r="AV2262" s="13" t="s">
        <v>87</v>
      </c>
      <c r="AW2262" s="13" t="s">
        <v>31</v>
      </c>
      <c r="AX2262" s="13" t="s">
        <v>75</v>
      </c>
      <c r="AY2262" s="179" t="s">
        <v>334</v>
      </c>
    </row>
    <row r="2263" spans="2:63" s="12" customFormat="1">
      <c r="B2263" s="171"/>
      <c r="D2263" s="172" t="s">
        <v>342</v>
      </c>
      <c r="E2263" s="173" t="s">
        <v>1</v>
      </c>
      <c r="F2263" s="174" t="s">
        <v>2571</v>
      </c>
      <c r="H2263" s="173" t="s">
        <v>1</v>
      </c>
      <c r="I2263" s="175"/>
      <c r="L2263" s="171"/>
      <c r="M2263" s="176"/>
      <c r="T2263" s="177"/>
      <c r="AT2263" s="173" t="s">
        <v>342</v>
      </c>
      <c r="AU2263" s="173" t="s">
        <v>87</v>
      </c>
      <c r="AV2263" s="12" t="s">
        <v>82</v>
      </c>
      <c r="AW2263" s="12" t="s">
        <v>31</v>
      </c>
      <c r="AX2263" s="12" t="s">
        <v>75</v>
      </c>
      <c r="AY2263" s="173" t="s">
        <v>334</v>
      </c>
    </row>
    <row r="2264" spans="2:63" s="12" customFormat="1">
      <c r="B2264" s="171"/>
      <c r="D2264" s="172" t="s">
        <v>342</v>
      </c>
      <c r="E2264" s="173" t="s">
        <v>1</v>
      </c>
      <c r="F2264" s="174" t="s">
        <v>1673</v>
      </c>
      <c r="H2264" s="173" t="s">
        <v>1</v>
      </c>
      <c r="I2264" s="175"/>
      <c r="L2264" s="171"/>
      <c r="M2264" s="176"/>
      <c r="T2264" s="177"/>
      <c r="AT2264" s="173" t="s">
        <v>342</v>
      </c>
      <c r="AU2264" s="173" t="s">
        <v>87</v>
      </c>
      <c r="AV2264" s="12" t="s">
        <v>82</v>
      </c>
      <c r="AW2264" s="12" t="s">
        <v>31</v>
      </c>
      <c r="AX2264" s="12" t="s">
        <v>75</v>
      </c>
      <c r="AY2264" s="173" t="s">
        <v>334</v>
      </c>
    </row>
    <row r="2265" spans="2:63" s="13" customFormat="1">
      <c r="B2265" s="178"/>
      <c r="D2265" s="172" t="s">
        <v>342</v>
      </c>
      <c r="E2265" s="179" t="s">
        <v>1</v>
      </c>
      <c r="F2265" s="180" t="s">
        <v>1674</v>
      </c>
      <c r="H2265" s="181">
        <v>10.26</v>
      </c>
      <c r="I2265" s="182"/>
      <c r="L2265" s="178"/>
      <c r="M2265" s="183"/>
      <c r="T2265" s="184"/>
      <c r="AT2265" s="179" t="s">
        <v>342</v>
      </c>
      <c r="AU2265" s="179" t="s">
        <v>87</v>
      </c>
      <c r="AV2265" s="13" t="s">
        <v>87</v>
      </c>
      <c r="AW2265" s="13" t="s">
        <v>31</v>
      </c>
      <c r="AX2265" s="13" t="s">
        <v>75</v>
      </c>
      <c r="AY2265" s="179" t="s">
        <v>334</v>
      </c>
    </row>
    <row r="2266" spans="2:63" s="12" customFormat="1">
      <c r="B2266" s="171"/>
      <c r="D2266" s="172" t="s">
        <v>342</v>
      </c>
      <c r="E2266" s="173" t="s">
        <v>1</v>
      </c>
      <c r="F2266" s="174" t="s">
        <v>2572</v>
      </c>
      <c r="H2266" s="173" t="s">
        <v>1</v>
      </c>
      <c r="I2266" s="175"/>
      <c r="L2266" s="171"/>
      <c r="M2266" s="176"/>
      <c r="T2266" s="177"/>
      <c r="AT2266" s="173" t="s">
        <v>342</v>
      </c>
      <c r="AU2266" s="173" t="s">
        <v>87</v>
      </c>
      <c r="AV2266" s="12" t="s">
        <v>82</v>
      </c>
      <c r="AW2266" s="12" t="s">
        <v>31</v>
      </c>
      <c r="AX2266" s="12" t="s">
        <v>75</v>
      </c>
      <c r="AY2266" s="173" t="s">
        <v>334</v>
      </c>
    </row>
    <row r="2267" spans="2:63" s="12" customFormat="1">
      <c r="B2267" s="171"/>
      <c r="D2267" s="172" t="s">
        <v>342</v>
      </c>
      <c r="E2267" s="173" t="s">
        <v>1</v>
      </c>
      <c r="F2267" s="174" t="s">
        <v>1676</v>
      </c>
      <c r="H2267" s="173" t="s">
        <v>1</v>
      </c>
      <c r="I2267" s="175"/>
      <c r="L2267" s="171"/>
      <c r="M2267" s="176"/>
      <c r="T2267" s="177"/>
      <c r="AT2267" s="173" t="s">
        <v>342</v>
      </c>
      <c r="AU2267" s="173" t="s">
        <v>87</v>
      </c>
      <c r="AV2267" s="12" t="s">
        <v>82</v>
      </c>
      <c r="AW2267" s="12" t="s">
        <v>31</v>
      </c>
      <c r="AX2267" s="12" t="s">
        <v>75</v>
      </c>
      <c r="AY2267" s="173" t="s">
        <v>334</v>
      </c>
    </row>
    <row r="2268" spans="2:63" s="13" customFormat="1">
      <c r="B2268" s="178"/>
      <c r="D2268" s="172" t="s">
        <v>342</v>
      </c>
      <c r="E2268" s="179" t="s">
        <v>1</v>
      </c>
      <c r="F2268" s="180" t="s">
        <v>1677</v>
      </c>
      <c r="H2268" s="181">
        <v>1.1399999999999999</v>
      </c>
      <c r="I2268" s="182"/>
      <c r="L2268" s="178"/>
      <c r="M2268" s="183"/>
      <c r="T2268" s="184"/>
      <c r="AT2268" s="179" t="s">
        <v>342</v>
      </c>
      <c r="AU2268" s="179" t="s">
        <v>87</v>
      </c>
      <c r="AV2268" s="13" t="s">
        <v>87</v>
      </c>
      <c r="AW2268" s="13" t="s">
        <v>31</v>
      </c>
      <c r="AX2268" s="13" t="s">
        <v>75</v>
      </c>
      <c r="AY2268" s="179" t="s">
        <v>334</v>
      </c>
    </row>
    <row r="2269" spans="2:63" s="12" customFormat="1">
      <c r="B2269" s="171"/>
      <c r="D2269" s="172" t="s">
        <v>342</v>
      </c>
      <c r="E2269" s="173" t="s">
        <v>1</v>
      </c>
      <c r="F2269" s="174" t="s">
        <v>2573</v>
      </c>
      <c r="H2269" s="173" t="s">
        <v>1</v>
      </c>
      <c r="I2269" s="175"/>
      <c r="L2269" s="171"/>
      <c r="M2269" s="176"/>
      <c r="T2269" s="177"/>
      <c r="AT2269" s="173" t="s">
        <v>342</v>
      </c>
      <c r="AU2269" s="173" t="s">
        <v>87</v>
      </c>
      <c r="AV2269" s="12" t="s">
        <v>82</v>
      </c>
      <c r="AW2269" s="12" t="s">
        <v>31</v>
      </c>
      <c r="AX2269" s="12" t="s">
        <v>75</v>
      </c>
      <c r="AY2269" s="173" t="s">
        <v>334</v>
      </c>
    </row>
    <row r="2270" spans="2:63" s="13" customFormat="1">
      <c r="B2270" s="178"/>
      <c r="D2270" s="172" t="s">
        <v>342</v>
      </c>
      <c r="E2270" s="179" t="s">
        <v>1</v>
      </c>
      <c r="F2270" s="180" t="s">
        <v>2574</v>
      </c>
      <c r="H2270" s="181">
        <v>69.200999999999993</v>
      </c>
      <c r="I2270" s="182"/>
      <c r="L2270" s="178"/>
      <c r="M2270" s="183"/>
      <c r="T2270" s="184"/>
      <c r="AT2270" s="179" t="s">
        <v>342</v>
      </c>
      <c r="AU2270" s="179" t="s">
        <v>87</v>
      </c>
      <c r="AV2270" s="13" t="s">
        <v>87</v>
      </c>
      <c r="AW2270" s="13" t="s">
        <v>31</v>
      </c>
      <c r="AX2270" s="13" t="s">
        <v>75</v>
      </c>
      <c r="AY2270" s="179" t="s">
        <v>334</v>
      </c>
    </row>
    <row r="2271" spans="2:63" s="14" customFormat="1">
      <c r="B2271" s="185"/>
      <c r="D2271" s="172" t="s">
        <v>342</v>
      </c>
      <c r="E2271" s="186" t="s">
        <v>151</v>
      </c>
      <c r="F2271" s="187" t="s">
        <v>346</v>
      </c>
      <c r="H2271" s="188">
        <v>850.755</v>
      </c>
      <c r="I2271" s="189"/>
      <c r="L2271" s="185"/>
      <c r="M2271" s="190"/>
      <c r="T2271" s="191"/>
      <c r="AT2271" s="186" t="s">
        <v>342</v>
      </c>
      <c r="AU2271" s="186" t="s">
        <v>87</v>
      </c>
      <c r="AV2271" s="14" t="s">
        <v>340</v>
      </c>
      <c r="AW2271" s="14" t="s">
        <v>31</v>
      </c>
      <c r="AX2271" s="14" t="s">
        <v>82</v>
      </c>
      <c r="AY2271" s="186" t="s">
        <v>334</v>
      </c>
    </row>
    <row r="2272" spans="2:63" s="11" customFormat="1" ht="22.8" customHeight="1">
      <c r="B2272" s="146"/>
      <c r="D2272" s="147" t="s">
        <v>74</v>
      </c>
      <c r="E2272" s="156" t="s">
        <v>2575</v>
      </c>
      <c r="F2272" s="156" t="s">
        <v>2576</v>
      </c>
      <c r="I2272" s="149"/>
      <c r="J2272" s="157">
        <f>BK2272</f>
        <v>0</v>
      </c>
      <c r="L2272" s="146"/>
      <c r="M2272" s="151"/>
      <c r="P2272" s="152">
        <f>SUM(P2273:P2274)</f>
        <v>0</v>
      </c>
      <c r="R2272" s="152">
        <f>SUM(R2273:R2274)</f>
        <v>9.7000000000000005E-4</v>
      </c>
      <c r="T2272" s="153">
        <f>SUM(T2273:T2274)</f>
        <v>0</v>
      </c>
      <c r="AR2272" s="147" t="s">
        <v>87</v>
      </c>
      <c r="AT2272" s="154" t="s">
        <v>74</v>
      </c>
      <c r="AU2272" s="154" t="s">
        <v>82</v>
      </c>
      <c r="AY2272" s="147" t="s">
        <v>334</v>
      </c>
      <c r="BK2272" s="155">
        <f>SUM(BK2273:BK2274)</f>
        <v>0</v>
      </c>
    </row>
    <row r="2273" spans="2:65" s="1" customFormat="1" ht="66.75" customHeight="1">
      <c r="B2273" s="128"/>
      <c r="C2273" s="158" t="s">
        <v>2577</v>
      </c>
      <c r="D2273" s="158" t="s">
        <v>336</v>
      </c>
      <c r="E2273" s="159" t="s">
        <v>2578</v>
      </c>
      <c r="F2273" s="160" t="s">
        <v>2579</v>
      </c>
      <c r="G2273" s="161" t="s">
        <v>501</v>
      </c>
      <c r="H2273" s="162">
        <v>1</v>
      </c>
      <c r="I2273" s="163"/>
      <c r="J2273" s="164">
        <f>ROUND(I2273*H2273,2)</f>
        <v>0</v>
      </c>
      <c r="K2273" s="165"/>
      <c r="L2273" s="32"/>
      <c r="M2273" s="166" t="s">
        <v>1</v>
      </c>
      <c r="N2273" s="127" t="s">
        <v>41</v>
      </c>
      <c r="P2273" s="167">
        <f>O2273*H2273</f>
        <v>0</v>
      </c>
      <c r="Q2273" s="167">
        <v>9.7000000000000005E-4</v>
      </c>
      <c r="R2273" s="167">
        <f>Q2273*H2273</f>
        <v>9.7000000000000005E-4</v>
      </c>
      <c r="S2273" s="167">
        <v>0</v>
      </c>
      <c r="T2273" s="168">
        <f>S2273*H2273</f>
        <v>0</v>
      </c>
      <c r="AR2273" s="169" t="s">
        <v>452</v>
      </c>
      <c r="AT2273" s="169" t="s">
        <v>336</v>
      </c>
      <c r="AU2273" s="169" t="s">
        <v>87</v>
      </c>
      <c r="AY2273" s="17" t="s">
        <v>334</v>
      </c>
      <c r="BE2273" s="170">
        <f>IF(N2273="základná",J2273,0)</f>
        <v>0</v>
      </c>
      <c r="BF2273" s="170">
        <f>IF(N2273="znížená",J2273,0)</f>
        <v>0</v>
      </c>
      <c r="BG2273" s="170">
        <f>IF(N2273="zákl. prenesená",J2273,0)</f>
        <v>0</v>
      </c>
      <c r="BH2273" s="170">
        <f>IF(N2273="zníž. prenesená",J2273,0)</f>
        <v>0</v>
      </c>
      <c r="BI2273" s="170">
        <f>IF(N2273="nulová",J2273,0)</f>
        <v>0</v>
      </c>
      <c r="BJ2273" s="17" t="s">
        <v>87</v>
      </c>
      <c r="BK2273" s="170">
        <f>ROUND(I2273*H2273,2)</f>
        <v>0</v>
      </c>
      <c r="BL2273" s="17" t="s">
        <v>452</v>
      </c>
      <c r="BM2273" s="169" t="s">
        <v>2580</v>
      </c>
    </row>
    <row r="2274" spans="2:65" s="1" customFormat="1" ht="21.75" customHeight="1">
      <c r="B2274" s="128"/>
      <c r="C2274" s="158" t="s">
        <v>2581</v>
      </c>
      <c r="D2274" s="158" t="s">
        <v>336</v>
      </c>
      <c r="E2274" s="159" t="s">
        <v>2582</v>
      </c>
      <c r="F2274" s="160" t="s">
        <v>2583</v>
      </c>
      <c r="G2274" s="161" t="s">
        <v>893</v>
      </c>
      <c r="H2274" s="210"/>
      <c r="I2274" s="163"/>
      <c r="J2274" s="164">
        <f>ROUND(I2274*H2274,2)</f>
        <v>0</v>
      </c>
      <c r="K2274" s="165"/>
      <c r="L2274" s="32"/>
      <c r="M2274" s="166" t="s">
        <v>1</v>
      </c>
      <c r="N2274" s="127" t="s">
        <v>41</v>
      </c>
      <c r="P2274" s="167">
        <f>O2274*H2274</f>
        <v>0</v>
      </c>
      <c r="Q2274" s="167">
        <v>0</v>
      </c>
      <c r="R2274" s="167">
        <f>Q2274*H2274</f>
        <v>0</v>
      </c>
      <c r="S2274" s="167">
        <v>0</v>
      </c>
      <c r="T2274" s="168">
        <f>S2274*H2274</f>
        <v>0</v>
      </c>
      <c r="AR2274" s="169" t="s">
        <v>452</v>
      </c>
      <c r="AT2274" s="169" t="s">
        <v>336</v>
      </c>
      <c r="AU2274" s="169" t="s">
        <v>87</v>
      </c>
      <c r="AY2274" s="17" t="s">
        <v>334</v>
      </c>
      <c r="BE2274" s="170">
        <f>IF(N2274="základná",J2274,0)</f>
        <v>0</v>
      </c>
      <c r="BF2274" s="170">
        <f>IF(N2274="znížená",J2274,0)</f>
        <v>0</v>
      </c>
      <c r="BG2274" s="170">
        <f>IF(N2274="zákl. prenesená",J2274,0)</f>
        <v>0</v>
      </c>
      <c r="BH2274" s="170">
        <f>IF(N2274="zníž. prenesená",J2274,0)</f>
        <v>0</v>
      </c>
      <c r="BI2274" s="170">
        <f>IF(N2274="nulová",J2274,0)</f>
        <v>0</v>
      </c>
      <c r="BJ2274" s="17" t="s">
        <v>87</v>
      </c>
      <c r="BK2274" s="170">
        <f>ROUND(I2274*H2274,2)</f>
        <v>0</v>
      </c>
      <c r="BL2274" s="17" t="s">
        <v>452</v>
      </c>
      <c r="BM2274" s="169" t="s">
        <v>2584</v>
      </c>
    </row>
    <row r="2275" spans="2:65" s="11" customFormat="1" ht="25.95" customHeight="1">
      <c r="B2275" s="146"/>
      <c r="D2275" s="147" t="s">
        <v>74</v>
      </c>
      <c r="E2275" s="148" t="s">
        <v>2585</v>
      </c>
      <c r="F2275" s="148" t="s">
        <v>2586</v>
      </c>
      <c r="I2275" s="149"/>
      <c r="J2275" s="150">
        <f>BK2275</f>
        <v>0</v>
      </c>
      <c r="L2275" s="146"/>
      <c r="M2275" s="151"/>
      <c r="P2275" s="152">
        <f>SUM(P2276:P2277)</f>
        <v>0</v>
      </c>
      <c r="R2275" s="152">
        <f>SUM(R2276:R2277)</f>
        <v>0</v>
      </c>
      <c r="T2275" s="153">
        <f>SUM(T2276:T2277)</f>
        <v>0</v>
      </c>
      <c r="AR2275" s="147" t="s">
        <v>340</v>
      </c>
      <c r="AT2275" s="154" t="s">
        <v>74</v>
      </c>
      <c r="AU2275" s="154" t="s">
        <v>75</v>
      </c>
      <c r="AY2275" s="147" t="s">
        <v>334</v>
      </c>
      <c r="BK2275" s="155">
        <f>SUM(BK2276:BK2277)</f>
        <v>0</v>
      </c>
    </row>
    <row r="2276" spans="2:65" s="1" customFormat="1" ht="37.799999999999997" customHeight="1">
      <c r="B2276" s="128"/>
      <c r="C2276" s="158" t="s">
        <v>2587</v>
      </c>
      <c r="D2276" s="158" t="s">
        <v>336</v>
      </c>
      <c r="E2276" s="159" t="s">
        <v>2588</v>
      </c>
      <c r="F2276" s="160" t="s">
        <v>2589</v>
      </c>
      <c r="G2276" s="161" t="s">
        <v>2590</v>
      </c>
      <c r="H2276" s="162">
        <v>25</v>
      </c>
      <c r="I2276" s="163"/>
      <c r="J2276" s="164">
        <f>ROUND(I2276*H2276,2)</f>
        <v>0</v>
      </c>
      <c r="K2276" s="165"/>
      <c r="L2276" s="32"/>
      <c r="M2276" s="166" t="s">
        <v>1</v>
      </c>
      <c r="N2276" s="127" t="s">
        <v>41</v>
      </c>
      <c r="P2276" s="167">
        <f>O2276*H2276</f>
        <v>0</v>
      </c>
      <c r="Q2276" s="167">
        <v>0</v>
      </c>
      <c r="R2276" s="167">
        <f>Q2276*H2276</f>
        <v>0</v>
      </c>
      <c r="S2276" s="167">
        <v>0</v>
      </c>
      <c r="T2276" s="168">
        <f>S2276*H2276</f>
        <v>0</v>
      </c>
      <c r="AR2276" s="169" t="s">
        <v>2591</v>
      </c>
      <c r="AT2276" s="169" t="s">
        <v>336</v>
      </c>
      <c r="AU2276" s="169" t="s">
        <v>82</v>
      </c>
      <c r="AY2276" s="17" t="s">
        <v>334</v>
      </c>
      <c r="BE2276" s="170">
        <f>IF(N2276="základná",J2276,0)</f>
        <v>0</v>
      </c>
      <c r="BF2276" s="170">
        <f>IF(N2276="znížená",J2276,0)</f>
        <v>0</v>
      </c>
      <c r="BG2276" s="170">
        <f>IF(N2276="zákl. prenesená",J2276,0)</f>
        <v>0</v>
      </c>
      <c r="BH2276" s="170">
        <f>IF(N2276="zníž. prenesená",J2276,0)</f>
        <v>0</v>
      </c>
      <c r="BI2276" s="170">
        <f>IF(N2276="nulová",J2276,0)</f>
        <v>0</v>
      </c>
      <c r="BJ2276" s="17" t="s">
        <v>87</v>
      </c>
      <c r="BK2276" s="170">
        <f>ROUND(I2276*H2276,2)</f>
        <v>0</v>
      </c>
      <c r="BL2276" s="17" t="s">
        <v>2591</v>
      </c>
      <c r="BM2276" s="169" t="s">
        <v>2592</v>
      </c>
    </row>
    <row r="2277" spans="2:65" s="1" customFormat="1" ht="33" customHeight="1">
      <c r="B2277" s="128"/>
      <c r="C2277" s="158" t="s">
        <v>2593</v>
      </c>
      <c r="D2277" s="158" t="s">
        <v>336</v>
      </c>
      <c r="E2277" s="159" t="s">
        <v>2594</v>
      </c>
      <c r="F2277" s="160" t="s">
        <v>2595</v>
      </c>
      <c r="G2277" s="161" t="s">
        <v>2590</v>
      </c>
      <c r="H2277" s="162">
        <v>40</v>
      </c>
      <c r="I2277" s="163"/>
      <c r="J2277" s="164">
        <f>ROUND(I2277*H2277,2)</f>
        <v>0</v>
      </c>
      <c r="K2277" s="165"/>
      <c r="L2277" s="32"/>
      <c r="M2277" s="166" t="s">
        <v>1</v>
      </c>
      <c r="N2277" s="127" t="s">
        <v>41</v>
      </c>
      <c r="P2277" s="167">
        <f>O2277*H2277</f>
        <v>0</v>
      </c>
      <c r="Q2277" s="167">
        <v>0</v>
      </c>
      <c r="R2277" s="167">
        <f>Q2277*H2277</f>
        <v>0</v>
      </c>
      <c r="S2277" s="167">
        <v>0</v>
      </c>
      <c r="T2277" s="168">
        <f>S2277*H2277</f>
        <v>0</v>
      </c>
      <c r="AR2277" s="169" t="s">
        <v>2591</v>
      </c>
      <c r="AT2277" s="169" t="s">
        <v>336</v>
      </c>
      <c r="AU2277" s="169" t="s">
        <v>82</v>
      </c>
      <c r="AY2277" s="17" t="s">
        <v>334</v>
      </c>
      <c r="BE2277" s="170">
        <f>IF(N2277="základná",J2277,0)</f>
        <v>0</v>
      </c>
      <c r="BF2277" s="170">
        <f>IF(N2277="znížená",J2277,0)</f>
        <v>0</v>
      </c>
      <c r="BG2277" s="170">
        <f>IF(N2277="zákl. prenesená",J2277,0)</f>
        <v>0</v>
      </c>
      <c r="BH2277" s="170">
        <f>IF(N2277="zníž. prenesená",J2277,0)</f>
        <v>0</v>
      </c>
      <c r="BI2277" s="170">
        <f>IF(N2277="nulová",J2277,0)</f>
        <v>0</v>
      </c>
      <c r="BJ2277" s="17" t="s">
        <v>87</v>
      </c>
      <c r="BK2277" s="170">
        <f>ROUND(I2277*H2277,2)</f>
        <v>0</v>
      </c>
      <c r="BL2277" s="17" t="s">
        <v>2591</v>
      </c>
      <c r="BM2277" s="169" t="s">
        <v>2596</v>
      </c>
    </row>
    <row r="2278" spans="2:65" s="11" customFormat="1" ht="25.95" customHeight="1">
      <c r="B2278" s="146"/>
      <c r="D2278" s="147" t="s">
        <v>74</v>
      </c>
      <c r="E2278" s="148" t="s">
        <v>2597</v>
      </c>
      <c r="F2278" s="148" t="s">
        <v>2598</v>
      </c>
      <c r="I2278" s="149"/>
      <c r="J2278" s="150">
        <f>BK2278</f>
        <v>0</v>
      </c>
      <c r="L2278" s="146"/>
      <c r="M2278" s="151"/>
      <c r="P2278" s="152">
        <f>SUM(P2279:P2290)</f>
        <v>0</v>
      </c>
      <c r="R2278" s="152">
        <f>SUM(R2279:R2290)</f>
        <v>0</v>
      </c>
      <c r="T2278" s="153">
        <f>SUM(T2279:T2290)</f>
        <v>0</v>
      </c>
      <c r="AR2278" s="147" t="s">
        <v>340</v>
      </c>
      <c r="AT2278" s="154" t="s">
        <v>74</v>
      </c>
      <c r="AU2278" s="154" t="s">
        <v>75</v>
      </c>
      <c r="AY2278" s="147" t="s">
        <v>334</v>
      </c>
      <c r="BK2278" s="155">
        <f>SUM(BK2279:BK2290)</f>
        <v>0</v>
      </c>
    </row>
    <row r="2279" spans="2:65" s="1" customFormat="1" ht="21.75" customHeight="1">
      <c r="B2279" s="128"/>
      <c r="C2279" s="158" t="s">
        <v>2599</v>
      </c>
      <c r="D2279" s="158" t="s">
        <v>336</v>
      </c>
      <c r="E2279" s="159" t="s">
        <v>2600</v>
      </c>
      <c r="F2279" s="160" t="s">
        <v>2601</v>
      </c>
      <c r="G2279" s="161" t="s">
        <v>1</v>
      </c>
      <c r="H2279" s="162">
        <v>579.96</v>
      </c>
      <c r="I2279" s="163"/>
      <c r="J2279" s="164">
        <f>ROUND(I2279*H2279,2)</f>
        <v>0</v>
      </c>
      <c r="K2279" s="165"/>
      <c r="L2279" s="32"/>
      <c r="M2279" s="166" t="s">
        <v>1</v>
      </c>
      <c r="N2279" s="127" t="s">
        <v>41</v>
      </c>
      <c r="P2279" s="167">
        <f>O2279*H2279</f>
        <v>0</v>
      </c>
      <c r="Q2279" s="167">
        <v>0</v>
      </c>
      <c r="R2279" s="167">
        <f>Q2279*H2279</f>
        <v>0</v>
      </c>
      <c r="S2279" s="167">
        <v>0</v>
      </c>
      <c r="T2279" s="168">
        <f>S2279*H2279</f>
        <v>0</v>
      </c>
      <c r="AR2279" s="169" t="s">
        <v>2591</v>
      </c>
      <c r="AT2279" s="169" t="s">
        <v>336</v>
      </c>
      <c r="AU2279" s="169" t="s">
        <v>82</v>
      </c>
      <c r="AY2279" s="17" t="s">
        <v>334</v>
      </c>
      <c r="BE2279" s="170">
        <f>IF(N2279="základná",J2279,0)</f>
        <v>0</v>
      </c>
      <c r="BF2279" s="170">
        <f>IF(N2279="znížená",J2279,0)</f>
        <v>0</v>
      </c>
      <c r="BG2279" s="170">
        <f>IF(N2279="zákl. prenesená",J2279,0)</f>
        <v>0</v>
      </c>
      <c r="BH2279" s="170">
        <f>IF(N2279="zníž. prenesená",J2279,0)</f>
        <v>0</v>
      </c>
      <c r="BI2279" s="170">
        <f>IF(N2279="nulová",J2279,0)</f>
        <v>0</v>
      </c>
      <c r="BJ2279" s="17" t="s">
        <v>87</v>
      </c>
      <c r="BK2279" s="170">
        <f>ROUND(I2279*H2279,2)</f>
        <v>0</v>
      </c>
      <c r="BL2279" s="17" t="s">
        <v>2591</v>
      </c>
      <c r="BM2279" s="169" t="s">
        <v>2602</v>
      </c>
    </row>
    <row r="2280" spans="2:65" s="12" customFormat="1">
      <c r="B2280" s="171"/>
      <c r="D2280" s="172" t="s">
        <v>342</v>
      </c>
      <c r="E2280" s="173" t="s">
        <v>1</v>
      </c>
      <c r="F2280" s="174" t="s">
        <v>2603</v>
      </c>
      <c r="H2280" s="173" t="s">
        <v>1</v>
      </c>
      <c r="I2280" s="175"/>
      <c r="L2280" s="171"/>
      <c r="M2280" s="176"/>
      <c r="T2280" s="177"/>
      <c r="AT2280" s="173" t="s">
        <v>342</v>
      </c>
      <c r="AU2280" s="173" t="s">
        <v>82</v>
      </c>
      <c r="AV2280" s="12" t="s">
        <v>82</v>
      </c>
      <c r="AW2280" s="12" t="s">
        <v>31</v>
      </c>
      <c r="AX2280" s="12" t="s">
        <v>75</v>
      </c>
      <c r="AY2280" s="173" t="s">
        <v>334</v>
      </c>
    </row>
    <row r="2281" spans="2:65" s="12" customFormat="1">
      <c r="B2281" s="171"/>
      <c r="D2281" s="172" t="s">
        <v>342</v>
      </c>
      <c r="E2281" s="173" t="s">
        <v>1</v>
      </c>
      <c r="F2281" s="174" t="s">
        <v>2604</v>
      </c>
      <c r="H2281" s="173" t="s">
        <v>1</v>
      </c>
      <c r="I2281" s="175"/>
      <c r="L2281" s="171"/>
      <c r="M2281" s="176"/>
      <c r="T2281" s="177"/>
      <c r="AT2281" s="173" t="s">
        <v>342</v>
      </c>
      <c r="AU2281" s="173" t="s">
        <v>82</v>
      </c>
      <c r="AV2281" s="12" t="s">
        <v>82</v>
      </c>
      <c r="AW2281" s="12" t="s">
        <v>31</v>
      </c>
      <c r="AX2281" s="12" t="s">
        <v>75</v>
      </c>
      <c r="AY2281" s="173" t="s">
        <v>334</v>
      </c>
    </row>
    <row r="2282" spans="2:65" s="13" customFormat="1">
      <c r="B2282" s="178"/>
      <c r="D2282" s="172" t="s">
        <v>342</v>
      </c>
      <c r="E2282" s="179" t="s">
        <v>1</v>
      </c>
      <c r="F2282" s="180" t="s">
        <v>2605</v>
      </c>
      <c r="H2282" s="181">
        <v>200.56</v>
      </c>
      <c r="I2282" s="182"/>
      <c r="L2282" s="178"/>
      <c r="M2282" s="183"/>
      <c r="T2282" s="184"/>
      <c r="AT2282" s="179" t="s">
        <v>342</v>
      </c>
      <c r="AU2282" s="179" t="s">
        <v>82</v>
      </c>
      <c r="AV2282" s="13" t="s">
        <v>87</v>
      </c>
      <c r="AW2282" s="13" t="s">
        <v>31</v>
      </c>
      <c r="AX2282" s="13" t="s">
        <v>75</v>
      </c>
      <c r="AY2282" s="179" t="s">
        <v>334</v>
      </c>
    </row>
    <row r="2283" spans="2:65" s="12" customFormat="1">
      <c r="B2283" s="171"/>
      <c r="D2283" s="172" t="s">
        <v>342</v>
      </c>
      <c r="E2283" s="173" t="s">
        <v>1</v>
      </c>
      <c r="F2283" s="174" t="s">
        <v>2606</v>
      </c>
      <c r="H2283" s="173" t="s">
        <v>1</v>
      </c>
      <c r="I2283" s="175"/>
      <c r="L2283" s="171"/>
      <c r="M2283" s="176"/>
      <c r="T2283" s="177"/>
      <c r="AT2283" s="173" t="s">
        <v>342</v>
      </c>
      <c r="AU2283" s="173" t="s">
        <v>82</v>
      </c>
      <c r="AV2283" s="12" t="s">
        <v>82</v>
      </c>
      <c r="AW2283" s="12" t="s">
        <v>31</v>
      </c>
      <c r="AX2283" s="12" t="s">
        <v>75</v>
      </c>
      <c r="AY2283" s="173" t="s">
        <v>334</v>
      </c>
    </row>
    <row r="2284" spans="2:65" s="13" customFormat="1">
      <c r="B2284" s="178"/>
      <c r="D2284" s="172" t="s">
        <v>342</v>
      </c>
      <c r="E2284" s="179" t="s">
        <v>1</v>
      </c>
      <c r="F2284" s="180" t="s">
        <v>2607</v>
      </c>
      <c r="H2284" s="181">
        <v>347.55</v>
      </c>
      <c r="I2284" s="182"/>
      <c r="L2284" s="178"/>
      <c r="M2284" s="183"/>
      <c r="T2284" s="184"/>
      <c r="AT2284" s="179" t="s">
        <v>342</v>
      </c>
      <c r="AU2284" s="179" t="s">
        <v>82</v>
      </c>
      <c r="AV2284" s="13" t="s">
        <v>87</v>
      </c>
      <c r="AW2284" s="13" t="s">
        <v>31</v>
      </c>
      <c r="AX2284" s="13" t="s">
        <v>75</v>
      </c>
      <c r="AY2284" s="179" t="s">
        <v>334</v>
      </c>
    </row>
    <row r="2285" spans="2:65" s="15" customFormat="1">
      <c r="B2285" s="192"/>
      <c r="D2285" s="172" t="s">
        <v>342</v>
      </c>
      <c r="E2285" s="193" t="s">
        <v>176</v>
      </c>
      <c r="F2285" s="194" t="s">
        <v>406</v>
      </c>
      <c r="H2285" s="195">
        <v>548.11</v>
      </c>
      <c r="I2285" s="196"/>
      <c r="L2285" s="192"/>
      <c r="M2285" s="197"/>
      <c r="T2285" s="198"/>
      <c r="AT2285" s="193" t="s">
        <v>342</v>
      </c>
      <c r="AU2285" s="193" t="s">
        <v>82</v>
      </c>
      <c r="AV2285" s="15" t="s">
        <v>352</v>
      </c>
      <c r="AW2285" s="15" t="s">
        <v>31</v>
      </c>
      <c r="AX2285" s="15" t="s">
        <v>75</v>
      </c>
      <c r="AY2285" s="193" t="s">
        <v>334</v>
      </c>
    </row>
    <row r="2286" spans="2:65" s="12" customFormat="1">
      <c r="B2286" s="171"/>
      <c r="D2286" s="172" t="s">
        <v>342</v>
      </c>
      <c r="E2286" s="173" t="s">
        <v>1</v>
      </c>
      <c r="F2286" s="174" t="s">
        <v>2608</v>
      </c>
      <c r="H2286" s="173" t="s">
        <v>1</v>
      </c>
      <c r="I2286" s="175"/>
      <c r="L2286" s="171"/>
      <c r="M2286" s="176"/>
      <c r="T2286" s="177"/>
      <c r="AT2286" s="173" t="s">
        <v>342</v>
      </c>
      <c r="AU2286" s="173" t="s">
        <v>82</v>
      </c>
      <c r="AV2286" s="12" t="s">
        <v>82</v>
      </c>
      <c r="AW2286" s="12" t="s">
        <v>31</v>
      </c>
      <c r="AX2286" s="12" t="s">
        <v>75</v>
      </c>
      <c r="AY2286" s="173" t="s">
        <v>334</v>
      </c>
    </row>
    <row r="2287" spans="2:65" s="12" customFormat="1">
      <c r="B2287" s="171"/>
      <c r="D2287" s="172" t="s">
        <v>342</v>
      </c>
      <c r="E2287" s="173" t="s">
        <v>1</v>
      </c>
      <c r="F2287" s="174" t="s">
        <v>2609</v>
      </c>
      <c r="H2287" s="173" t="s">
        <v>1</v>
      </c>
      <c r="I2287" s="175"/>
      <c r="L2287" s="171"/>
      <c r="M2287" s="176"/>
      <c r="T2287" s="177"/>
      <c r="AT2287" s="173" t="s">
        <v>342</v>
      </c>
      <c r="AU2287" s="173" t="s">
        <v>82</v>
      </c>
      <c r="AV2287" s="12" t="s">
        <v>82</v>
      </c>
      <c r="AW2287" s="12" t="s">
        <v>31</v>
      </c>
      <c r="AX2287" s="12" t="s">
        <v>75</v>
      </c>
      <c r="AY2287" s="173" t="s">
        <v>334</v>
      </c>
    </row>
    <row r="2288" spans="2:65" s="13" customFormat="1">
      <c r="B2288" s="178"/>
      <c r="D2288" s="172" t="s">
        <v>342</v>
      </c>
      <c r="E2288" s="179" t="s">
        <v>1</v>
      </c>
      <c r="F2288" s="180" t="s">
        <v>2610</v>
      </c>
      <c r="H2288" s="181">
        <v>31.85</v>
      </c>
      <c r="I2288" s="182"/>
      <c r="L2288" s="178"/>
      <c r="M2288" s="183"/>
      <c r="T2288" s="184"/>
      <c r="AT2288" s="179" t="s">
        <v>342</v>
      </c>
      <c r="AU2288" s="179" t="s">
        <v>82</v>
      </c>
      <c r="AV2288" s="13" t="s">
        <v>87</v>
      </c>
      <c r="AW2288" s="13" t="s">
        <v>31</v>
      </c>
      <c r="AX2288" s="13" t="s">
        <v>75</v>
      </c>
      <c r="AY2288" s="179" t="s">
        <v>334</v>
      </c>
    </row>
    <row r="2289" spans="2:51" s="15" customFormat="1">
      <c r="B2289" s="192"/>
      <c r="D2289" s="172" t="s">
        <v>342</v>
      </c>
      <c r="E2289" s="193" t="s">
        <v>178</v>
      </c>
      <c r="F2289" s="194" t="s">
        <v>406</v>
      </c>
      <c r="H2289" s="195">
        <v>31.85</v>
      </c>
      <c r="I2289" s="196"/>
      <c r="L2289" s="192"/>
      <c r="M2289" s="197"/>
      <c r="T2289" s="198"/>
      <c r="AT2289" s="193" t="s">
        <v>342</v>
      </c>
      <c r="AU2289" s="193" t="s">
        <v>82</v>
      </c>
      <c r="AV2289" s="15" t="s">
        <v>352</v>
      </c>
      <c r="AW2289" s="15" t="s">
        <v>31</v>
      </c>
      <c r="AX2289" s="15" t="s">
        <v>75</v>
      </c>
      <c r="AY2289" s="193" t="s">
        <v>334</v>
      </c>
    </row>
    <row r="2290" spans="2:51" s="14" customFormat="1">
      <c r="B2290" s="185"/>
      <c r="D2290" s="172" t="s">
        <v>342</v>
      </c>
      <c r="E2290" s="186" t="s">
        <v>1</v>
      </c>
      <c r="F2290" s="187" t="s">
        <v>346</v>
      </c>
      <c r="H2290" s="188">
        <v>579.96</v>
      </c>
      <c r="I2290" s="189"/>
      <c r="L2290" s="185"/>
      <c r="M2290" s="211"/>
      <c r="N2290" s="212"/>
      <c r="O2290" s="212"/>
      <c r="P2290" s="212"/>
      <c r="Q2290" s="212"/>
      <c r="R2290" s="212"/>
      <c r="S2290" s="212"/>
      <c r="T2290" s="213"/>
      <c r="AT2290" s="186" t="s">
        <v>342</v>
      </c>
      <c r="AU2290" s="186" t="s">
        <v>82</v>
      </c>
      <c r="AV2290" s="14" t="s">
        <v>340</v>
      </c>
      <c r="AW2290" s="14" t="s">
        <v>31</v>
      </c>
      <c r="AX2290" s="14" t="s">
        <v>82</v>
      </c>
      <c r="AY2290" s="186" t="s">
        <v>334</v>
      </c>
    </row>
    <row r="2291" spans="2:51" s="1" customFormat="1" ht="6.9" customHeight="1">
      <c r="B2291" s="47"/>
      <c r="C2291" s="48"/>
      <c r="D2291" s="48"/>
      <c r="E2291" s="48"/>
      <c r="F2291" s="48"/>
      <c r="G2291" s="48"/>
      <c r="H2291" s="48"/>
      <c r="I2291" s="48"/>
      <c r="J2291" s="48"/>
      <c r="K2291" s="48"/>
      <c r="L2291" s="32"/>
    </row>
    <row r="2293" spans="2:51" ht="18" customHeight="1">
      <c r="B2293" s="229" t="s">
        <v>5534</v>
      </c>
      <c r="C2293" s="230"/>
      <c r="D2293" s="230"/>
      <c r="E2293" s="230"/>
      <c r="F2293" s="230"/>
      <c r="G2293" s="231"/>
      <c r="H2293" s="231"/>
    </row>
    <row r="2294" spans="2:51" ht="43.2" customHeight="1">
      <c r="B2294" s="278" t="s">
        <v>5535</v>
      </c>
      <c r="C2294" s="279"/>
      <c r="D2294" s="279"/>
      <c r="E2294" s="279"/>
      <c r="F2294" s="279"/>
      <c r="G2294" s="279"/>
      <c r="H2294" s="279"/>
    </row>
    <row r="2295" spans="2:51" ht="80.400000000000006" customHeight="1">
      <c r="B2295" s="278" t="s">
        <v>5536</v>
      </c>
      <c r="C2295" s="278"/>
      <c r="D2295" s="278"/>
      <c r="E2295" s="278"/>
      <c r="F2295" s="278"/>
      <c r="G2295" s="278"/>
      <c r="H2295" s="278"/>
    </row>
    <row r="2296" spans="2:51" ht="80.400000000000006" customHeight="1">
      <c r="B2296" s="278" t="s">
        <v>5537</v>
      </c>
      <c r="C2296" s="278"/>
      <c r="D2296" s="278"/>
      <c r="E2296" s="278"/>
      <c r="F2296" s="278"/>
      <c r="G2296" s="278"/>
      <c r="H2296" s="278"/>
    </row>
    <row r="2297" spans="2:51" ht="80.400000000000006" customHeight="1">
      <c r="B2297" s="278" t="s">
        <v>5538</v>
      </c>
      <c r="C2297" s="278"/>
      <c r="D2297" s="278"/>
      <c r="E2297" s="278"/>
      <c r="F2297" s="278"/>
      <c r="G2297" s="278"/>
      <c r="H2297" s="278"/>
    </row>
    <row r="2298" spans="2:51" ht="80.400000000000006" customHeight="1">
      <c r="B2298" s="278" t="s">
        <v>5539</v>
      </c>
      <c r="C2298" s="278"/>
      <c r="D2298" s="278"/>
      <c r="E2298" s="278"/>
      <c r="F2298" s="278"/>
      <c r="G2298" s="278"/>
      <c r="H2298" s="278"/>
    </row>
    <row r="2299" spans="2:51" ht="80.400000000000006" customHeight="1">
      <c r="B2299" s="278" t="s">
        <v>5540</v>
      </c>
      <c r="C2299" s="278"/>
      <c r="D2299" s="278"/>
      <c r="E2299" s="278"/>
      <c r="F2299" s="278"/>
      <c r="G2299" s="278"/>
      <c r="H2299" s="278"/>
    </row>
    <row r="2300" spans="2:51" ht="43.2" customHeight="1">
      <c r="B2300" s="278" t="s">
        <v>5541</v>
      </c>
      <c r="C2300" s="278"/>
      <c r="D2300" s="278"/>
      <c r="E2300" s="278"/>
      <c r="F2300" s="278"/>
      <c r="G2300" s="278"/>
      <c r="H2300" s="278"/>
    </row>
    <row r="2301" spans="2:51" ht="43.2" customHeight="1"/>
  </sheetData>
  <autoFilter ref="C156:K2290" xr:uid="{00000000-0009-0000-0000-000001000000}"/>
  <mergeCells count="24">
    <mergeCell ref="L2:V2"/>
    <mergeCell ref="D131:F131"/>
    <mergeCell ref="D132:F132"/>
    <mergeCell ref="D133:F133"/>
    <mergeCell ref="E145:H145"/>
    <mergeCell ref="E85:H85"/>
    <mergeCell ref="E87:H87"/>
    <mergeCell ref="E89:H89"/>
    <mergeCell ref="D129:F129"/>
    <mergeCell ref="D130:F130"/>
    <mergeCell ref="E7:H7"/>
    <mergeCell ref="E9:H9"/>
    <mergeCell ref="E11:H11"/>
    <mergeCell ref="E20:H20"/>
    <mergeCell ref="B2298:H2298"/>
    <mergeCell ref="B2299:H2299"/>
    <mergeCell ref="B2300:H2300"/>
    <mergeCell ref="E29:H29"/>
    <mergeCell ref="B2294:H2294"/>
    <mergeCell ref="B2295:H2295"/>
    <mergeCell ref="B2296:H2296"/>
    <mergeCell ref="B2297:H2297"/>
    <mergeCell ref="E149:H149"/>
    <mergeCell ref="E147:H14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46"/>
  <sheetViews>
    <sheetView showGridLines="0" topLeftCell="A339" zoomScaleNormal="100" workbookViewId="0">
      <selection activeCell="A341" sqref="A341:XFD345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5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91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5531</v>
      </c>
      <c r="L4" s="20"/>
      <c r="M4" s="97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83" t="str">
        <f>'Rekapitulácia stavby'!K6</f>
        <v>NOVOSTAVBA MŠ TRAMÍN - rozpočet 1</v>
      </c>
      <c r="F7" s="284"/>
      <c r="G7" s="284"/>
      <c r="H7" s="284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83" t="s">
        <v>144</v>
      </c>
      <c r="F9" s="280"/>
      <c r="G9" s="280"/>
      <c r="H9" s="280"/>
      <c r="L9" s="32"/>
    </row>
    <row r="10" spans="2:46" s="1" customFormat="1" ht="12" customHeight="1">
      <c r="B10" s="32"/>
      <c r="D10" s="27" t="s">
        <v>147</v>
      </c>
      <c r="L10" s="32"/>
    </row>
    <row r="11" spans="2:46" s="1" customFormat="1" ht="16.5" customHeight="1">
      <c r="B11" s="32"/>
      <c r="E11" s="261" t="s">
        <v>2611</v>
      </c>
      <c r="F11" s="280"/>
      <c r="G11" s="280"/>
      <c r="H11" s="28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5. 12. 2022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85" t="str">
        <f>'Rekapitulácia stavby'!E14</f>
        <v>Vyplň údaj</v>
      </c>
      <c r="F20" s="240"/>
      <c r="G20" s="240"/>
      <c r="H20" s="240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8"/>
      <c r="E29" s="245" t="s">
        <v>1</v>
      </c>
      <c r="F29" s="245"/>
      <c r="G29" s="245"/>
      <c r="H29" s="245"/>
      <c r="L29" s="98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>
      <c r="B32" s="32"/>
      <c r="D32" s="25" t="s">
        <v>191</v>
      </c>
      <c r="J32" s="100">
        <f>J98</f>
        <v>0</v>
      </c>
      <c r="L32" s="32"/>
    </row>
    <row r="33" spans="2:12" s="1" customFormat="1" ht="14.4" customHeight="1">
      <c r="B33" s="32"/>
      <c r="D33" s="101" t="s">
        <v>194</v>
      </c>
      <c r="J33" s="100">
        <f>J111</f>
        <v>0</v>
      </c>
      <c r="L33" s="32"/>
    </row>
    <row r="34" spans="2:12" s="1" customFormat="1" ht="25.35" customHeight="1">
      <c r="B34" s="32"/>
      <c r="D34" s="102" t="s">
        <v>35</v>
      </c>
      <c r="J34" s="69">
        <f>ROUND(J32 + J33, 2)</f>
        <v>0</v>
      </c>
      <c r="L34" s="32"/>
    </row>
    <row r="35" spans="2:12" s="1" customFormat="1" ht="6.9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4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" customHeight="1">
      <c r="B37" s="32"/>
      <c r="D37" s="58" t="s">
        <v>39</v>
      </c>
      <c r="E37" s="37" t="s">
        <v>40</v>
      </c>
      <c r="F37" s="103">
        <f>ROUND((SUM(BE111:BE118) + SUM(BE140:BE336)),  2)</f>
        <v>0</v>
      </c>
      <c r="G37" s="104"/>
      <c r="H37" s="104"/>
      <c r="I37" s="105">
        <v>0.2</v>
      </c>
      <c r="J37" s="103">
        <f>ROUND(((SUM(BE111:BE118) + SUM(BE140:BE336))*I37),  2)</f>
        <v>0</v>
      </c>
      <c r="L37" s="32"/>
    </row>
    <row r="38" spans="2:12" s="1" customFormat="1" ht="14.4" customHeight="1">
      <c r="B38" s="32"/>
      <c r="E38" s="37" t="s">
        <v>41</v>
      </c>
      <c r="F38" s="103">
        <f>ROUND((SUM(BF111:BF118) + SUM(BF140:BF336)),  2)</f>
        <v>0</v>
      </c>
      <c r="G38" s="104"/>
      <c r="H38" s="104"/>
      <c r="I38" s="105">
        <v>0.2</v>
      </c>
      <c r="J38" s="103">
        <f>ROUND(((SUM(BF111:BF118) + SUM(BF140:BF336))*I38),  2)</f>
        <v>0</v>
      </c>
      <c r="L38" s="32"/>
    </row>
    <row r="39" spans="2:12" s="1" customFormat="1" ht="14.4" hidden="1" customHeight="1">
      <c r="B39" s="32"/>
      <c r="E39" s="27" t="s">
        <v>42</v>
      </c>
      <c r="F39" s="89">
        <f>ROUND((SUM(BG111:BG118) + SUM(BG140:BG336)),  2)</f>
        <v>0</v>
      </c>
      <c r="I39" s="106">
        <v>0.2</v>
      </c>
      <c r="J39" s="89">
        <f>0</f>
        <v>0</v>
      </c>
      <c r="L39" s="32"/>
    </row>
    <row r="40" spans="2:12" s="1" customFormat="1" ht="14.4" hidden="1" customHeight="1">
      <c r="B40" s="32"/>
      <c r="E40" s="27" t="s">
        <v>43</v>
      </c>
      <c r="F40" s="89">
        <f>ROUND((SUM(BH111:BH118) + SUM(BH140:BH336)),  2)</f>
        <v>0</v>
      </c>
      <c r="I40" s="106">
        <v>0.2</v>
      </c>
      <c r="J40" s="89">
        <f>0</f>
        <v>0</v>
      </c>
      <c r="L40" s="32"/>
    </row>
    <row r="41" spans="2:12" s="1" customFormat="1" ht="14.4" hidden="1" customHeight="1">
      <c r="B41" s="32"/>
      <c r="E41" s="37" t="s">
        <v>44</v>
      </c>
      <c r="F41" s="103">
        <f>ROUND((SUM(BI111:BI118) + SUM(BI140:BI336)),  2)</f>
        <v>0</v>
      </c>
      <c r="G41" s="104"/>
      <c r="H41" s="104"/>
      <c r="I41" s="105">
        <v>0</v>
      </c>
      <c r="J41" s="103">
        <f>0</f>
        <v>0</v>
      </c>
      <c r="L41" s="32"/>
    </row>
    <row r="42" spans="2:12" s="1" customFormat="1" ht="6.9" customHeight="1">
      <c r="B42" s="32"/>
      <c r="L42" s="32"/>
    </row>
    <row r="43" spans="2:12" s="1" customFormat="1" ht="25.35" customHeight="1">
      <c r="B43" s="32"/>
      <c r="C43" s="107"/>
      <c r="D43" s="108" t="s">
        <v>45</v>
      </c>
      <c r="E43" s="60"/>
      <c r="F43" s="60"/>
      <c r="G43" s="109" t="s">
        <v>46</v>
      </c>
      <c r="H43" s="110" t="s">
        <v>47</v>
      </c>
      <c r="I43" s="60"/>
      <c r="J43" s="111">
        <f>SUM(J34:J41)</f>
        <v>0</v>
      </c>
      <c r="K43" s="112"/>
      <c r="L43" s="32"/>
    </row>
    <row r="44" spans="2:12" s="1" customFormat="1" ht="14.4" customHeight="1">
      <c r="B44" s="32"/>
      <c r="L44" s="32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13" t="s">
        <v>51</v>
      </c>
      <c r="G61" s="46" t="s">
        <v>50</v>
      </c>
      <c r="H61" s="34"/>
      <c r="I61" s="34"/>
      <c r="J61" s="11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13" t="s">
        <v>51</v>
      </c>
      <c r="G76" s="46" t="s">
        <v>50</v>
      </c>
      <c r="H76" s="34"/>
      <c r="I76" s="34"/>
      <c r="J76" s="114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5532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83" t="str">
        <f>E7</f>
        <v>NOVOSTAVBA MŠ TRAMÍN - rozpočet 1</v>
      </c>
      <c r="F85" s="284"/>
      <c r="G85" s="284"/>
      <c r="H85" s="284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83" t="s">
        <v>144</v>
      </c>
      <c r="F87" s="280"/>
      <c r="G87" s="280"/>
      <c r="H87" s="280"/>
      <c r="L87" s="32"/>
    </row>
    <row r="88" spans="2:12" s="1" customFormat="1" ht="12" customHeight="1">
      <c r="B88" s="32"/>
      <c r="C88" s="27" t="s">
        <v>147</v>
      </c>
      <c r="L88" s="32"/>
    </row>
    <row r="89" spans="2:12" s="1" customFormat="1" ht="16.5" customHeight="1">
      <c r="B89" s="32"/>
      <c r="E89" s="261" t="str">
        <f>E11</f>
        <v>02 - SO01.2 - Zdravotechnika</v>
      </c>
      <c r="F89" s="280"/>
      <c r="G89" s="280"/>
      <c r="H89" s="280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Kadnárova 2521/69,Bratislava</v>
      </c>
      <c r="I91" s="27" t="s">
        <v>21</v>
      </c>
      <c r="J91" s="55" t="str">
        <f>IF(J14="","",J14)</f>
        <v>5. 12. 2022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 xml:space="preserve">Mestská časť Bratislava - Rača </v>
      </c>
      <c r="I93" s="27" t="s">
        <v>29</v>
      </c>
      <c r="J93" s="30" t="str">
        <f>E23</f>
        <v xml:space="preserve">Ing.arch.Peter Kožuško </v>
      </c>
      <c r="L93" s="32"/>
    </row>
    <row r="94" spans="2:12" s="1" customFormat="1" ht="15.1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Rosoft,s.r.o.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5" t="s">
        <v>279</v>
      </c>
      <c r="D96" s="107"/>
      <c r="E96" s="107"/>
      <c r="F96" s="107"/>
      <c r="G96" s="107"/>
      <c r="H96" s="107"/>
      <c r="I96" s="107"/>
      <c r="J96" s="116" t="s">
        <v>280</v>
      </c>
      <c r="K96" s="107"/>
      <c r="L96" s="32"/>
    </row>
    <row r="97" spans="2:65" s="1" customFormat="1" ht="10.35" customHeight="1">
      <c r="B97" s="32"/>
      <c r="L97" s="32"/>
    </row>
    <row r="98" spans="2:65" s="1" customFormat="1" ht="22.8" customHeight="1">
      <c r="B98" s="32"/>
      <c r="C98" s="117" t="s">
        <v>281</v>
      </c>
      <c r="J98" s="69">
        <f>J140</f>
        <v>0</v>
      </c>
      <c r="L98" s="32"/>
      <c r="AU98" s="17" t="s">
        <v>282</v>
      </c>
    </row>
    <row r="99" spans="2:65" s="8" customFormat="1" ht="24.9" customHeight="1">
      <c r="B99" s="118"/>
      <c r="D99" s="119" t="s">
        <v>283</v>
      </c>
      <c r="E99" s="120"/>
      <c r="F99" s="120"/>
      <c r="G99" s="120"/>
      <c r="H99" s="120"/>
      <c r="I99" s="120"/>
      <c r="J99" s="121">
        <f>J141</f>
        <v>0</v>
      </c>
      <c r="L99" s="118"/>
    </row>
    <row r="100" spans="2:65" s="9" customFormat="1" ht="19.95" customHeight="1">
      <c r="B100" s="122"/>
      <c r="D100" s="123" t="s">
        <v>2612</v>
      </c>
      <c r="E100" s="124"/>
      <c r="F100" s="124"/>
      <c r="G100" s="124"/>
      <c r="H100" s="124"/>
      <c r="I100" s="124"/>
      <c r="J100" s="125">
        <f>J142</f>
        <v>0</v>
      </c>
      <c r="L100" s="122"/>
    </row>
    <row r="101" spans="2:65" s="9" customFormat="1" ht="19.95" customHeight="1">
      <c r="B101" s="122"/>
      <c r="D101" s="123" t="s">
        <v>286</v>
      </c>
      <c r="E101" s="124"/>
      <c r="F101" s="124"/>
      <c r="G101" s="124"/>
      <c r="H101" s="124"/>
      <c r="I101" s="124"/>
      <c r="J101" s="125">
        <f>J154</f>
        <v>0</v>
      </c>
      <c r="L101" s="122"/>
    </row>
    <row r="102" spans="2:65" s="9" customFormat="1" ht="19.95" customHeight="1">
      <c r="B102" s="122"/>
      <c r="D102" s="123" t="s">
        <v>2613</v>
      </c>
      <c r="E102" s="124"/>
      <c r="F102" s="124"/>
      <c r="G102" s="124"/>
      <c r="H102" s="124"/>
      <c r="I102" s="124"/>
      <c r="J102" s="125">
        <f>J158</f>
        <v>0</v>
      </c>
      <c r="L102" s="122"/>
    </row>
    <row r="103" spans="2:65" s="9" customFormat="1" ht="19.95" customHeight="1">
      <c r="B103" s="122"/>
      <c r="D103" s="123" t="s">
        <v>290</v>
      </c>
      <c r="E103" s="124"/>
      <c r="F103" s="124"/>
      <c r="G103" s="124"/>
      <c r="H103" s="124"/>
      <c r="I103" s="124"/>
      <c r="J103" s="125">
        <f>J172</f>
        <v>0</v>
      </c>
      <c r="L103" s="122"/>
    </row>
    <row r="104" spans="2:65" s="8" customFormat="1" ht="24.9" customHeight="1">
      <c r="B104" s="118"/>
      <c r="D104" s="119" t="s">
        <v>291</v>
      </c>
      <c r="E104" s="120"/>
      <c r="F104" s="120"/>
      <c r="G104" s="120"/>
      <c r="H104" s="120"/>
      <c r="I104" s="120"/>
      <c r="J104" s="121">
        <f>J174</f>
        <v>0</v>
      </c>
      <c r="L104" s="118"/>
    </row>
    <row r="105" spans="2:65" s="9" customFormat="1" ht="19.95" customHeight="1">
      <c r="B105" s="122"/>
      <c r="D105" s="123" t="s">
        <v>2614</v>
      </c>
      <c r="E105" s="124"/>
      <c r="F105" s="124"/>
      <c r="G105" s="124"/>
      <c r="H105" s="124"/>
      <c r="I105" s="124"/>
      <c r="J105" s="125">
        <f>J175</f>
        <v>0</v>
      </c>
      <c r="L105" s="122"/>
    </row>
    <row r="106" spans="2:65" s="9" customFormat="1" ht="19.95" customHeight="1">
      <c r="B106" s="122"/>
      <c r="D106" s="123" t="s">
        <v>2615</v>
      </c>
      <c r="E106" s="124"/>
      <c r="F106" s="124"/>
      <c r="G106" s="124"/>
      <c r="H106" s="124"/>
      <c r="I106" s="124"/>
      <c r="J106" s="125">
        <f>J212</f>
        <v>0</v>
      </c>
      <c r="L106" s="122"/>
    </row>
    <row r="107" spans="2:65" s="9" customFormat="1" ht="19.95" customHeight="1">
      <c r="B107" s="122"/>
      <c r="D107" s="123" t="s">
        <v>2616</v>
      </c>
      <c r="E107" s="124"/>
      <c r="F107" s="124"/>
      <c r="G107" s="124"/>
      <c r="H107" s="124"/>
      <c r="I107" s="124"/>
      <c r="J107" s="125">
        <f>J268</f>
        <v>0</v>
      </c>
      <c r="L107" s="122"/>
    </row>
    <row r="108" spans="2:65" s="9" customFormat="1" ht="19.95" customHeight="1">
      <c r="B108" s="122"/>
      <c r="D108" s="123" t="s">
        <v>2617</v>
      </c>
      <c r="E108" s="124"/>
      <c r="F108" s="124"/>
      <c r="G108" s="124"/>
      <c r="H108" s="124"/>
      <c r="I108" s="124"/>
      <c r="J108" s="125">
        <f>J302</f>
        <v>0</v>
      </c>
      <c r="L108" s="122"/>
    </row>
    <row r="109" spans="2:65" s="1" customFormat="1" ht="21.75" customHeight="1">
      <c r="B109" s="32"/>
      <c r="L109" s="32"/>
    </row>
    <row r="110" spans="2:65" s="1" customFormat="1" ht="6.9" customHeight="1">
      <c r="B110" s="32"/>
      <c r="L110" s="32"/>
    </row>
    <row r="111" spans="2:65" s="1" customFormat="1" ht="29.25" customHeight="1">
      <c r="B111" s="32"/>
      <c r="C111" s="117" t="s">
        <v>310</v>
      </c>
      <c r="J111" s="126">
        <f>ROUND(J112 + J113 + J114 + J115 + J116 + J117,2)</f>
        <v>0</v>
      </c>
      <c r="L111" s="32"/>
      <c r="N111" s="127" t="s">
        <v>39</v>
      </c>
    </row>
    <row r="112" spans="2:65" s="1" customFormat="1" ht="18" customHeight="1">
      <c r="B112" s="128"/>
      <c r="C112" s="129"/>
      <c r="D112" s="281" t="s">
        <v>311</v>
      </c>
      <c r="E112" s="282"/>
      <c r="F112" s="282"/>
      <c r="G112" s="129"/>
      <c r="H112" s="129"/>
      <c r="I112" s="129"/>
      <c r="J112" s="131">
        <v>0</v>
      </c>
      <c r="K112" s="129"/>
      <c r="L112" s="128"/>
      <c r="M112" s="129"/>
      <c r="N112" s="132" t="s">
        <v>41</v>
      </c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33" t="s">
        <v>312</v>
      </c>
      <c r="AZ112" s="129"/>
      <c r="BA112" s="129"/>
      <c r="BB112" s="129"/>
      <c r="BC112" s="129"/>
      <c r="BD112" s="129"/>
      <c r="BE112" s="134">
        <f t="shared" ref="BE112:BE117" si="0">IF(N112="základná",J112,0)</f>
        <v>0</v>
      </c>
      <c r="BF112" s="134">
        <f t="shared" ref="BF112:BF117" si="1">IF(N112="znížená",J112,0)</f>
        <v>0</v>
      </c>
      <c r="BG112" s="134">
        <f t="shared" ref="BG112:BG117" si="2">IF(N112="zákl. prenesená",J112,0)</f>
        <v>0</v>
      </c>
      <c r="BH112" s="134">
        <f t="shared" ref="BH112:BH117" si="3">IF(N112="zníž. prenesená",J112,0)</f>
        <v>0</v>
      </c>
      <c r="BI112" s="134">
        <f t="shared" ref="BI112:BI117" si="4">IF(N112="nulová",J112,0)</f>
        <v>0</v>
      </c>
      <c r="BJ112" s="133" t="s">
        <v>87</v>
      </c>
      <c r="BK112" s="129"/>
      <c r="BL112" s="129"/>
      <c r="BM112" s="129"/>
    </row>
    <row r="113" spans="2:65" s="1" customFormat="1" ht="18" customHeight="1">
      <c r="B113" s="128"/>
      <c r="C113" s="129"/>
      <c r="D113" s="281" t="s">
        <v>313</v>
      </c>
      <c r="E113" s="282"/>
      <c r="F113" s="282"/>
      <c r="G113" s="129"/>
      <c r="H113" s="129"/>
      <c r="I113" s="129"/>
      <c r="J113" s="131">
        <v>0</v>
      </c>
      <c r="K113" s="129"/>
      <c r="L113" s="128"/>
      <c r="M113" s="129"/>
      <c r="N113" s="132" t="s">
        <v>41</v>
      </c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29"/>
      <c r="AX113" s="129"/>
      <c r="AY113" s="133" t="s">
        <v>312</v>
      </c>
      <c r="AZ113" s="129"/>
      <c r="BA113" s="129"/>
      <c r="BB113" s="129"/>
      <c r="BC113" s="129"/>
      <c r="BD113" s="129"/>
      <c r="BE113" s="134">
        <f t="shared" si="0"/>
        <v>0</v>
      </c>
      <c r="BF113" s="134">
        <f t="shared" si="1"/>
        <v>0</v>
      </c>
      <c r="BG113" s="134">
        <f t="shared" si="2"/>
        <v>0</v>
      </c>
      <c r="BH113" s="134">
        <f t="shared" si="3"/>
        <v>0</v>
      </c>
      <c r="BI113" s="134">
        <f t="shared" si="4"/>
        <v>0</v>
      </c>
      <c r="BJ113" s="133" t="s">
        <v>87</v>
      </c>
      <c r="BK113" s="129"/>
      <c r="BL113" s="129"/>
      <c r="BM113" s="129"/>
    </row>
    <row r="114" spans="2:65" s="1" customFormat="1" ht="18" customHeight="1">
      <c r="B114" s="128"/>
      <c r="C114" s="129"/>
      <c r="D114" s="281" t="s">
        <v>314</v>
      </c>
      <c r="E114" s="282"/>
      <c r="F114" s="282"/>
      <c r="G114" s="129"/>
      <c r="H114" s="129"/>
      <c r="I114" s="129"/>
      <c r="J114" s="131">
        <v>0</v>
      </c>
      <c r="K114" s="129"/>
      <c r="L114" s="128"/>
      <c r="M114" s="129"/>
      <c r="N114" s="132" t="s">
        <v>41</v>
      </c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133" t="s">
        <v>312</v>
      </c>
      <c r="AZ114" s="129"/>
      <c r="BA114" s="129"/>
      <c r="BB114" s="129"/>
      <c r="BC114" s="129"/>
      <c r="BD114" s="129"/>
      <c r="BE114" s="134">
        <f t="shared" si="0"/>
        <v>0</v>
      </c>
      <c r="BF114" s="134">
        <f t="shared" si="1"/>
        <v>0</v>
      </c>
      <c r="BG114" s="134">
        <f t="shared" si="2"/>
        <v>0</v>
      </c>
      <c r="BH114" s="134">
        <f t="shared" si="3"/>
        <v>0</v>
      </c>
      <c r="BI114" s="134">
        <f t="shared" si="4"/>
        <v>0</v>
      </c>
      <c r="BJ114" s="133" t="s">
        <v>87</v>
      </c>
      <c r="BK114" s="129"/>
      <c r="BL114" s="129"/>
      <c r="BM114" s="129"/>
    </row>
    <row r="115" spans="2:65" s="1" customFormat="1" ht="18" customHeight="1">
      <c r="B115" s="128"/>
      <c r="C115" s="129"/>
      <c r="D115" s="281" t="s">
        <v>315</v>
      </c>
      <c r="E115" s="282"/>
      <c r="F115" s="282"/>
      <c r="G115" s="129"/>
      <c r="H115" s="129"/>
      <c r="I115" s="129"/>
      <c r="J115" s="131">
        <v>0</v>
      </c>
      <c r="K115" s="129"/>
      <c r="L115" s="128"/>
      <c r="M115" s="129"/>
      <c r="N115" s="132" t="s">
        <v>41</v>
      </c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  <c r="AO115" s="129"/>
      <c r="AP115" s="129"/>
      <c r="AQ115" s="129"/>
      <c r="AR115" s="129"/>
      <c r="AS115" s="129"/>
      <c r="AT115" s="129"/>
      <c r="AU115" s="129"/>
      <c r="AV115" s="129"/>
      <c r="AW115" s="129"/>
      <c r="AX115" s="129"/>
      <c r="AY115" s="133" t="s">
        <v>312</v>
      </c>
      <c r="AZ115" s="129"/>
      <c r="BA115" s="129"/>
      <c r="BB115" s="129"/>
      <c r="BC115" s="129"/>
      <c r="BD115" s="129"/>
      <c r="BE115" s="134">
        <f t="shared" si="0"/>
        <v>0</v>
      </c>
      <c r="BF115" s="134">
        <f t="shared" si="1"/>
        <v>0</v>
      </c>
      <c r="BG115" s="134">
        <f t="shared" si="2"/>
        <v>0</v>
      </c>
      <c r="BH115" s="134">
        <f t="shared" si="3"/>
        <v>0</v>
      </c>
      <c r="BI115" s="134">
        <f t="shared" si="4"/>
        <v>0</v>
      </c>
      <c r="BJ115" s="133" t="s">
        <v>87</v>
      </c>
      <c r="BK115" s="129"/>
      <c r="BL115" s="129"/>
      <c r="BM115" s="129"/>
    </row>
    <row r="116" spans="2:65" s="1" customFormat="1" ht="18" customHeight="1">
      <c r="B116" s="128"/>
      <c r="C116" s="129"/>
      <c r="D116" s="281" t="s">
        <v>316</v>
      </c>
      <c r="E116" s="282"/>
      <c r="F116" s="282"/>
      <c r="G116" s="129"/>
      <c r="H116" s="129"/>
      <c r="I116" s="129"/>
      <c r="J116" s="131">
        <v>0</v>
      </c>
      <c r="K116" s="129"/>
      <c r="L116" s="128"/>
      <c r="M116" s="129"/>
      <c r="N116" s="132" t="s">
        <v>41</v>
      </c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  <c r="AO116" s="129"/>
      <c r="AP116" s="129"/>
      <c r="AQ116" s="129"/>
      <c r="AR116" s="129"/>
      <c r="AS116" s="129"/>
      <c r="AT116" s="129"/>
      <c r="AU116" s="129"/>
      <c r="AV116" s="129"/>
      <c r="AW116" s="129"/>
      <c r="AX116" s="129"/>
      <c r="AY116" s="133" t="s">
        <v>312</v>
      </c>
      <c r="AZ116" s="129"/>
      <c r="BA116" s="129"/>
      <c r="BB116" s="129"/>
      <c r="BC116" s="129"/>
      <c r="BD116" s="129"/>
      <c r="BE116" s="134">
        <f t="shared" si="0"/>
        <v>0</v>
      </c>
      <c r="BF116" s="134">
        <f t="shared" si="1"/>
        <v>0</v>
      </c>
      <c r="BG116" s="134">
        <f t="shared" si="2"/>
        <v>0</v>
      </c>
      <c r="BH116" s="134">
        <f t="shared" si="3"/>
        <v>0</v>
      </c>
      <c r="BI116" s="134">
        <f t="shared" si="4"/>
        <v>0</v>
      </c>
      <c r="BJ116" s="133" t="s">
        <v>87</v>
      </c>
      <c r="BK116" s="129"/>
      <c r="BL116" s="129"/>
      <c r="BM116" s="129"/>
    </row>
    <row r="117" spans="2:65" s="1" customFormat="1" ht="18" customHeight="1">
      <c r="B117" s="128"/>
      <c r="C117" s="129"/>
      <c r="D117" s="130" t="s">
        <v>317</v>
      </c>
      <c r="E117" s="129"/>
      <c r="F117" s="129"/>
      <c r="G117" s="129"/>
      <c r="H117" s="129"/>
      <c r="I117" s="129"/>
      <c r="J117" s="131">
        <f>ROUND(J32*T117,2)</f>
        <v>0</v>
      </c>
      <c r="K117" s="129"/>
      <c r="L117" s="128"/>
      <c r="M117" s="129"/>
      <c r="N117" s="132" t="s">
        <v>41</v>
      </c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129"/>
      <c r="AO117" s="129"/>
      <c r="AP117" s="129"/>
      <c r="AQ117" s="129"/>
      <c r="AR117" s="129"/>
      <c r="AS117" s="129"/>
      <c r="AT117" s="129"/>
      <c r="AU117" s="129"/>
      <c r="AV117" s="129"/>
      <c r="AW117" s="129"/>
      <c r="AX117" s="129"/>
      <c r="AY117" s="133" t="s">
        <v>318</v>
      </c>
      <c r="AZ117" s="129"/>
      <c r="BA117" s="129"/>
      <c r="BB117" s="129"/>
      <c r="BC117" s="129"/>
      <c r="BD117" s="129"/>
      <c r="BE117" s="134">
        <f t="shared" si="0"/>
        <v>0</v>
      </c>
      <c r="BF117" s="134">
        <f t="shared" si="1"/>
        <v>0</v>
      </c>
      <c r="BG117" s="134">
        <f t="shared" si="2"/>
        <v>0</v>
      </c>
      <c r="BH117" s="134">
        <f t="shared" si="3"/>
        <v>0</v>
      </c>
      <c r="BI117" s="134">
        <f t="shared" si="4"/>
        <v>0</v>
      </c>
      <c r="BJ117" s="133" t="s">
        <v>87</v>
      </c>
      <c r="BK117" s="129"/>
      <c r="BL117" s="129"/>
      <c r="BM117" s="129"/>
    </row>
    <row r="118" spans="2:65" s="1" customFormat="1">
      <c r="B118" s="32"/>
      <c r="L118" s="32"/>
    </row>
    <row r="119" spans="2:65" s="1" customFormat="1" ht="29.25" customHeight="1">
      <c r="B119" s="32"/>
      <c r="C119" s="135" t="s">
        <v>319</v>
      </c>
      <c r="D119" s="107"/>
      <c r="E119" s="107"/>
      <c r="F119" s="107"/>
      <c r="G119" s="107"/>
      <c r="H119" s="107"/>
      <c r="I119" s="107"/>
      <c r="J119" s="136">
        <f>ROUND(J98+J111,2)</f>
        <v>0</v>
      </c>
      <c r="K119" s="107"/>
      <c r="L119" s="32"/>
    </row>
    <row r="120" spans="2:65" s="1" customFormat="1" ht="6.9" customHeight="1">
      <c r="B120" s="47"/>
      <c r="C120" s="48"/>
      <c r="D120" s="48"/>
      <c r="E120" s="48"/>
      <c r="F120" s="48"/>
      <c r="G120" s="48"/>
      <c r="H120" s="48"/>
      <c r="I120" s="48"/>
      <c r="J120" s="48"/>
      <c r="K120" s="48"/>
      <c r="L120" s="32"/>
    </row>
    <row r="124" spans="2:65" s="1" customFormat="1" ht="6.9" customHeight="1"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32"/>
    </row>
    <row r="125" spans="2:65" s="1" customFormat="1" ht="24.9" customHeight="1">
      <c r="B125" s="32"/>
      <c r="C125" s="21" t="s">
        <v>5533</v>
      </c>
      <c r="L125" s="32"/>
    </row>
    <row r="126" spans="2:65" s="1" customFormat="1" ht="6.9" customHeight="1">
      <c r="B126" s="32"/>
      <c r="L126" s="32"/>
    </row>
    <row r="127" spans="2:65" s="1" customFormat="1" ht="12" customHeight="1">
      <c r="B127" s="32"/>
      <c r="C127" s="27" t="s">
        <v>15</v>
      </c>
      <c r="L127" s="32"/>
    </row>
    <row r="128" spans="2:65" s="1" customFormat="1" ht="16.5" customHeight="1">
      <c r="B128" s="32"/>
      <c r="E128" s="283" t="str">
        <f>E7</f>
        <v>NOVOSTAVBA MŠ TRAMÍN - rozpočet 1</v>
      </c>
      <c r="F128" s="284"/>
      <c r="G128" s="284"/>
      <c r="H128" s="284"/>
      <c r="L128" s="32"/>
    </row>
    <row r="129" spans="2:65" ht="12" customHeight="1">
      <c r="B129" s="20"/>
      <c r="C129" s="27" t="s">
        <v>141</v>
      </c>
      <c r="L129" s="20"/>
    </row>
    <row r="130" spans="2:65" s="1" customFormat="1" ht="16.5" customHeight="1">
      <c r="B130" s="32"/>
      <c r="E130" s="283" t="s">
        <v>144</v>
      </c>
      <c r="F130" s="280"/>
      <c r="G130" s="280"/>
      <c r="H130" s="280"/>
      <c r="L130" s="32"/>
    </row>
    <row r="131" spans="2:65" s="1" customFormat="1" ht="12" customHeight="1">
      <c r="B131" s="32"/>
      <c r="C131" s="27" t="s">
        <v>147</v>
      </c>
      <c r="L131" s="32"/>
    </row>
    <row r="132" spans="2:65" s="1" customFormat="1" ht="16.5" customHeight="1">
      <c r="B132" s="32"/>
      <c r="E132" s="261" t="str">
        <f>E11</f>
        <v>02 - SO01.2 - Zdravotechnika</v>
      </c>
      <c r="F132" s="280"/>
      <c r="G132" s="280"/>
      <c r="H132" s="280"/>
      <c r="L132" s="32"/>
    </row>
    <row r="133" spans="2:65" s="1" customFormat="1" ht="6.9" customHeight="1">
      <c r="B133" s="32"/>
      <c r="L133" s="32"/>
    </row>
    <row r="134" spans="2:65" s="1" customFormat="1" ht="12" customHeight="1">
      <c r="B134" s="32"/>
      <c r="C134" s="27" t="s">
        <v>19</v>
      </c>
      <c r="F134" s="25" t="str">
        <f>F14</f>
        <v>Kadnárova 2521/69,Bratislava</v>
      </c>
      <c r="I134" s="27" t="s">
        <v>21</v>
      </c>
      <c r="J134" s="55" t="str">
        <f>IF(J14="","",J14)</f>
        <v>5. 12. 2022</v>
      </c>
      <c r="L134" s="32"/>
    </row>
    <row r="135" spans="2:65" s="1" customFormat="1" ht="6.9" customHeight="1">
      <c r="B135" s="32"/>
      <c r="L135" s="32"/>
    </row>
    <row r="136" spans="2:65" s="1" customFormat="1" ht="25.65" customHeight="1">
      <c r="B136" s="32"/>
      <c r="C136" s="27" t="s">
        <v>23</v>
      </c>
      <c r="F136" s="25" t="str">
        <f>E17</f>
        <v xml:space="preserve">Mestská časť Bratislava - Rača </v>
      </c>
      <c r="I136" s="27" t="s">
        <v>29</v>
      </c>
      <c r="J136" s="30" t="str">
        <f>E23</f>
        <v xml:space="preserve">Ing.arch.Peter Kožuško </v>
      </c>
      <c r="L136" s="32"/>
    </row>
    <row r="137" spans="2:65" s="1" customFormat="1" ht="15.15" customHeight="1">
      <c r="B137" s="32"/>
      <c r="C137" s="27" t="s">
        <v>27</v>
      </c>
      <c r="F137" s="25" t="str">
        <f>IF(E20="","",E20)</f>
        <v>Vyplň údaj</v>
      </c>
      <c r="I137" s="27" t="s">
        <v>32</v>
      </c>
      <c r="J137" s="30" t="str">
        <f>E26</f>
        <v>Rosoft,s.r.o.</v>
      </c>
      <c r="L137" s="32"/>
    </row>
    <row r="138" spans="2:65" s="1" customFormat="1" ht="10.35" customHeight="1">
      <c r="B138" s="32"/>
      <c r="L138" s="32"/>
    </row>
    <row r="139" spans="2:65" s="10" customFormat="1" ht="29.25" customHeight="1">
      <c r="B139" s="137"/>
      <c r="C139" s="138" t="s">
        <v>321</v>
      </c>
      <c r="D139" s="139" t="s">
        <v>60</v>
      </c>
      <c r="E139" s="139" t="s">
        <v>56</v>
      </c>
      <c r="F139" s="139" t="s">
        <v>57</v>
      </c>
      <c r="G139" s="139" t="s">
        <v>322</v>
      </c>
      <c r="H139" s="139" t="s">
        <v>323</v>
      </c>
      <c r="I139" s="139" t="s">
        <v>324</v>
      </c>
      <c r="J139" s="140" t="s">
        <v>280</v>
      </c>
      <c r="K139" s="141" t="s">
        <v>325</v>
      </c>
      <c r="L139" s="137"/>
      <c r="M139" s="62" t="s">
        <v>1</v>
      </c>
      <c r="N139" s="63" t="s">
        <v>39</v>
      </c>
      <c r="O139" s="63" t="s">
        <v>326</v>
      </c>
      <c r="P139" s="63" t="s">
        <v>327</v>
      </c>
      <c r="Q139" s="63" t="s">
        <v>328</v>
      </c>
      <c r="R139" s="63" t="s">
        <v>329</v>
      </c>
      <c r="S139" s="63" t="s">
        <v>330</v>
      </c>
      <c r="T139" s="64" t="s">
        <v>331</v>
      </c>
    </row>
    <row r="140" spans="2:65" s="1" customFormat="1" ht="22.8" customHeight="1">
      <c r="B140" s="32"/>
      <c r="C140" s="67" t="s">
        <v>191</v>
      </c>
      <c r="J140" s="142">
        <f>BK140</f>
        <v>0</v>
      </c>
      <c r="L140" s="32"/>
      <c r="M140" s="65"/>
      <c r="N140" s="56"/>
      <c r="O140" s="56"/>
      <c r="P140" s="143">
        <f>P141+P174</f>
        <v>0</v>
      </c>
      <c r="Q140" s="56"/>
      <c r="R140" s="143">
        <f>R141+R174</f>
        <v>0</v>
      </c>
      <c r="S140" s="56"/>
      <c r="T140" s="144">
        <f>T141+T174</f>
        <v>0</v>
      </c>
      <c r="AT140" s="17" t="s">
        <v>74</v>
      </c>
      <c r="AU140" s="17" t="s">
        <v>282</v>
      </c>
      <c r="BK140" s="145">
        <f>BK141+BK174</f>
        <v>0</v>
      </c>
    </row>
    <row r="141" spans="2:65" s="11" customFormat="1" ht="25.95" customHeight="1">
      <c r="B141" s="146"/>
      <c r="D141" s="147" t="s">
        <v>74</v>
      </c>
      <c r="E141" s="148" t="s">
        <v>332</v>
      </c>
      <c r="F141" s="148" t="s">
        <v>333</v>
      </c>
      <c r="I141" s="149"/>
      <c r="J141" s="150">
        <f>BK141</f>
        <v>0</v>
      </c>
      <c r="L141" s="146"/>
      <c r="M141" s="151"/>
      <c r="P141" s="152">
        <f>P142+P154+P158+P172</f>
        <v>0</v>
      </c>
      <c r="R141" s="152">
        <f>R142+R154+R158+R172</f>
        <v>0</v>
      </c>
      <c r="T141" s="153">
        <f>T142+T154+T158+T172</f>
        <v>0</v>
      </c>
      <c r="AR141" s="147" t="s">
        <v>82</v>
      </c>
      <c r="AT141" s="154" t="s">
        <v>74</v>
      </c>
      <c r="AU141" s="154" t="s">
        <v>75</v>
      </c>
      <c r="AY141" s="147" t="s">
        <v>334</v>
      </c>
      <c r="BK141" s="155">
        <f>BK142+BK154+BK158+BK172</f>
        <v>0</v>
      </c>
    </row>
    <row r="142" spans="2:65" s="11" customFormat="1" ht="22.8" customHeight="1">
      <c r="B142" s="146"/>
      <c r="D142" s="147" t="s">
        <v>74</v>
      </c>
      <c r="E142" s="156" t="s">
        <v>82</v>
      </c>
      <c r="F142" s="156" t="s">
        <v>2618</v>
      </c>
      <c r="I142" s="149"/>
      <c r="J142" s="157">
        <f>BK142</f>
        <v>0</v>
      </c>
      <c r="L142" s="146"/>
      <c r="M142" s="151"/>
      <c r="P142" s="152">
        <f>SUM(P143:P153)</f>
        <v>0</v>
      </c>
      <c r="R142" s="152">
        <f>SUM(R143:R153)</f>
        <v>0</v>
      </c>
      <c r="T142" s="153">
        <f>SUM(T143:T153)</f>
        <v>0</v>
      </c>
      <c r="AR142" s="147" t="s">
        <v>82</v>
      </c>
      <c r="AT142" s="154" t="s">
        <v>74</v>
      </c>
      <c r="AU142" s="154" t="s">
        <v>82</v>
      </c>
      <c r="AY142" s="147" t="s">
        <v>334</v>
      </c>
      <c r="BK142" s="155">
        <f>SUM(BK143:BK153)</f>
        <v>0</v>
      </c>
    </row>
    <row r="143" spans="2:65" s="1" customFormat="1" ht="37.799999999999997" customHeight="1">
      <c r="B143" s="128"/>
      <c r="C143" s="158" t="s">
        <v>82</v>
      </c>
      <c r="D143" s="158" t="s">
        <v>336</v>
      </c>
      <c r="E143" s="159" t="s">
        <v>2619</v>
      </c>
      <c r="F143" s="160" t="s">
        <v>2620</v>
      </c>
      <c r="G143" s="161" t="s">
        <v>2590</v>
      </c>
      <c r="H143" s="162">
        <v>27</v>
      </c>
      <c r="I143" s="163"/>
      <c r="J143" s="164">
        <f t="shared" ref="J143:J153" si="5">ROUND(I143*H143,2)</f>
        <v>0</v>
      </c>
      <c r="K143" s="165"/>
      <c r="L143" s="32"/>
      <c r="M143" s="166" t="s">
        <v>1</v>
      </c>
      <c r="N143" s="127" t="s">
        <v>41</v>
      </c>
      <c r="P143" s="167">
        <f t="shared" ref="P143:P153" si="6">O143*H143</f>
        <v>0</v>
      </c>
      <c r="Q143" s="167">
        <v>0</v>
      </c>
      <c r="R143" s="167">
        <f t="shared" ref="R143:R153" si="7">Q143*H143</f>
        <v>0</v>
      </c>
      <c r="S143" s="167">
        <v>0</v>
      </c>
      <c r="T143" s="168">
        <f t="shared" ref="T143:T153" si="8">S143*H143</f>
        <v>0</v>
      </c>
      <c r="AR143" s="169" t="s">
        <v>340</v>
      </c>
      <c r="AT143" s="169" t="s">
        <v>336</v>
      </c>
      <c r="AU143" s="169" t="s">
        <v>87</v>
      </c>
      <c r="AY143" s="17" t="s">
        <v>334</v>
      </c>
      <c r="BE143" s="170">
        <f t="shared" ref="BE143:BE153" si="9">IF(N143="základná",J143,0)</f>
        <v>0</v>
      </c>
      <c r="BF143" s="170">
        <f t="shared" ref="BF143:BF153" si="10">IF(N143="znížená",J143,0)</f>
        <v>0</v>
      </c>
      <c r="BG143" s="170">
        <f t="shared" ref="BG143:BG153" si="11">IF(N143="zákl. prenesená",J143,0)</f>
        <v>0</v>
      </c>
      <c r="BH143" s="170">
        <f t="shared" ref="BH143:BH153" si="12">IF(N143="zníž. prenesená",J143,0)</f>
        <v>0</v>
      </c>
      <c r="BI143" s="170">
        <f t="shared" ref="BI143:BI153" si="13">IF(N143="nulová",J143,0)</f>
        <v>0</v>
      </c>
      <c r="BJ143" s="17" t="s">
        <v>87</v>
      </c>
      <c r="BK143" s="170">
        <f t="shared" ref="BK143:BK153" si="14">ROUND(I143*H143,2)</f>
        <v>0</v>
      </c>
      <c r="BL143" s="17" t="s">
        <v>340</v>
      </c>
      <c r="BM143" s="169" t="s">
        <v>2621</v>
      </c>
    </row>
    <row r="144" spans="2:65" s="1" customFormat="1" ht="24.15" customHeight="1">
      <c r="B144" s="128"/>
      <c r="C144" s="158" t="s">
        <v>87</v>
      </c>
      <c r="D144" s="158" t="s">
        <v>336</v>
      </c>
      <c r="E144" s="159" t="s">
        <v>2622</v>
      </c>
      <c r="F144" s="160" t="s">
        <v>2623</v>
      </c>
      <c r="G144" s="161" t="s">
        <v>339</v>
      </c>
      <c r="H144" s="162">
        <v>532</v>
      </c>
      <c r="I144" s="163"/>
      <c r="J144" s="164">
        <f t="shared" si="5"/>
        <v>0</v>
      </c>
      <c r="K144" s="165"/>
      <c r="L144" s="32"/>
      <c r="M144" s="166" t="s">
        <v>1</v>
      </c>
      <c r="N144" s="127" t="s">
        <v>41</v>
      </c>
      <c r="P144" s="167">
        <f t="shared" si="6"/>
        <v>0</v>
      </c>
      <c r="Q144" s="167">
        <v>0</v>
      </c>
      <c r="R144" s="167">
        <f t="shared" si="7"/>
        <v>0</v>
      </c>
      <c r="S144" s="167">
        <v>0</v>
      </c>
      <c r="T144" s="168">
        <f t="shared" si="8"/>
        <v>0</v>
      </c>
      <c r="AR144" s="169" t="s">
        <v>340</v>
      </c>
      <c r="AT144" s="169" t="s">
        <v>336</v>
      </c>
      <c r="AU144" s="169" t="s">
        <v>87</v>
      </c>
      <c r="AY144" s="17" t="s">
        <v>334</v>
      </c>
      <c r="BE144" s="170">
        <f t="shared" si="9"/>
        <v>0</v>
      </c>
      <c r="BF144" s="170">
        <f t="shared" si="10"/>
        <v>0</v>
      </c>
      <c r="BG144" s="170">
        <f t="shared" si="11"/>
        <v>0</v>
      </c>
      <c r="BH144" s="170">
        <f t="shared" si="12"/>
        <v>0</v>
      </c>
      <c r="BI144" s="170">
        <f t="shared" si="13"/>
        <v>0</v>
      </c>
      <c r="BJ144" s="17" t="s">
        <v>87</v>
      </c>
      <c r="BK144" s="170">
        <f t="shared" si="14"/>
        <v>0</v>
      </c>
      <c r="BL144" s="17" t="s">
        <v>340</v>
      </c>
      <c r="BM144" s="169" t="s">
        <v>2624</v>
      </c>
    </row>
    <row r="145" spans="2:65" s="1" customFormat="1" ht="24.15" customHeight="1">
      <c r="B145" s="128"/>
      <c r="C145" s="158" t="s">
        <v>352</v>
      </c>
      <c r="D145" s="158" t="s">
        <v>336</v>
      </c>
      <c r="E145" s="159" t="s">
        <v>2625</v>
      </c>
      <c r="F145" s="160" t="s">
        <v>2626</v>
      </c>
      <c r="G145" s="161" t="s">
        <v>339</v>
      </c>
      <c r="H145" s="162">
        <v>516</v>
      </c>
      <c r="I145" s="163"/>
      <c r="J145" s="164">
        <f t="shared" si="5"/>
        <v>0</v>
      </c>
      <c r="K145" s="165"/>
      <c r="L145" s="32"/>
      <c r="M145" s="166" t="s">
        <v>1</v>
      </c>
      <c r="N145" s="127" t="s">
        <v>41</v>
      </c>
      <c r="P145" s="167">
        <f t="shared" si="6"/>
        <v>0</v>
      </c>
      <c r="Q145" s="167">
        <v>0</v>
      </c>
      <c r="R145" s="167">
        <f t="shared" si="7"/>
        <v>0</v>
      </c>
      <c r="S145" s="167">
        <v>0</v>
      </c>
      <c r="T145" s="168">
        <f t="shared" si="8"/>
        <v>0</v>
      </c>
      <c r="AR145" s="169" t="s">
        <v>340</v>
      </c>
      <c r="AT145" s="169" t="s">
        <v>336</v>
      </c>
      <c r="AU145" s="169" t="s">
        <v>87</v>
      </c>
      <c r="AY145" s="17" t="s">
        <v>334</v>
      </c>
      <c r="BE145" s="170">
        <f t="shared" si="9"/>
        <v>0</v>
      </c>
      <c r="BF145" s="170">
        <f t="shared" si="10"/>
        <v>0</v>
      </c>
      <c r="BG145" s="170">
        <f t="shared" si="11"/>
        <v>0</v>
      </c>
      <c r="BH145" s="170">
        <f t="shared" si="12"/>
        <v>0</v>
      </c>
      <c r="BI145" s="170">
        <f t="shared" si="13"/>
        <v>0</v>
      </c>
      <c r="BJ145" s="17" t="s">
        <v>87</v>
      </c>
      <c r="BK145" s="170">
        <f t="shared" si="14"/>
        <v>0</v>
      </c>
      <c r="BL145" s="17" t="s">
        <v>340</v>
      </c>
      <c r="BM145" s="169" t="s">
        <v>2627</v>
      </c>
    </row>
    <row r="146" spans="2:65" s="1" customFormat="1" ht="16.5" customHeight="1">
      <c r="B146" s="128"/>
      <c r="C146" s="158" t="s">
        <v>340</v>
      </c>
      <c r="D146" s="158" t="s">
        <v>336</v>
      </c>
      <c r="E146" s="159" t="s">
        <v>2628</v>
      </c>
      <c r="F146" s="160" t="s">
        <v>2629</v>
      </c>
      <c r="G146" s="161" t="s">
        <v>349</v>
      </c>
      <c r="H146" s="162">
        <v>96</v>
      </c>
      <c r="I146" s="163"/>
      <c r="J146" s="164">
        <f t="shared" si="5"/>
        <v>0</v>
      </c>
      <c r="K146" s="165"/>
      <c r="L146" s="32"/>
      <c r="M146" s="166" t="s">
        <v>1</v>
      </c>
      <c r="N146" s="127" t="s">
        <v>41</v>
      </c>
      <c r="P146" s="167">
        <f t="shared" si="6"/>
        <v>0</v>
      </c>
      <c r="Q146" s="167">
        <v>0</v>
      </c>
      <c r="R146" s="167">
        <f t="shared" si="7"/>
        <v>0</v>
      </c>
      <c r="S146" s="167">
        <v>0</v>
      </c>
      <c r="T146" s="168">
        <f t="shared" si="8"/>
        <v>0</v>
      </c>
      <c r="AR146" s="169" t="s">
        <v>340</v>
      </c>
      <c r="AT146" s="169" t="s">
        <v>336</v>
      </c>
      <c r="AU146" s="169" t="s">
        <v>87</v>
      </c>
      <c r="AY146" s="17" t="s">
        <v>334</v>
      </c>
      <c r="BE146" s="170">
        <f t="shared" si="9"/>
        <v>0</v>
      </c>
      <c r="BF146" s="170">
        <f t="shared" si="10"/>
        <v>0</v>
      </c>
      <c r="BG146" s="170">
        <f t="shared" si="11"/>
        <v>0</v>
      </c>
      <c r="BH146" s="170">
        <f t="shared" si="12"/>
        <v>0</v>
      </c>
      <c r="BI146" s="170">
        <f t="shared" si="13"/>
        <v>0</v>
      </c>
      <c r="BJ146" s="17" t="s">
        <v>87</v>
      </c>
      <c r="BK146" s="170">
        <f t="shared" si="14"/>
        <v>0</v>
      </c>
      <c r="BL146" s="17" t="s">
        <v>340</v>
      </c>
      <c r="BM146" s="169" t="s">
        <v>2630</v>
      </c>
    </row>
    <row r="147" spans="2:65" s="1" customFormat="1" ht="16.5" customHeight="1">
      <c r="B147" s="128"/>
      <c r="C147" s="158" t="s">
        <v>374</v>
      </c>
      <c r="D147" s="158" t="s">
        <v>336</v>
      </c>
      <c r="E147" s="159" t="s">
        <v>2631</v>
      </c>
      <c r="F147" s="160" t="s">
        <v>2632</v>
      </c>
      <c r="G147" s="161" t="s">
        <v>428</v>
      </c>
      <c r="H147" s="162">
        <v>144</v>
      </c>
      <c r="I147" s="163"/>
      <c r="J147" s="164">
        <f t="shared" si="5"/>
        <v>0</v>
      </c>
      <c r="K147" s="165"/>
      <c r="L147" s="32"/>
      <c r="M147" s="166" t="s">
        <v>1</v>
      </c>
      <c r="N147" s="127" t="s">
        <v>41</v>
      </c>
      <c r="P147" s="167">
        <f t="shared" si="6"/>
        <v>0</v>
      </c>
      <c r="Q147" s="167">
        <v>0</v>
      </c>
      <c r="R147" s="167">
        <f t="shared" si="7"/>
        <v>0</v>
      </c>
      <c r="S147" s="167">
        <v>0</v>
      </c>
      <c r="T147" s="168">
        <f t="shared" si="8"/>
        <v>0</v>
      </c>
      <c r="AR147" s="169" t="s">
        <v>340</v>
      </c>
      <c r="AT147" s="169" t="s">
        <v>336</v>
      </c>
      <c r="AU147" s="169" t="s">
        <v>87</v>
      </c>
      <c r="AY147" s="17" t="s">
        <v>334</v>
      </c>
      <c r="BE147" s="170">
        <f t="shared" si="9"/>
        <v>0</v>
      </c>
      <c r="BF147" s="170">
        <f t="shared" si="10"/>
        <v>0</v>
      </c>
      <c r="BG147" s="170">
        <f t="shared" si="11"/>
        <v>0</v>
      </c>
      <c r="BH147" s="170">
        <f t="shared" si="12"/>
        <v>0</v>
      </c>
      <c r="BI147" s="170">
        <f t="shared" si="13"/>
        <v>0</v>
      </c>
      <c r="BJ147" s="17" t="s">
        <v>87</v>
      </c>
      <c r="BK147" s="170">
        <f t="shared" si="14"/>
        <v>0</v>
      </c>
      <c r="BL147" s="17" t="s">
        <v>340</v>
      </c>
      <c r="BM147" s="169" t="s">
        <v>2633</v>
      </c>
    </row>
    <row r="148" spans="2:65" s="1" customFormat="1" ht="24.15" customHeight="1">
      <c r="B148" s="128"/>
      <c r="C148" s="158" t="s">
        <v>380</v>
      </c>
      <c r="D148" s="158" t="s">
        <v>336</v>
      </c>
      <c r="E148" s="159" t="s">
        <v>2634</v>
      </c>
      <c r="F148" s="160" t="s">
        <v>2635</v>
      </c>
      <c r="G148" s="161" t="s">
        <v>349</v>
      </c>
      <c r="H148" s="162">
        <v>307</v>
      </c>
      <c r="I148" s="163"/>
      <c r="J148" s="164">
        <f t="shared" si="5"/>
        <v>0</v>
      </c>
      <c r="K148" s="165"/>
      <c r="L148" s="32"/>
      <c r="M148" s="166" t="s">
        <v>1</v>
      </c>
      <c r="N148" s="127" t="s">
        <v>41</v>
      </c>
      <c r="P148" s="167">
        <f t="shared" si="6"/>
        <v>0</v>
      </c>
      <c r="Q148" s="167">
        <v>0</v>
      </c>
      <c r="R148" s="167">
        <f t="shared" si="7"/>
        <v>0</v>
      </c>
      <c r="S148" s="167">
        <v>0</v>
      </c>
      <c r="T148" s="168">
        <f t="shared" si="8"/>
        <v>0</v>
      </c>
      <c r="AR148" s="169" t="s">
        <v>340</v>
      </c>
      <c r="AT148" s="169" t="s">
        <v>336</v>
      </c>
      <c r="AU148" s="169" t="s">
        <v>87</v>
      </c>
      <c r="AY148" s="17" t="s">
        <v>334</v>
      </c>
      <c r="BE148" s="170">
        <f t="shared" si="9"/>
        <v>0</v>
      </c>
      <c r="BF148" s="170">
        <f t="shared" si="10"/>
        <v>0</v>
      </c>
      <c r="BG148" s="170">
        <f t="shared" si="11"/>
        <v>0</v>
      </c>
      <c r="BH148" s="170">
        <f t="shared" si="12"/>
        <v>0</v>
      </c>
      <c r="BI148" s="170">
        <f t="shared" si="13"/>
        <v>0</v>
      </c>
      <c r="BJ148" s="17" t="s">
        <v>87</v>
      </c>
      <c r="BK148" s="170">
        <f t="shared" si="14"/>
        <v>0</v>
      </c>
      <c r="BL148" s="17" t="s">
        <v>340</v>
      </c>
      <c r="BM148" s="169" t="s">
        <v>2636</v>
      </c>
    </row>
    <row r="149" spans="2:65" s="1" customFormat="1" ht="24.15" customHeight="1">
      <c r="B149" s="128"/>
      <c r="C149" s="158" t="s">
        <v>384</v>
      </c>
      <c r="D149" s="158" t="s">
        <v>336</v>
      </c>
      <c r="E149" s="159" t="s">
        <v>2637</v>
      </c>
      <c r="F149" s="160" t="s">
        <v>2638</v>
      </c>
      <c r="G149" s="161" t="s">
        <v>349</v>
      </c>
      <c r="H149" s="162">
        <v>307</v>
      </c>
      <c r="I149" s="163"/>
      <c r="J149" s="164">
        <f t="shared" si="5"/>
        <v>0</v>
      </c>
      <c r="K149" s="165"/>
      <c r="L149" s="32"/>
      <c r="M149" s="166" t="s">
        <v>1</v>
      </c>
      <c r="N149" s="127" t="s">
        <v>41</v>
      </c>
      <c r="P149" s="167">
        <f t="shared" si="6"/>
        <v>0</v>
      </c>
      <c r="Q149" s="167">
        <v>0</v>
      </c>
      <c r="R149" s="167">
        <f t="shared" si="7"/>
        <v>0</v>
      </c>
      <c r="S149" s="167">
        <v>0</v>
      </c>
      <c r="T149" s="168">
        <f t="shared" si="8"/>
        <v>0</v>
      </c>
      <c r="AR149" s="169" t="s">
        <v>340</v>
      </c>
      <c r="AT149" s="169" t="s">
        <v>336</v>
      </c>
      <c r="AU149" s="169" t="s">
        <v>87</v>
      </c>
      <c r="AY149" s="17" t="s">
        <v>334</v>
      </c>
      <c r="BE149" s="170">
        <f t="shared" si="9"/>
        <v>0</v>
      </c>
      <c r="BF149" s="170">
        <f t="shared" si="10"/>
        <v>0</v>
      </c>
      <c r="BG149" s="170">
        <f t="shared" si="11"/>
        <v>0</v>
      </c>
      <c r="BH149" s="170">
        <f t="shared" si="12"/>
        <v>0</v>
      </c>
      <c r="BI149" s="170">
        <f t="shared" si="13"/>
        <v>0</v>
      </c>
      <c r="BJ149" s="17" t="s">
        <v>87</v>
      </c>
      <c r="BK149" s="170">
        <f t="shared" si="14"/>
        <v>0</v>
      </c>
      <c r="BL149" s="17" t="s">
        <v>340</v>
      </c>
      <c r="BM149" s="169" t="s">
        <v>2639</v>
      </c>
    </row>
    <row r="150" spans="2:65" s="1" customFormat="1" ht="24.15" customHeight="1">
      <c r="B150" s="128"/>
      <c r="C150" s="158" t="s">
        <v>392</v>
      </c>
      <c r="D150" s="158" t="s">
        <v>336</v>
      </c>
      <c r="E150" s="159" t="s">
        <v>2640</v>
      </c>
      <c r="F150" s="160" t="s">
        <v>2641</v>
      </c>
      <c r="G150" s="161" t="s">
        <v>349</v>
      </c>
      <c r="H150" s="162">
        <v>96</v>
      </c>
      <c r="I150" s="163"/>
      <c r="J150" s="164">
        <f t="shared" si="5"/>
        <v>0</v>
      </c>
      <c r="K150" s="165"/>
      <c r="L150" s="32"/>
      <c r="M150" s="166" t="s">
        <v>1</v>
      </c>
      <c r="N150" s="127" t="s">
        <v>41</v>
      </c>
      <c r="P150" s="167">
        <f t="shared" si="6"/>
        <v>0</v>
      </c>
      <c r="Q150" s="167">
        <v>0</v>
      </c>
      <c r="R150" s="167">
        <f t="shared" si="7"/>
        <v>0</v>
      </c>
      <c r="S150" s="167">
        <v>0</v>
      </c>
      <c r="T150" s="168">
        <f t="shared" si="8"/>
        <v>0</v>
      </c>
      <c r="AR150" s="169" t="s">
        <v>340</v>
      </c>
      <c r="AT150" s="169" t="s">
        <v>336</v>
      </c>
      <c r="AU150" s="169" t="s">
        <v>87</v>
      </c>
      <c r="AY150" s="17" t="s">
        <v>334</v>
      </c>
      <c r="BE150" s="170">
        <f t="shared" si="9"/>
        <v>0</v>
      </c>
      <c r="BF150" s="170">
        <f t="shared" si="10"/>
        <v>0</v>
      </c>
      <c r="BG150" s="170">
        <f t="shared" si="11"/>
        <v>0</v>
      </c>
      <c r="BH150" s="170">
        <f t="shared" si="12"/>
        <v>0</v>
      </c>
      <c r="BI150" s="170">
        <f t="shared" si="13"/>
        <v>0</v>
      </c>
      <c r="BJ150" s="17" t="s">
        <v>87</v>
      </c>
      <c r="BK150" s="170">
        <f t="shared" si="14"/>
        <v>0</v>
      </c>
      <c r="BL150" s="17" t="s">
        <v>340</v>
      </c>
      <c r="BM150" s="169" t="s">
        <v>2642</v>
      </c>
    </row>
    <row r="151" spans="2:65" s="1" customFormat="1" ht="24.15" customHeight="1">
      <c r="B151" s="128"/>
      <c r="C151" s="158" t="s">
        <v>396</v>
      </c>
      <c r="D151" s="158" t="s">
        <v>336</v>
      </c>
      <c r="E151" s="159" t="s">
        <v>2643</v>
      </c>
      <c r="F151" s="160" t="s">
        <v>2644</v>
      </c>
      <c r="G151" s="161" t="s">
        <v>349</v>
      </c>
      <c r="H151" s="162">
        <v>212</v>
      </c>
      <c r="I151" s="163"/>
      <c r="J151" s="164">
        <f t="shared" si="5"/>
        <v>0</v>
      </c>
      <c r="K151" s="165"/>
      <c r="L151" s="32"/>
      <c r="M151" s="166" t="s">
        <v>1</v>
      </c>
      <c r="N151" s="127" t="s">
        <v>41</v>
      </c>
      <c r="P151" s="167">
        <f t="shared" si="6"/>
        <v>0</v>
      </c>
      <c r="Q151" s="167">
        <v>0</v>
      </c>
      <c r="R151" s="167">
        <f t="shared" si="7"/>
        <v>0</v>
      </c>
      <c r="S151" s="167">
        <v>0</v>
      </c>
      <c r="T151" s="168">
        <f t="shared" si="8"/>
        <v>0</v>
      </c>
      <c r="AR151" s="169" t="s">
        <v>340</v>
      </c>
      <c r="AT151" s="169" t="s">
        <v>336</v>
      </c>
      <c r="AU151" s="169" t="s">
        <v>87</v>
      </c>
      <c r="AY151" s="17" t="s">
        <v>334</v>
      </c>
      <c r="BE151" s="170">
        <f t="shared" si="9"/>
        <v>0</v>
      </c>
      <c r="BF151" s="170">
        <f t="shared" si="10"/>
        <v>0</v>
      </c>
      <c r="BG151" s="170">
        <f t="shared" si="11"/>
        <v>0</v>
      </c>
      <c r="BH151" s="170">
        <f t="shared" si="12"/>
        <v>0</v>
      </c>
      <c r="BI151" s="170">
        <f t="shared" si="13"/>
        <v>0</v>
      </c>
      <c r="BJ151" s="17" t="s">
        <v>87</v>
      </c>
      <c r="BK151" s="170">
        <f t="shared" si="14"/>
        <v>0</v>
      </c>
      <c r="BL151" s="17" t="s">
        <v>340</v>
      </c>
      <c r="BM151" s="169" t="s">
        <v>2645</v>
      </c>
    </row>
    <row r="152" spans="2:65" s="1" customFormat="1" ht="37.799999999999997" customHeight="1">
      <c r="B152" s="128"/>
      <c r="C152" s="158" t="s">
        <v>400</v>
      </c>
      <c r="D152" s="158" t="s">
        <v>336</v>
      </c>
      <c r="E152" s="159" t="s">
        <v>2646</v>
      </c>
      <c r="F152" s="160" t="s">
        <v>2647</v>
      </c>
      <c r="G152" s="161" t="s">
        <v>349</v>
      </c>
      <c r="H152" s="162">
        <v>96</v>
      </c>
      <c r="I152" s="163"/>
      <c r="J152" s="164">
        <f t="shared" si="5"/>
        <v>0</v>
      </c>
      <c r="K152" s="165"/>
      <c r="L152" s="32"/>
      <c r="M152" s="166" t="s">
        <v>1</v>
      </c>
      <c r="N152" s="127" t="s">
        <v>41</v>
      </c>
      <c r="P152" s="167">
        <f t="shared" si="6"/>
        <v>0</v>
      </c>
      <c r="Q152" s="167">
        <v>0</v>
      </c>
      <c r="R152" s="167">
        <f t="shared" si="7"/>
        <v>0</v>
      </c>
      <c r="S152" s="167">
        <v>0</v>
      </c>
      <c r="T152" s="168">
        <f t="shared" si="8"/>
        <v>0</v>
      </c>
      <c r="AR152" s="169" t="s">
        <v>340</v>
      </c>
      <c r="AT152" s="169" t="s">
        <v>336</v>
      </c>
      <c r="AU152" s="169" t="s">
        <v>87</v>
      </c>
      <c r="AY152" s="17" t="s">
        <v>334</v>
      </c>
      <c r="BE152" s="170">
        <f t="shared" si="9"/>
        <v>0</v>
      </c>
      <c r="BF152" s="170">
        <f t="shared" si="10"/>
        <v>0</v>
      </c>
      <c r="BG152" s="170">
        <f t="shared" si="11"/>
        <v>0</v>
      </c>
      <c r="BH152" s="170">
        <f t="shared" si="12"/>
        <v>0</v>
      </c>
      <c r="BI152" s="170">
        <f t="shared" si="13"/>
        <v>0</v>
      </c>
      <c r="BJ152" s="17" t="s">
        <v>87</v>
      </c>
      <c r="BK152" s="170">
        <f t="shared" si="14"/>
        <v>0</v>
      </c>
      <c r="BL152" s="17" t="s">
        <v>340</v>
      </c>
      <c r="BM152" s="169" t="s">
        <v>2648</v>
      </c>
    </row>
    <row r="153" spans="2:65" s="1" customFormat="1" ht="24.15" customHeight="1">
      <c r="B153" s="128"/>
      <c r="C153" s="158" t="s">
        <v>415</v>
      </c>
      <c r="D153" s="158" t="s">
        <v>336</v>
      </c>
      <c r="E153" s="159" t="s">
        <v>2649</v>
      </c>
      <c r="F153" s="160" t="s">
        <v>2650</v>
      </c>
      <c r="G153" s="161" t="s">
        <v>349</v>
      </c>
      <c r="H153" s="162">
        <v>72</v>
      </c>
      <c r="I153" s="163"/>
      <c r="J153" s="164">
        <f t="shared" si="5"/>
        <v>0</v>
      </c>
      <c r="K153" s="165"/>
      <c r="L153" s="32"/>
      <c r="M153" s="166" t="s">
        <v>1</v>
      </c>
      <c r="N153" s="127" t="s">
        <v>41</v>
      </c>
      <c r="P153" s="167">
        <f t="shared" si="6"/>
        <v>0</v>
      </c>
      <c r="Q153" s="167">
        <v>0</v>
      </c>
      <c r="R153" s="167">
        <f t="shared" si="7"/>
        <v>0</v>
      </c>
      <c r="S153" s="167">
        <v>0</v>
      </c>
      <c r="T153" s="168">
        <f t="shared" si="8"/>
        <v>0</v>
      </c>
      <c r="AR153" s="169" t="s">
        <v>340</v>
      </c>
      <c r="AT153" s="169" t="s">
        <v>336</v>
      </c>
      <c r="AU153" s="169" t="s">
        <v>87</v>
      </c>
      <c r="AY153" s="17" t="s">
        <v>334</v>
      </c>
      <c r="BE153" s="170">
        <f t="shared" si="9"/>
        <v>0</v>
      </c>
      <c r="BF153" s="170">
        <f t="shared" si="10"/>
        <v>0</v>
      </c>
      <c r="BG153" s="170">
        <f t="shared" si="11"/>
        <v>0</v>
      </c>
      <c r="BH153" s="170">
        <f t="shared" si="12"/>
        <v>0</v>
      </c>
      <c r="BI153" s="170">
        <f t="shared" si="13"/>
        <v>0</v>
      </c>
      <c r="BJ153" s="17" t="s">
        <v>87</v>
      </c>
      <c r="BK153" s="170">
        <f t="shared" si="14"/>
        <v>0</v>
      </c>
      <c r="BL153" s="17" t="s">
        <v>340</v>
      </c>
      <c r="BM153" s="169" t="s">
        <v>2651</v>
      </c>
    </row>
    <row r="154" spans="2:65" s="11" customFormat="1" ht="22.8" customHeight="1">
      <c r="B154" s="146"/>
      <c r="D154" s="147" t="s">
        <v>74</v>
      </c>
      <c r="E154" s="156" t="s">
        <v>87</v>
      </c>
      <c r="F154" s="156" t="s">
        <v>507</v>
      </c>
      <c r="I154" s="149"/>
      <c r="J154" s="157">
        <f>BK154</f>
        <v>0</v>
      </c>
      <c r="L154" s="146"/>
      <c r="M154" s="151"/>
      <c r="P154" s="152">
        <f>SUM(P155:P157)</f>
        <v>0</v>
      </c>
      <c r="R154" s="152">
        <f>SUM(R155:R157)</f>
        <v>0</v>
      </c>
      <c r="T154" s="153">
        <f>SUM(T155:T157)</f>
        <v>0</v>
      </c>
      <c r="AR154" s="147" t="s">
        <v>82</v>
      </c>
      <c r="AT154" s="154" t="s">
        <v>74</v>
      </c>
      <c r="AU154" s="154" t="s">
        <v>82</v>
      </c>
      <c r="AY154" s="147" t="s">
        <v>334</v>
      </c>
      <c r="BK154" s="155">
        <f>SUM(BK155:BK157)</f>
        <v>0</v>
      </c>
    </row>
    <row r="155" spans="2:65" s="1" customFormat="1" ht="24.15" customHeight="1">
      <c r="B155" s="128"/>
      <c r="C155" s="158" t="s">
        <v>424</v>
      </c>
      <c r="D155" s="158" t="s">
        <v>336</v>
      </c>
      <c r="E155" s="159" t="s">
        <v>2652</v>
      </c>
      <c r="F155" s="160" t="s">
        <v>2653</v>
      </c>
      <c r="G155" s="161" t="s">
        <v>349</v>
      </c>
      <c r="H155" s="162">
        <v>24</v>
      </c>
      <c r="I155" s="163"/>
      <c r="J155" s="164">
        <f>ROUND(I155*H155,2)</f>
        <v>0</v>
      </c>
      <c r="K155" s="165"/>
      <c r="L155" s="32"/>
      <c r="M155" s="166" t="s">
        <v>1</v>
      </c>
      <c r="N155" s="127" t="s">
        <v>41</v>
      </c>
      <c r="P155" s="167">
        <f>O155*H155</f>
        <v>0</v>
      </c>
      <c r="Q155" s="167">
        <v>0</v>
      </c>
      <c r="R155" s="167">
        <f>Q155*H155</f>
        <v>0</v>
      </c>
      <c r="S155" s="167">
        <v>0</v>
      </c>
      <c r="T155" s="168">
        <f>S155*H155</f>
        <v>0</v>
      </c>
      <c r="AR155" s="169" t="s">
        <v>340</v>
      </c>
      <c r="AT155" s="169" t="s">
        <v>336</v>
      </c>
      <c r="AU155" s="169" t="s">
        <v>87</v>
      </c>
      <c r="AY155" s="17" t="s">
        <v>334</v>
      </c>
      <c r="BE155" s="170">
        <f>IF(N155="základná",J155,0)</f>
        <v>0</v>
      </c>
      <c r="BF155" s="170">
        <f>IF(N155="znížená",J155,0)</f>
        <v>0</v>
      </c>
      <c r="BG155" s="170">
        <f>IF(N155="zákl. prenesená",J155,0)</f>
        <v>0</v>
      </c>
      <c r="BH155" s="170">
        <f>IF(N155="zníž. prenesená",J155,0)</f>
        <v>0</v>
      </c>
      <c r="BI155" s="170">
        <f>IF(N155="nulová",J155,0)</f>
        <v>0</v>
      </c>
      <c r="BJ155" s="17" t="s">
        <v>87</v>
      </c>
      <c r="BK155" s="170">
        <f>ROUND(I155*H155,2)</f>
        <v>0</v>
      </c>
      <c r="BL155" s="17" t="s">
        <v>340</v>
      </c>
      <c r="BM155" s="169" t="s">
        <v>2654</v>
      </c>
    </row>
    <row r="156" spans="2:65" s="1" customFormat="1" ht="33" customHeight="1">
      <c r="B156" s="128"/>
      <c r="C156" s="158" t="s">
        <v>439</v>
      </c>
      <c r="D156" s="158" t="s">
        <v>336</v>
      </c>
      <c r="E156" s="159" t="s">
        <v>2655</v>
      </c>
      <c r="F156" s="160" t="s">
        <v>2656</v>
      </c>
      <c r="G156" s="161" t="s">
        <v>339</v>
      </c>
      <c r="H156" s="162">
        <v>160</v>
      </c>
      <c r="I156" s="163"/>
      <c r="J156" s="164">
        <f>ROUND(I156*H156,2)</f>
        <v>0</v>
      </c>
      <c r="K156" s="165"/>
      <c r="L156" s="32"/>
      <c r="M156" s="166" t="s">
        <v>1</v>
      </c>
      <c r="N156" s="127" t="s">
        <v>41</v>
      </c>
      <c r="P156" s="167">
        <f>O156*H156</f>
        <v>0</v>
      </c>
      <c r="Q156" s="167">
        <v>0</v>
      </c>
      <c r="R156" s="167">
        <f>Q156*H156</f>
        <v>0</v>
      </c>
      <c r="S156" s="167">
        <v>0</v>
      </c>
      <c r="T156" s="168">
        <f>S156*H156</f>
        <v>0</v>
      </c>
      <c r="AR156" s="169" t="s">
        <v>340</v>
      </c>
      <c r="AT156" s="169" t="s">
        <v>336</v>
      </c>
      <c r="AU156" s="169" t="s">
        <v>87</v>
      </c>
      <c r="AY156" s="17" t="s">
        <v>334</v>
      </c>
      <c r="BE156" s="170">
        <f>IF(N156="základná",J156,0)</f>
        <v>0</v>
      </c>
      <c r="BF156" s="170">
        <f>IF(N156="znížená",J156,0)</f>
        <v>0</v>
      </c>
      <c r="BG156" s="170">
        <f>IF(N156="zákl. prenesená",J156,0)</f>
        <v>0</v>
      </c>
      <c r="BH156" s="170">
        <f>IF(N156="zníž. prenesená",J156,0)</f>
        <v>0</v>
      </c>
      <c r="BI156" s="170">
        <f>IF(N156="nulová",J156,0)</f>
        <v>0</v>
      </c>
      <c r="BJ156" s="17" t="s">
        <v>87</v>
      </c>
      <c r="BK156" s="170">
        <f>ROUND(I156*H156,2)</f>
        <v>0</v>
      </c>
      <c r="BL156" s="17" t="s">
        <v>340</v>
      </c>
      <c r="BM156" s="169" t="s">
        <v>2657</v>
      </c>
    </row>
    <row r="157" spans="2:65" s="1" customFormat="1" ht="33" customHeight="1">
      <c r="B157" s="128"/>
      <c r="C157" s="158" t="s">
        <v>444</v>
      </c>
      <c r="D157" s="158" t="s">
        <v>336</v>
      </c>
      <c r="E157" s="159" t="s">
        <v>2658</v>
      </c>
      <c r="F157" s="160" t="s">
        <v>2659</v>
      </c>
      <c r="G157" s="161" t="s">
        <v>349</v>
      </c>
      <c r="H157" s="162">
        <v>24</v>
      </c>
      <c r="I157" s="163"/>
      <c r="J157" s="164">
        <f>ROUND(I157*H157,2)</f>
        <v>0</v>
      </c>
      <c r="K157" s="165"/>
      <c r="L157" s="32"/>
      <c r="M157" s="166" t="s">
        <v>1</v>
      </c>
      <c r="N157" s="127" t="s">
        <v>41</v>
      </c>
      <c r="P157" s="167">
        <f>O157*H157</f>
        <v>0</v>
      </c>
      <c r="Q157" s="167">
        <v>0</v>
      </c>
      <c r="R157" s="167">
        <f>Q157*H157</f>
        <v>0</v>
      </c>
      <c r="S157" s="167">
        <v>0</v>
      </c>
      <c r="T157" s="168">
        <f>S157*H157</f>
        <v>0</v>
      </c>
      <c r="AR157" s="169" t="s">
        <v>340</v>
      </c>
      <c r="AT157" s="169" t="s">
        <v>336</v>
      </c>
      <c r="AU157" s="169" t="s">
        <v>87</v>
      </c>
      <c r="AY157" s="17" t="s">
        <v>334</v>
      </c>
      <c r="BE157" s="170">
        <f>IF(N157="základná",J157,0)</f>
        <v>0</v>
      </c>
      <c r="BF157" s="170">
        <f>IF(N157="znížená",J157,0)</f>
        <v>0</v>
      </c>
      <c r="BG157" s="170">
        <f>IF(N157="zákl. prenesená",J157,0)</f>
        <v>0</v>
      </c>
      <c r="BH157" s="170">
        <f>IF(N157="zníž. prenesená",J157,0)</f>
        <v>0</v>
      </c>
      <c r="BI157" s="170">
        <f>IF(N157="nulová",J157,0)</f>
        <v>0</v>
      </c>
      <c r="BJ157" s="17" t="s">
        <v>87</v>
      </c>
      <c r="BK157" s="170">
        <f>ROUND(I157*H157,2)</f>
        <v>0</v>
      </c>
      <c r="BL157" s="17" t="s">
        <v>340</v>
      </c>
      <c r="BM157" s="169" t="s">
        <v>2660</v>
      </c>
    </row>
    <row r="158" spans="2:65" s="11" customFormat="1" ht="22.8" customHeight="1">
      <c r="B158" s="146"/>
      <c r="D158" s="147" t="s">
        <v>74</v>
      </c>
      <c r="E158" s="156" t="s">
        <v>2661</v>
      </c>
      <c r="F158" s="156" t="s">
        <v>2662</v>
      </c>
      <c r="I158" s="149"/>
      <c r="J158" s="157">
        <f>BK158</f>
        <v>0</v>
      </c>
      <c r="L158" s="146"/>
      <c r="M158" s="151"/>
      <c r="P158" s="152">
        <f>SUM(P159:P171)</f>
        <v>0</v>
      </c>
      <c r="R158" s="152">
        <f>SUM(R159:R171)</f>
        <v>0</v>
      </c>
      <c r="T158" s="153">
        <f>SUM(T159:T171)</f>
        <v>0</v>
      </c>
      <c r="AR158" s="147" t="s">
        <v>82</v>
      </c>
      <c r="AT158" s="154" t="s">
        <v>74</v>
      </c>
      <c r="AU158" s="154" t="s">
        <v>82</v>
      </c>
      <c r="AY158" s="147" t="s">
        <v>334</v>
      </c>
      <c r="BK158" s="155">
        <f>SUM(BK159:BK171)</f>
        <v>0</v>
      </c>
    </row>
    <row r="159" spans="2:65" s="1" customFormat="1" ht="33" customHeight="1">
      <c r="B159" s="128"/>
      <c r="C159" s="158" t="s">
        <v>448</v>
      </c>
      <c r="D159" s="158" t="s">
        <v>336</v>
      </c>
      <c r="E159" s="159" t="s">
        <v>2663</v>
      </c>
      <c r="F159" s="160" t="s">
        <v>2664</v>
      </c>
      <c r="G159" s="161" t="s">
        <v>511</v>
      </c>
      <c r="H159" s="162">
        <v>70</v>
      </c>
      <c r="I159" s="163"/>
      <c r="J159" s="164">
        <f t="shared" ref="J159:J171" si="15">ROUND(I159*H159,2)</f>
        <v>0</v>
      </c>
      <c r="K159" s="165"/>
      <c r="L159" s="32"/>
      <c r="M159" s="166" t="s">
        <v>1</v>
      </c>
      <c r="N159" s="127" t="s">
        <v>41</v>
      </c>
      <c r="P159" s="167">
        <f t="shared" ref="P159:P171" si="16">O159*H159</f>
        <v>0</v>
      </c>
      <c r="Q159" s="167">
        <v>0</v>
      </c>
      <c r="R159" s="167">
        <f t="shared" ref="R159:R171" si="17">Q159*H159</f>
        <v>0</v>
      </c>
      <c r="S159" s="167">
        <v>0</v>
      </c>
      <c r="T159" s="168">
        <f t="shared" ref="T159:T171" si="18">S159*H159</f>
        <v>0</v>
      </c>
      <c r="AR159" s="169" t="s">
        <v>340</v>
      </c>
      <c r="AT159" s="169" t="s">
        <v>336</v>
      </c>
      <c r="AU159" s="169" t="s">
        <v>87</v>
      </c>
      <c r="AY159" s="17" t="s">
        <v>334</v>
      </c>
      <c r="BE159" s="170">
        <f t="shared" ref="BE159:BE171" si="19">IF(N159="základná",J159,0)</f>
        <v>0</v>
      </c>
      <c r="BF159" s="170">
        <f t="shared" ref="BF159:BF171" si="20">IF(N159="znížená",J159,0)</f>
        <v>0</v>
      </c>
      <c r="BG159" s="170">
        <f t="shared" ref="BG159:BG171" si="21">IF(N159="zákl. prenesená",J159,0)</f>
        <v>0</v>
      </c>
      <c r="BH159" s="170">
        <f t="shared" ref="BH159:BH171" si="22">IF(N159="zníž. prenesená",J159,0)</f>
        <v>0</v>
      </c>
      <c r="BI159" s="170">
        <f t="shared" ref="BI159:BI171" si="23">IF(N159="nulová",J159,0)</f>
        <v>0</v>
      </c>
      <c r="BJ159" s="17" t="s">
        <v>87</v>
      </c>
      <c r="BK159" s="170">
        <f t="shared" ref="BK159:BK171" si="24">ROUND(I159*H159,2)</f>
        <v>0</v>
      </c>
      <c r="BL159" s="17" t="s">
        <v>340</v>
      </c>
      <c r="BM159" s="169" t="s">
        <v>2665</v>
      </c>
    </row>
    <row r="160" spans="2:65" s="1" customFormat="1" ht="33" customHeight="1">
      <c r="B160" s="128"/>
      <c r="C160" s="199" t="s">
        <v>452</v>
      </c>
      <c r="D160" s="199" t="s">
        <v>425</v>
      </c>
      <c r="E160" s="200" t="s">
        <v>2666</v>
      </c>
      <c r="F160" s="201" t="s">
        <v>2667</v>
      </c>
      <c r="G160" s="202" t="s">
        <v>511</v>
      </c>
      <c r="H160" s="203">
        <v>70</v>
      </c>
      <c r="I160" s="204"/>
      <c r="J160" s="205">
        <f t="shared" si="15"/>
        <v>0</v>
      </c>
      <c r="K160" s="206"/>
      <c r="L160" s="207"/>
      <c r="M160" s="208" t="s">
        <v>1</v>
      </c>
      <c r="N160" s="209" t="s">
        <v>41</v>
      </c>
      <c r="P160" s="167">
        <f t="shared" si="16"/>
        <v>0</v>
      </c>
      <c r="Q160" s="167">
        <v>0</v>
      </c>
      <c r="R160" s="167">
        <f t="shared" si="17"/>
        <v>0</v>
      </c>
      <c r="S160" s="167">
        <v>0</v>
      </c>
      <c r="T160" s="168">
        <f t="shared" si="18"/>
        <v>0</v>
      </c>
      <c r="AR160" s="169" t="s">
        <v>392</v>
      </c>
      <c r="AT160" s="169" t="s">
        <v>425</v>
      </c>
      <c r="AU160" s="169" t="s">
        <v>87</v>
      </c>
      <c r="AY160" s="17" t="s">
        <v>334</v>
      </c>
      <c r="BE160" s="170">
        <f t="shared" si="19"/>
        <v>0</v>
      </c>
      <c r="BF160" s="170">
        <f t="shared" si="20"/>
        <v>0</v>
      </c>
      <c r="BG160" s="170">
        <f t="shared" si="21"/>
        <v>0</v>
      </c>
      <c r="BH160" s="170">
        <f t="shared" si="22"/>
        <v>0</v>
      </c>
      <c r="BI160" s="170">
        <f t="shared" si="23"/>
        <v>0</v>
      </c>
      <c r="BJ160" s="17" t="s">
        <v>87</v>
      </c>
      <c r="BK160" s="170">
        <f t="shared" si="24"/>
        <v>0</v>
      </c>
      <c r="BL160" s="17" t="s">
        <v>340</v>
      </c>
      <c r="BM160" s="169" t="s">
        <v>2668</v>
      </c>
    </row>
    <row r="161" spans="2:65" s="1" customFormat="1" ht="33" customHeight="1">
      <c r="B161" s="128"/>
      <c r="C161" s="158" t="s">
        <v>456</v>
      </c>
      <c r="D161" s="158" t="s">
        <v>336</v>
      </c>
      <c r="E161" s="159" t="s">
        <v>2663</v>
      </c>
      <c r="F161" s="160" t="s">
        <v>2664</v>
      </c>
      <c r="G161" s="161" t="s">
        <v>511</v>
      </c>
      <c r="H161" s="162">
        <v>157</v>
      </c>
      <c r="I161" s="163"/>
      <c r="J161" s="164">
        <f t="shared" si="15"/>
        <v>0</v>
      </c>
      <c r="K161" s="165"/>
      <c r="L161" s="32"/>
      <c r="M161" s="166" t="s">
        <v>1</v>
      </c>
      <c r="N161" s="127" t="s">
        <v>41</v>
      </c>
      <c r="P161" s="167">
        <f t="shared" si="16"/>
        <v>0</v>
      </c>
      <c r="Q161" s="167">
        <v>0</v>
      </c>
      <c r="R161" s="167">
        <f t="shared" si="17"/>
        <v>0</v>
      </c>
      <c r="S161" s="167">
        <v>0</v>
      </c>
      <c r="T161" s="168">
        <f t="shared" si="18"/>
        <v>0</v>
      </c>
      <c r="AR161" s="169" t="s">
        <v>340</v>
      </c>
      <c r="AT161" s="169" t="s">
        <v>336</v>
      </c>
      <c r="AU161" s="169" t="s">
        <v>87</v>
      </c>
      <c r="AY161" s="17" t="s">
        <v>334</v>
      </c>
      <c r="BE161" s="170">
        <f t="shared" si="19"/>
        <v>0</v>
      </c>
      <c r="BF161" s="170">
        <f t="shared" si="20"/>
        <v>0</v>
      </c>
      <c r="BG161" s="170">
        <f t="shared" si="21"/>
        <v>0</v>
      </c>
      <c r="BH161" s="170">
        <f t="shared" si="22"/>
        <v>0</v>
      </c>
      <c r="BI161" s="170">
        <f t="shared" si="23"/>
        <v>0</v>
      </c>
      <c r="BJ161" s="17" t="s">
        <v>87</v>
      </c>
      <c r="BK161" s="170">
        <f t="shared" si="24"/>
        <v>0</v>
      </c>
      <c r="BL161" s="17" t="s">
        <v>340</v>
      </c>
      <c r="BM161" s="169" t="s">
        <v>2669</v>
      </c>
    </row>
    <row r="162" spans="2:65" s="1" customFormat="1" ht="33" customHeight="1">
      <c r="B162" s="128"/>
      <c r="C162" s="199" t="s">
        <v>460</v>
      </c>
      <c r="D162" s="199" t="s">
        <v>425</v>
      </c>
      <c r="E162" s="200" t="s">
        <v>2670</v>
      </c>
      <c r="F162" s="201" t="s">
        <v>2671</v>
      </c>
      <c r="G162" s="202" t="s">
        <v>511</v>
      </c>
      <c r="H162" s="203">
        <v>157</v>
      </c>
      <c r="I162" s="204"/>
      <c r="J162" s="205">
        <f t="shared" si="15"/>
        <v>0</v>
      </c>
      <c r="K162" s="206"/>
      <c r="L162" s="207"/>
      <c r="M162" s="208" t="s">
        <v>1</v>
      </c>
      <c r="N162" s="209" t="s">
        <v>41</v>
      </c>
      <c r="P162" s="167">
        <f t="shared" si="16"/>
        <v>0</v>
      </c>
      <c r="Q162" s="167">
        <v>0</v>
      </c>
      <c r="R162" s="167">
        <f t="shared" si="17"/>
        <v>0</v>
      </c>
      <c r="S162" s="167">
        <v>0</v>
      </c>
      <c r="T162" s="168">
        <f t="shared" si="18"/>
        <v>0</v>
      </c>
      <c r="AR162" s="169" t="s">
        <v>392</v>
      </c>
      <c r="AT162" s="169" t="s">
        <v>425</v>
      </c>
      <c r="AU162" s="169" t="s">
        <v>87</v>
      </c>
      <c r="AY162" s="17" t="s">
        <v>334</v>
      </c>
      <c r="BE162" s="170">
        <f t="shared" si="19"/>
        <v>0</v>
      </c>
      <c r="BF162" s="170">
        <f t="shared" si="20"/>
        <v>0</v>
      </c>
      <c r="BG162" s="170">
        <f t="shared" si="21"/>
        <v>0</v>
      </c>
      <c r="BH162" s="170">
        <f t="shared" si="22"/>
        <v>0</v>
      </c>
      <c r="BI162" s="170">
        <f t="shared" si="23"/>
        <v>0</v>
      </c>
      <c r="BJ162" s="17" t="s">
        <v>87</v>
      </c>
      <c r="BK162" s="170">
        <f t="shared" si="24"/>
        <v>0</v>
      </c>
      <c r="BL162" s="17" t="s">
        <v>340</v>
      </c>
      <c r="BM162" s="169" t="s">
        <v>2672</v>
      </c>
    </row>
    <row r="163" spans="2:65" s="1" customFormat="1" ht="33" customHeight="1">
      <c r="B163" s="128"/>
      <c r="C163" s="158" t="s">
        <v>464</v>
      </c>
      <c r="D163" s="158" t="s">
        <v>336</v>
      </c>
      <c r="E163" s="159" t="s">
        <v>2663</v>
      </c>
      <c r="F163" s="160" t="s">
        <v>2664</v>
      </c>
      <c r="G163" s="161" t="s">
        <v>511</v>
      </c>
      <c r="H163" s="162">
        <v>47</v>
      </c>
      <c r="I163" s="163"/>
      <c r="J163" s="164">
        <f t="shared" si="15"/>
        <v>0</v>
      </c>
      <c r="K163" s="165"/>
      <c r="L163" s="32"/>
      <c r="M163" s="166" t="s">
        <v>1</v>
      </c>
      <c r="N163" s="127" t="s">
        <v>41</v>
      </c>
      <c r="P163" s="167">
        <f t="shared" si="16"/>
        <v>0</v>
      </c>
      <c r="Q163" s="167">
        <v>0</v>
      </c>
      <c r="R163" s="167">
        <f t="shared" si="17"/>
        <v>0</v>
      </c>
      <c r="S163" s="167">
        <v>0</v>
      </c>
      <c r="T163" s="168">
        <f t="shared" si="18"/>
        <v>0</v>
      </c>
      <c r="AR163" s="169" t="s">
        <v>340</v>
      </c>
      <c r="AT163" s="169" t="s">
        <v>336</v>
      </c>
      <c r="AU163" s="169" t="s">
        <v>87</v>
      </c>
      <c r="AY163" s="17" t="s">
        <v>334</v>
      </c>
      <c r="BE163" s="170">
        <f t="shared" si="19"/>
        <v>0</v>
      </c>
      <c r="BF163" s="170">
        <f t="shared" si="20"/>
        <v>0</v>
      </c>
      <c r="BG163" s="170">
        <f t="shared" si="21"/>
        <v>0</v>
      </c>
      <c r="BH163" s="170">
        <f t="shared" si="22"/>
        <v>0</v>
      </c>
      <c r="BI163" s="170">
        <f t="shared" si="23"/>
        <v>0</v>
      </c>
      <c r="BJ163" s="17" t="s">
        <v>87</v>
      </c>
      <c r="BK163" s="170">
        <f t="shared" si="24"/>
        <v>0</v>
      </c>
      <c r="BL163" s="17" t="s">
        <v>340</v>
      </c>
      <c r="BM163" s="169" t="s">
        <v>2673</v>
      </c>
    </row>
    <row r="164" spans="2:65" s="1" customFormat="1" ht="33" customHeight="1">
      <c r="B164" s="128"/>
      <c r="C164" s="199" t="s">
        <v>7</v>
      </c>
      <c r="D164" s="199" t="s">
        <v>425</v>
      </c>
      <c r="E164" s="200" t="s">
        <v>2674</v>
      </c>
      <c r="F164" s="201" t="s">
        <v>2675</v>
      </c>
      <c r="G164" s="202" t="s">
        <v>511</v>
      </c>
      <c r="H164" s="203">
        <v>47</v>
      </c>
      <c r="I164" s="204"/>
      <c r="J164" s="205">
        <f t="shared" si="15"/>
        <v>0</v>
      </c>
      <c r="K164" s="206"/>
      <c r="L164" s="207"/>
      <c r="M164" s="208" t="s">
        <v>1</v>
      </c>
      <c r="N164" s="209" t="s">
        <v>41</v>
      </c>
      <c r="P164" s="167">
        <f t="shared" si="16"/>
        <v>0</v>
      </c>
      <c r="Q164" s="167">
        <v>0</v>
      </c>
      <c r="R164" s="167">
        <f t="shared" si="17"/>
        <v>0</v>
      </c>
      <c r="S164" s="167">
        <v>0</v>
      </c>
      <c r="T164" s="168">
        <f t="shared" si="18"/>
        <v>0</v>
      </c>
      <c r="AR164" s="169" t="s">
        <v>392</v>
      </c>
      <c r="AT164" s="169" t="s">
        <v>425</v>
      </c>
      <c r="AU164" s="169" t="s">
        <v>87</v>
      </c>
      <c r="AY164" s="17" t="s">
        <v>334</v>
      </c>
      <c r="BE164" s="170">
        <f t="shared" si="19"/>
        <v>0</v>
      </c>
      <c r="BF164" s="170">
        <f t="shared" si="20"/>
        <v>0</v>
      </c>
      <c r="BG164" s="170">
        <f t="shared" si="21"/>
        <v>0</v>
      </c>
      <c r="BH164" s="170">
        <f t="shared" si="22"/>
        <v>0</v>
      </c>
      <c r="BI164" s="170">
        <f t="shared" si="23"/>
        <v>0</v>
      </c>
      <c r="BJ164" s="17" t="s">
        <v>87</v>
      </c>
      <c r="BK164" s="170">
        <f t="shared" si="24"/>
        <v>0</v>
      </c>
      <c r="BL164" s="17" t="s">
        <v>340</v>
      </c>
      <c r="BM164" s="169" t="s">
        <v>2676</v>
      </c>
    </row>
    <row r="165" spans="2:65" s="1" customFormat="1" ht="33" customHeight="1">
      <c r="B165" s="128"/>
      <c r="C165" s="158" t="s">
        <v>472</v>
      </c>
      <c r="D165" s="158" t="s">
        <v>336</v>
      </c>
      <c r="E165" s="159" t="s">
        <v>2663</v>
      </c>
      <c r="F165" s="160" t="s">
        <v>2664</v>
      </c>
      <c r="G165" s="161" t="s">
        <v>511</v>
      </c>
      <c r="H165" s="162">
        <v>12</v>
      </c>
      <c r="I165" s="163"/>
      <c r="J165" s="164">
        <f t="shared" si="15"/>
        <v>0</v>
      </c>
      <c r="K165" s="165"/>
      <c r="L165" s="32"/>
      <c r="M165" s="166" t="s">
        <v>1</v>
      </c>
      <c r="N165" s="127" t="s">
        <v>41</v>
      </c>
      <c r="P165" s="167">
        <f t="shared" si="16"/>
        <v>0</v>
      </c>
      <c r="Q165" s="167">
        <v>0</v>
      </c>
      <c r="R165" s="167">
        <f t="shared" si="17"/>
        <v>0</v>
      </c>
      <c r="S165" s="167">
        <v>0</v>
      </c>
      <c r="T165" s="168">
        <f t="shared" si="18"/>
        <v>0</v>
      </c>
      <c r="AR165" s="169" t="s">
        <v>340</v>
      </c>
      <c r="AT165" s="169" t="s">
        <v>336</v>
      </c>
      <c r="AU165" s="169" t="s">
        <v>87</v>
      </c>
      <c r="AY165" s="17" t="s">
        <v>334</v>
      </c>
      <c r="BE165" s="170">
        <f t="shared" si="19"/>
        <v>0</v>
      </c>
      <c r="BF165" s="170">
        <f t="shared" si="20"/>
        <v>0</v>
      </c>
      <c r="BG165" s="170">
        <f t="shared" si="21"/>
        <v>0</v>
      </c>
      <c r="BH165" s="170">
        <f t="shared" si="22"/>
        <v>0</v>
      </c>
      <c r="BI165" s="170">
        <f t="shared" si="23"/>
        <v>0</v>
      </c>
      <c r="BJ165" s="17" t="s">
        <v>87</v>
      </c>
      <c r="BK165" s="170">
        <f t="shared" si="24"/>
        <v>0</v>
      </c>
      <c r="BL165" s="17" t="s">
        <v>340</v>
      </c>
      <c r="BM165" s="169" t="s">
        <v>2677</v>
      </c>
    </row>
    <row r="166" spans="2:65" s="1" customFormat="1" ht="33" customHeight="1">
      <c r="B166" s="128"/>
      <c r="C166" s="199" t="s">
        <v>476</v>
      </c>
      <c r="D166" s="199" t="s">
        <v>425</v>
      </c>
      <c r="E166" s="200" t="s">
        <v>2678</v>
      </c>
      <c r="F166" s="201" t="s">
        <v>2679</v>
      </c>
      <c r="G166" s="202" t="s">
        <v>511</v>
      </c>
      <c r="H166" s="203">
        <v>12</v>
      </c>
      <c r="I166" s="204"/>
      <c r="J166" s="205">
        <f t="shared" si="15"/>
        <v>0</v>
      </c>
      <c r="K166" s="206"/>
      <c r="L166" s="207"/>
      <c r="M166" s="208" t="s">
        <v>1</v>
      </c>
      <c r="N166" s="209" t="s">
        <v>41</v>
      </c>
      <c r="P166" s="167">
        <f t="shared" si="16"/>
        <v>0</v>
      </c>
      <c r="Q166" s="167">
        <v>0</v>
      </c>
      <c r="R166" s="167">
        <f t="shared" si="17"/>
        <v>0</v>
      </c>
      <c r="S166" s="167">
        <v>0</v>
      </c>
      <c r="T166" s="168">
        <f t="shared" si="18"/>
        <v>0</v>
      </c>
      <c r="AR166" s="169" t="s">
        <v>392</v>
      </c>
      <c r="AT166" s="169" t="s">
        <v>425</v>
      </c>
      <c r="AU166" s="169" t="s">
        <v>87</v>
      </c>
      <c r="AY166" s="17" t="s">
        <v>334</v>
      </c>
      <c r="BE166" s="170">
        <f t="shared" si="19"/>
        <v>0</v>
      </c>
      <c r="BF166" s="170">
        <f t="shared" si="20"/>
        <v>0</v>
      </c>
      <c r="BG166" s="170">
        <f t="shared" si="21"/>
        <v>0</v>
      </c>
      <c r="BH166" s="170">
        <f t="shared" si="22"/>
        <v>0</v>
      </c>
      <c r="BI166" s="170">
        <f t="shared" si="23"/>
        <v>0</v>
      </c>
      <c r="BJ166" s="17" t="s">
        <v>87</v>
      </c>
      <c r="BK166" s="170">
        <f t="shared" si="24"/>
        <v>0</v>
      </c>
      <c r="BL166" s="17" t="s">
        <v>340</v>
      </c>
      <c r="BM166" s="169" t="s">
        <v>2680</v>
      </c>
    </row>
    <row r="167" spans="2:65" s="1" customFormat="1" ht="21.75" customHeight="1">
      <c r="B167" s="128"/>
      <c r="C167" s="158" t="s">
        <v>482</v>
      </c>
      <c r="D167" s="158" t="s">
        <v>336</v>
      </c>
      <c r="E167" s="159" t="s">
        <v>2681</v>
      </c>
      <c r="F167" s="160" t="s">
        <v>2682</v>
      </c>
      <c r="G167" s="161" t="s">
        <v>511</v>
      </c>
      <c r="H167" s="162">
        <v>8</v>
      </c>
      <c r="I167" s="163"/>
      <c r="J167" s="164">
        <f t="shared" si="15"/>
        <v>0</v>
      </c>
      <c r="K167" s="165"/>
      <c r="L167" s="32"/>
      <c r="M167" s="166" t="s">
        <v>1</v>
      </c>
      <c r="N167" s="127" t="s">
        <v>41</v>
      </c>
      <c r="P167" s="167">
        <f t="shared" si="16"/>
        <v>0</v>
      </c>
      <c r="Q167" s="167">
        <v>0</v>
      </c>
      <c r="R167" s="167">
        <f t="shared" si="17"/>
        <v>0</v>
      </c>
      <c r="S167" s="167">
        <v>0</v>
      </c>
      <c r="T167" s="168">
        <f t="shared" si="18"/>
        <v>0</v>
      </c>
      <c r="AR167" s="169" t="s">
        <v>340</v>
      </c>
      <c r="AT167" s="169" t="s">
        <v>336</v>
      </c>
      <c r="AU167" s="169" t="s">
        <v>87</v>
      </c>
      <c r="AY167" s="17" t="s">
        <v>334</v>
      </c>
      <c r="BE167" s="170">
        <f t="shared" si="19"/>
        <v>0</v>
      </c>
      <c r="BF167" s="170">
        <f t="shared" si="20"/>
        <v>0</v>
      </c>
      <c r="BG167" s="170">
        <f t="shared" si="21"/>
        <v>0</v>
      </c>
      <c r="BH167" s="170">
        <f t="shared" si="22"/>
        <v>0</v>
      </c>
      <c r="BI167" s="170">
        <f t="shared" si="23"/>
        <v>0</v>
      </c>
      <c r="BJ167" s="17" t="s">
        <v>87</v>
      </c>
      <c r="BK167" s="170">
        <f t="shared" si="24"/>
        <v>0</v>
      </c>
      <c r="BL167" s="17" t="s">
        <v>340</v>
      </c>
      <c r="BM167" s="169" t="s">
        <v>2683</v>
      </c>
    </row>
    <row r="168" spans="2:65" s="1" customFormat="1" ht="21.75" customHeight="1">
      <c r="B168" s="128"/>
      <c r="C168" s="199" t="s">
        <v>486</v>
      </c>
      <c r="D168" s="199" t="s">
        <v>425</v>
      </c>
      <c r="E168" s="200" t="s">
        <v>2684</v>
      </c>
      <c r="F168" s="201" t="s">
        <v>2685</v>
      </c>
      <c r="G168" s="202" t="s">
        <v>511</v>
      </c>
      <c r="H168" s="203">
        <v>8</v>
      </c>
      <c r="I168" s="204"/>
      <c r="J168" s="205">
        <f t="shared" si="15"/>
        <v>0</v>
      </c>
      <c r="K168" s="206"/>
      <c r="L168" s="207"/>
      <c r="M168" s="208" t="s">
        <v>1</v>
      </c>
      <c r="N168" s="209" t="s">
        <v>41</v>
      </c>
      <c r="P168" s="167">
        <f t="shared" si="16"/>
        <v>0</v>
      </c>
      <c r="Q168" s="167">
        <v>0</v>
      </c>
      <c r="R168" s="167">
        <f t="shared" si="17"/>
        <v>0</v>
      </c>
      <c r="S168" s="167">
        <v>0</v>
      </c>
      <c r="T168" s="168">
        <f t="shared" si="18"/>
        <v>0</v>
      </c>
      <c r="AR168" s="169" t="s">
        <v>392</v>
      </c>
      <c r="AT168" s="169" t="s">
        <v>425</v>
      </c>
      <c r="AU168" s="169" t="s">
        <v>87</v>
      </c>
      <c r="AY168" s="17" t="s">
        <v>334</v>
      </c>
      <c r="BE168" s="170">
        <f t="shared" si="19"/>
        <v>0</v>
      </c>
      <c r="BF168" s="170">
        <f t="shared" si="20"/>
        <v>0</v>
      </c>
      <c r="BG168" s="170">
        <f t="shared" si="21"/>
        <v>0</v>
      </c>
      <c r="BH168" s="170">
        <f t="shared" si="22"/>
        <v>0</v>
      </c>
      <c r="BI168" s="170">
        <f t="shared" si="23"/>
        <v>0</v>
      </c>
      <c r="BJ168" s="17" t="s">
        <v>87</v>
      </c>
      <c r="BK168" s="170">
        <f t="shared" si="24"/>
        <v>0</v>
      </c>
      <c r="BL168" s="17" t="s">
        <v>340</v>
      </c>
      <c r="BM168" s="169" t="s">
        <v>2686</v>
      </c>
    </row>
    <row r="169" spans="2:65" s="1" customFormat="1" ht="21.75" customHeight="1">
      <c r="B169" s="128"/>
      <c r="C169" s="158" t="s">
        <v>490</v>
      </c>
      <c r="D169" s="158" t="s">
        <v>336</v>
      </c>
      <c r="E169" s="159" t="s">
        <v>2681</v>
      </c>
      <c r="F169" s="160" t="s">
        <v>2682</v>
      </c>
      <c r="G169" s="161" t="s">
        <v>511</v>
      </c>
      <c r="H169" s="162">
        <v>12</v>
      </c>
      <c r="I169" s="163"/>
      <c r="J169" s="164">
        <f t="shared" si="15"/>
        <v>0</v>
      </c>
      <c r="K169" s="165"/>
      <c r="L169" s="32"/>
      <c r="M169" s="166" t="s">
        <v>1</v>
      </c>
      <c r="N169" s="127" t="s">
        <v>41</v>
      </c>
      <c r="P169" s="167">
        <f t="shared" si="16"/>
        <v>0</v>
      </c>
      <c r="Q169" s="167">
        <v>0</v>
      </c>
      <c r="R169" s="167">
        <f t="shared" si="17"/>
        <v>0</v>
      </c>
      <c r="S169" s="167">
        <v>0</v>
      </c>
      <c r="T169" s="168">
        <f t="shared" si="18"/>
        <v>0</v>
      </c>
      <c r="AR169" s="169" t="s">
        <v>340</v>
      </c>
      <c r="AT169" s="169" t="s">
        <v>336</v>
      </c>
      <c r="AU169" s="169" t="s">
        <v>87</v>
      </c>
      <c r="AY169" s="17" t="s">
        <v>334</v>
      </c>
      <c r="BE169" s="170">
        <f t="shared" si="19"/>
        <v>0</v>
      </c>
      <c r="BF169" s="170">
        <f t="shared" si="20"/>
        <v>0</v>
      </c>
      <c r="BG169" s="170">
        <f t="shared" si="21"/>
        <v>0</v>
      </c>
      <c r="BH169" s="170">
        <f t="shared" si="22"/>
        <v>0</v>
      </c>
      <c r="BI169" s="170">
        <f t="shared" si="23"/>
        <v>0</v>
      </c>
      <c r="BJ169" s="17" t="s">
        <v>87</v>
      </c>
      <c r="BK169" s="170">
        <f t="shared" si="24"/>
        <v>0</v>
      </c>
      <c r="BL169" s="17" t="s">
        <v>340</v>
      </c>
      <c r="BM169" s="169" t="s">
        <v>2687</v>
      </c>
    </row>
    <row r="170" spans="2:65" s="1" customFormat="1" ht="21.75" customHeight="1">
      <c r="B170" s="128"/>
      <c r="C170" s="199" t="s">
        <v>494</v>
      </c>
      <c r="D170" s="199" t="s">
        <v>425</v>
      </c>
      <c r="E170" s="200" t="s">
        <v>2688</v>
      </c>
      <c r="F170" s="201" t="s">
        <v>2689</v>
      </c>
      <c r="G170" s="202" t="s">
        <v>511</v>
      </c>
      <c r="H170" s="203">
        <v>12</v>
      </c>
      <c r="I170" s="204"/>
      <c r="J170" s="205">
        <f t="shared" si="15"/>
        <v>0</v>
      </c>
      <c r="K170" s="206"/>
      <c r="L170" s="207"/>
      <c r="M170" s="208" t="s">
        <v>1</v>
      </c>
      <c r="N170" s="209" t="s">
        <v>41</v>
      </c>
      <c r="P170" s="167">
        <f t="shared" si="16"/>
        <v>0</v>
      </c>
      <c r="Q170" s="167">
        <v>0</v>
      </c>
      <c r="R170" s="167">
        <f t="shared" si="17"/>
        <v>0</v>
      </c>
      <c r="S170" s="167">
        <v>0</v>
      </c>
      <c r="T170" s="168">
        <f t="shared" si="18"/>
        <v>0</v>
      </c>
      <c r="AR170" s="169" t="s">
        <v>392</v>
      </c>
      <c r="AT170" s="169" t="s">
        <v>425</v>
      </c>
      <c r="AU170" s="169" t="s">
        <v>87</v>
      </c>
      <c r="AY170" s="17" t="s">
        <v>334</v>
      </c>
      <c r="BE170" s="170">
        <f t="shared" si="19"/>
        <v>0</v>
      </c>
      <c r="BF170" s="170">
        <f t="shared" si="20"/>
        <v>0</v>
      </c>
      <c r="BG170" s="170">
        <f t="shared" si="21"/>
        <v>0</v>
      </c>
      <c r="BH170" s="170">
        <f t="shared" si="22"/>
        <v>0</v>
      </c>
      <c r="BI170" s="170">
        <f t="shared" si="23"/>
        <v>0</v>
      </c>
      <c r="BJ170" s="17" t="s">
        <v>87</v>
      </c>
      <c r="BK170" s="170">
        <f t="shared" si="24"/>
        <v>0</v>
      </c>
      <c r="BL170" s="17" t="s">
        <v>340</v>
      </c>
      <c r="BM170" s="169" t="s">
        <v>2690</v>
      </c>
    </row>
    <row r="171" spans="2:65" s="1" customFormat="1" ht="37.799999999999997" customHeight="1">
      <c r="B171" s="128"/>
      <c r="C171" s="158" t="s">
        <v>498</v>
      </c>
      <c r="D171" s="158" t="s">
        <v>336</v>
      </c>
      <c r="E171" s="159" t="s">
        <v>2691</v>
      </c>
      <c r="F171" s="160" t="s">
        <v>2692</v>
      </c>
      <c r="G171" s="161" t="s">
        <v>2590</v>
      </c>
      <c r="H171" s="162">
        <v>32</v>
      </c>
      <c r="I171" s="163"/>
      <c r="J171" s="164">
        <f t="shared" si="15"/>
        <v>0</v>
      </c>
      <c r="K171" s="165"/>
      <c r="L171" s="32"/>
      <c r="M171" s="166" t="s">
        <v>1</v>
      </c>
      <c r="N171" s="127" t="s">
        <v>41</v>
      </c>
      <c r="P171" s="167">
        <f t="shared" si="16"/>
        <v>0</v>
      </c>
      <c r="Q171" s="167">
        <v>0</v>
      </c>
      <c r="R171" s="167">
        <f t="shared" si="17"/>
        <v>0</v>
      </c>
      <c r="S171" s="167">
        <v>0</v>
      </c>
      <c r="T171" s="168">
        <f t="shared" si="18"/>
        <v>0</v>
      </c>
      <c r="AR171" s="169" t="s">
        <v>340</v>
      </c>
      <c r="AT171" s="169" t="s">
        <v>336</v>
      </c>
      <c r="AU171" s="169" t="s">
        <v>87</v>
      </c>
      <c r="AY171" s="17" t="s">
        <v>334</v>
      </c>
      <c r="BE171" s="170">
        <f t="shared" si="19"/>
        <v>0</v>
      </c>
      <c r="BF171" s="170">
        <f t="shared" si="20"/>
        <v>0</v>
      </c>
      <c r="BG171" s="170">
        <f t="shared" si="21"/>
        <v>0</v>
      </c>
      <c r="BH171" s="170">
        <f t="shared" si="22"/>
        <v>0</v>
      </c>
      <c r="BI171" s="170">
        <f t="shared" si="23"/>
        <v>0</v>
      </c>
      <c r="BJ171" s="17" t="s">
        <v>87</v>
      </c>
      <c r="BK171" s="170">
        <f t="shared" si="24"/>
        <v>0</v>
      </c>
      <c r="BL171" s="17" t="s">
        <v>340</v>
      </c>
      <c r="BM171" s="169" t="s">
        <v>2693</v>
      </c>
    </row>
    <row r="172" spans="2:65" s="11" customFormat="1" ht="22.8" customHeight="1">
      <c r="B172" s="146"/>
      <c r="D172" s="147" t="s">
        <v>74</v>
      </c>
      <c r="E172" s="156" t="s">
        <v>776</v>
      </c>
      <c r="F172" s="156" t="s">
        <v>777</v>
      </c>
      <c r="I172" s="149"/>
      <c r="J172" s="157">
        <f>BK172</f>
        <v>0</v>
      </c>
      <c r="L172" s="146"/>
      <c r="M172" s="151"/>
      <c r="P172" s="152">
        <f>P173</f>
        <v>0</v>
      </c>
      <c r="R172" s="152">
        <f>R173</f>
        <v>0</v>
      </c>
      <c r="T172" s="153">
        <f>T173</f>
        <v>0</v>
      </c>
      <c r="AR172" s="147" t="s">
        <v>82</v>
      </c>
      <c r="AT172" s="154" t="s">
        <v>74</v>
      </c>
      <c r="AU172" s="154" t="s">
        <v>82</v>
      </c>
      <c r="AY172" s="147" t="s">
        <v>334</v>
      </c>
      <c r="BK172" s="155">
        <f>BK173</f>
        <v>0</v>
      </c>
    </row>
    <row r="173" spans="2:65" s="1" customFormat="1" ht="21.75" customHeight="1">
      <c r="B173" s="128"/>
      <c r="C173" s="158" t="s">
        <v>503</v>
      </c>
      <c r="D173" s="158" t="s">
        <v>336</v>
      </c>
      <c r="E173" s="159" t="s">
        <v>2694</v>
      </c>
      <c r="F173" s="160" t="s">
        <v>2695</v>
      </c>
      <c r="G173" s="161" t="s">
        <v>893</v>
      </c>
      <c r="H173" s="210"/>
      <c r="I173" s="163"/>
      <c r="J173" s="164">
        <f>ROUND(I173*H173,2)</f>
        <v>0</v>
      </c>
      <c r="K173" s="165"/>
      <c r="L173" s="32"/>
      <c r="M173" s="166" t="s">
        <v>1</v>
      </c>
      <c r="N173" s="127" t="s">
        <v>41</v>
      </c>
      <c r="P173" s="167">
        <f>O173*H173</f>
        <v>0</v>
      </c>
      <c r="Q173" s="167">
        <v>0</v>
      </c>
      <c r="R173" s="167">
        <f>Q173*H173</f>
        <v>0</v>
      </c>
      <c r="S173" s="167">
        <v>0</v>
      </c>
      <c r="T173" s="168">
        <f>S173*H173</f>
        <v>0</v>
      </c>
      <c r="AR173" s="169" t="s">
        <v>340</v>
      </c>
      <c r="AT173" s="169" t="s">
        <v>336</v>
      </c>
      <c r="AU173" s="169" t="s">
        <v>87</v>
      </c>
      <c r="AY173" s="17" t="s">
        <v>334</v>
      </c>
      <c r="BE173" s="170">
        <f>IF(N173="základná",J173,0)</f>
        <v>0</v>
      </c>
      <c r="BF173" s="170">
        <f>IF(N173="znížená",J173,0)</f>
        <v>0</v>
      </c>
      <c r="BG173" s="170">
        <f>IF(N173="zákl. prenesená",J173,0)</f>
        <v>0</v>
      </c>
      <c r="BH173" s="170">
        <f>IF(N173="zníž. prenesená",J173,0)</f>
        <v>0</v>
      </c>
      <c r="BI173" s="170">
        <f>IF(N173="nulová",J173,0)</f>
        <v>0</v>
      </c>
      <c r="BJ173" s="17" t="s">
        <v>87</v>
      </c>
      <c r="BK173" s="170">
        <f>ROUND(I173*H173,2)</f>
        <v>0</v>
      </c>
      <c r="BL173" s="17" t="s">
        <v>340</v>
      </c>
      <c r="BM173" s="169" t="s">
        <v>2696</v>
      </c>
    </row>
    <row r="174" spans="2:65" s="11" customFormat="1" ht="25.95" customHeight="1">
      <c r="B174" s="146"/>
      <c r="D174" s="147" t="s">
        <v>74</v>
      </c>
      <c r="E174" s="148" t="s">
        <v>782</v>
      </c>
      <c r="F174" s="148" t="s">
        <v>783</v>
      </c>
      <c r="I174" s="149"/>
      <c r="J174" s="150">
        <f>BK174</f>
        <v>0</v>
      </c>
      <c r="L174" s="146"/>
      <c r="M174" s="151"/>
      <c r="P174" s="152">
        <f>P175+P212+P268+P302</f>
        <v>0</v>
      </c>
      <c r="R174" s="152">
        <f>R175+R212+R268+R302</f>
        <v>0</v>
      </c>
      <c r="T174" s="153">
        <f>T175+T212+T268+T302</f>
        <v>0</v>
      </c>
      <c r="AR174" s="147" t="s">
        <v>87</v>
      </c>
      <c r="AT174" s="154" t="s">
        <v>74</v>
      </c>
      <c r="AU174" s="154" t="s">
        <v>75</v>
      </c>
      <c r="AY174" s="147" t="s">
        <v>334</v>
      </c>
      <c r="BK174" s="155">
        <f>BK175+BK212+BK268+BK302</f>
        <v>0</v>
      </c>
    </row>
    <row r="175" spans="2:65" s="11" customFormat="1" ht="22.8" customHeight="1">
      <c r="B175" s="146"/>
      <c r="D175" s="147" t="s">
        <v>74</v>
      </c>
      <c r="E175" s="156" t="s">
        <v>2697</v>
      </c>
      <c r="F175" s="156" t="s">
        <v>1338</v>
      </c>
      <c r="I175" s="149"/>
      <c r="J175" s="157">
        <f>BK175</f>
        <v>0</v>
      </c>
      <c r="L175" s="146"/>
      <c r="M175" s="151"/>
      <c r="P175" s="152">
        <f>SUM(P176:P211)</f>
        <v>0</v>
      </c>
      <c r="R175" s="152">
        <f>SUM(R176:R211)</f>
        <v>0</v>
      </c>
      <c r="T175" s="153">
        <f>SUM(T176:T211)</f>
        <v>0</v>
      </c>
      <c r="AR175" s="147" t="s">
        <v>87</v>
      </c>
      <c r="AT175" s="154" t="s">
        <v>74</v>
      </c>
      <c r="AU175" s="154" t="s">
        <v>82</v>
      </c>
      <c r="AY175" s="147" t="s">
        <v>334</v>
      </c>
      <c r="BK175" s="155">
        <f>SUM(BK176:BK211)</f>
        <v>0</v>
      </c>
    </row>
    <row r="176" spans="2:65" s="1" customFormat="1" ht="37.799999999999997" customHeight="1">
      <c r="B176" s="128"/>
      <c r="C176" s="158" t="s">
        <v>508</v>
      </c>
      <c r="D176" s="158" t="s">
        <v>336</v>
      </c>
      <c r="E176" s="159" t="s">
        <v>2698</v>
      </c>
      <c r="F176" s="160" t="s">
        <v>2699</v>
      </c>
      <c r="G176" s="161" t="s">
        <v>511</v>
      </c>
      <c r="H176" s="162">
        <v>165</v>
      </c>
      <c r="I176" s="163"/>
      <c r="J176" s="164">
        <f t="shared" ref="J176:J211" si="25">ROUND(I176*H176,2)</f>
        <v>0</v>
      </c>
      <c r="K176" s="165"/>
      <c r="L176" s="32"/>
      <c r="M176" s="166" t="s">
        <v>1</v>
      </c>
      <c r="N176" s="127" t="s">
        <v>41</v>
      </c>
      <c r="P176" s="167">
        <f t="shared" ref="P176:P211" si="26">O176*H176</f>
        <v>0</v>
      </c>
      <c r="Q176" s="167">
        <v>0</v>
      </c>
      <c r="R176" s="167">
        <f t="shared" ref="R176:R211" si="27">Q176*H176</f>
        <v>0</v>
      </c>
      <c r="S176" s="167">
        <v>0</v>
      </c>
      <c r="T176" s="168">
        <f t="shared" ref="T176:T211" si="28">S176*H176</f>
        <v>0</v>
      </c>
      <c r="AR176" s="169" t="s">
        <v>340</v>
      </c>
      <c r="AT176" s="169" t="s">
        <v>336</v>
      </c>
      <c r="AU176" s="169" t="s">
        <v>87</v>
      </c>
      <c r="AY176" s="17" t="s">
        <v>334</v>
      </c>
      <c r="BE176" s="170">
        <f t="shared" ref="BE176:BE211" si="29">IF(N176="základná",J176,0)</f>
        <v>0</v>
      </c>
      <c r="BF176" s="170">
        <f t="shared" ref="BF176:BF211" si="30">IF(N176="znížená",J176,0)</f>
        <v>0</v>
      </c>
      <c r="BG176" s="170">
        <f t="shared" ref="BG176:BG211" si="31">IF(N176="zákl. prenesená",J176,0)</f>
        <v>0</v>
      </c>
      <c r="BH176" s="170">
        <f t="shared" ref="BH176:BH211" si="32">IF(N176="zníž. prenesená",J176,0)</f>
        <v>0</v>
      </c>
      <c r="BI176" s="170">
        <f t="shared" ref="BI176:BI211" si="33">IF(N176="nulová",J176,0)</f>
        <v>0</v>
      </c>
      <c r="BJ176" s="17" t="s">
        <v>87</v>
      </c>
      <c r="BK176" s="170">
        <f t="shared" ref="BK176:BK211" si="34">ROUND(I176*H176,2)</f>
        <v>0</v>
      </c>
      <c r="BL176" s="17" t="s">
        <v>340</v>
      </c>
      <c r="BM176" s="169" t="s">
        <v>2700</v>
      </c>
    </row>
    <row r="177" spans="2:65" s="1" customFormat="1" ht="37.799999999999997" customHeight="1">
      <c r="B177" s="128"/>
      <c r="C177" s="199" t="s">
        <v>514</v>
      </c>
      <c r="D177" s="199" t="s">
        <v>425</v>
      </c>
      <c r="E177" s="200" t="s">
        <v>2701</v>
      </c>
      <c r="F177" s="201" t="s">
        <v>2702</v>
      </c>
      <c r="G177" s="202" t="s">
        <v>511</v>
      </c>
      <c r="H177" s="203">
        <v>165</v>
      </c>
      <c r="I177" s="204"/>
      <c r="J177" s="205">
        <f t="shared" si="25"/>
        <v>0</v>
      </c>
      <c r="K177" s="206"/>
      <c r="L177" s="207"/>
      <c r="M177" s="208" t="s">
        <v>1</v>
      </c>
      <c r="N177" s="209" t="s">
        <v>41</v>
      </c>
      <c r="P177" s="167">
        <f t="shared" si="26"/>
        <v>0</v>
      </c>
      <c r="Q177" s="167">
        <v>0</v>
      </c>
      <c r="R177" s="167">
        <f t="shared" si="27"/>
        <v>0</v>
      </c>
      <c r="S177" s="167">
        <v>0</v>
      </c>
      <c r="T177" s="168">
        <f t="shared" si="28"/>
        <v>0</v>
      </c>
      <c r="AR177" s="169" t="s">
        <v>392</v>
      </c>
      <c r="AT177" s="169" t="s">
        <v>425</v>
      </c>
      <c r="AU177" s="169" t="s">
        <v>87</v>
      </c>
      <c r="AY177" s="17" t="s">
        <v>334</v>
      </c>
      <c r="BE177" s="170">
        <f t="shared" si="29"/>
        <v>0</v>
      </c>
      <c r="BF177" s="170">
        <f t="shared" si="30"/>
        <v>0</v>
      </c>
      <c r="BG177" s="170">
        <f t="shared" si="31"/>
        <v>0</v>
      </c>
      <c r="BH177" s="170">
        <f t="shared" si="32"/>
        <v>0</v>
      </c>
      <c r="BI177" s="170">
        <f t="shared" si="33"/>
        <v>0</v>
      </c>
      <c r="BJ177" s="17" t="s">
        <v>87</v>
      </c>
      <c r="BK177" s="170">
        <f t="shared" si="34"/>
        <v>0</v>
      </c>
      <c r="BL177" s="17" t="s">
        <v>340</v>
      </c>
      <c r="BM177" s="169" t="s">
        <v>2703</v>
      </c>
    </row>
    <row r="178" spans="2:65" s="1" customFormat="1" ht="37.799999999999997" customHeight="1">
      <c r="B178" s="128"/>
      <c r="C178" s="158" t="s">
        <v>519</v>
      </c>
      <c r="D178" s="158" t="s">
        <v>336</v>
      </c>
      <c r="E178" s="159" t="s">
        <v>2698</v>
      </c>
      <c r="F178" s="160" t="s">
        <v>2699</v>
      </c>
      <c r="G178" s="161" t="s">
        <v>511</v>
      </c>
      <c r="H178" s="162">
        <v>61</v>
      </c>
      <c r="I178" s="163"/>
      <c r="J178" s="164">
        <f t="shared" si="25"/>
        <v>0</v>
      </c>
      <c r="K178" s="165"/>
      <c r="L178" s="32"/>
      <c r="M178" s="166" t="s">
        <v>1</v>
      </c>
      <c r="N178" s="127" t="s">
        <v>41</v>
      </c>
      <c r="P178" s="167">
        <f t="shared" si="26"/>
        <v>0</v>
      </c>
      <c r="Q178" s="167">
        <v>0</v>
      </c>
      <c r="R178" s="167">
        <f t="shared" si="27"/>
        <v>0</v>
      </c>
      <c r="S178" s="167">
        <v>0</v>
      </c>
      <c r="T178" s="168">
        <f t="shared" si="28"/>
        <v>0</v>
      </c>
      <c r="AR178" s="169" t="s">
        <v>340</v>
      </c>
      <c r="AT178" s="169" t="s">
        <v>336</v>
      </c>
      <c r="AU178" s="169" t="s">
        <v>87</v>
      </c>
      <c r="AY178" s="17" t="s">
        <v>334</v>
      </c>
      <c r="BE178" s="170">
        <f t="shared" si="29"/>
        <v>0</v>
      </c>
      <c r="BF178" s="170">
        <f t="shared" si="30"/>
        <v>0</v>
      </c>
      <c r="BG178" s="170">
        <f t="shared" si="31"/>
        <v>0</v>
      </c>
      <c r="BH178" s="170">
        <f t="shared" si="32"/>
        <v>0</v>
      </c>
      <c r="BI178" s="170">
        <f t="shared" si="33"/>
        <v>0</v>
      </c>
      <c r="BJ178" s="17" t="s">
        <v>87</v>
      </c>
      <c r="BK178" s="170">
        <f t="shared" si="34"/>
        <v>0</v>
      </c>
      <c r="BL178" s="17" t="s">
        <v>340</v>
      </c>
      <c r="BM178" s="169" t="s">
        <v>2704</v>
      </c>
    </row>
    <row r="179" spans="2:65" s="1" customFormat="1" ht="37.799999999999997" customHeight="1">
      <c r="B179" s="128"/>
      <c r="C179" s="199" t="s">
        <v>524</v>
      </c>
      <c r="D179" s="199" t="s">
        <v>425</v>
      </c>
      <c r="E179" s="200" t="s">
        <v>2705</v>
      </c>
      <c r="F179" s="201" t="s">
        <v>2706</v>
      </c>
      <c r="G179" s="202" t="s">
        <v>511</v>
      </c>
      <c r="H179" s="203">
        <v>61</v>
      </c>
      <c r="I179" s="204"/>
      <c r="J179" s="205">
        <f t="shared" si="25"/>
        <v>0</v>
      </c>
      <c r="K179" s="206"/>
      <c r="L179" s="207"/>
      <c r="M179" s="208" t="s">
        <v>1</v>
      </c>
      <c r="N179" s="209" t="s">
        <v>41</v>
      </c>
      <c r="P179" s="167">
        <f t="shared" si="26"/>
        <v>0</v>
      </c>
      <c r="Q179" s="167">
        <v>0</v>
      </c>
      <c r="R179" s="167">
        <f t="shared" si="27"/>
        <v>0</v>
      </c>
      <c r="S179" s="167">
        <v>0</v>
      </c>
      <c r="T179" s="168">
        <f t="shared" si="28"/>
        <v>0</v>
      </c>
      <c r="AR179" s="169" t="s">
        <v>392</v>
      </c>
      <c r="AT179" s="169" t="s">
        <v>425</v>
      </c>
      <c r="AU179" s="169" t="s">
        <v>87</v>
      </c>
      <c r="AY179" s="17" t="s">
        <v>334</v>
      </c>
      <c r="BE179" s="170">
        <f t="shared" si="29"/>
        <v>0</v>
      </c>
      <c r="BF179" s="170">
        <f t="shared" si="30"/>
        <v>0</v>
      </c>
      <c r="BG179" s="170">
        <f t="shared" si="31"/>
        <v>0</v>
      </c>
      <c r="BH179" s="170">
        <f t="shared" si="32"/>
        <v>0</v>
      </c>
      <c r="BI179" s="170">
        <f t="shared" si="33"/>
        <v>0</v>
      </c>
      <c r="BJ179" s="17" t="s">
        <v>87</v>
      </c>
      <c r="BK179" s="170">
        <f t="shared" si="34"/>
        <v>0</v>
      </c>
      <c r="BL179" s="17" t="s">
        <v>340</v>
      </c>
      <c r="BM179" s="169" t="s">
        <v>2707</v>
      </c>
    </row>
    <row r="180" spans="2:65" s="1" customFormat="1" ht="37.799999999999997" customHeight="1">
      <c r="B180" s="128"/>
      <c r="C180" s="158" t="s">
        <v>530</v>
      </c>
      <c r="D180" s="158" t="s">
        <v>336</v>
      </c>
      <c r="E180" s="159" t="s">
        <v>2698</v>
      </c>
      <c r="F180" s="160" t="s">
        <v>2699</v>
      </c>
      <c r="G180" s="161" t="s">
        <v>511</v>
      </c>
      <c r="H180" s="162">
        <v>58</v>
      </c>
      <c r="I180" s="163"/>
      <c r="J180" s="164">
        <f t="shared" si="25"/>
        <v>0</v>
      </c>
      <c r="K180" s="165"/>
      <c r="L180" s="32"/>
      <c r="M180" s="166" t="s">
        <v>1</v>
      </c>
      <c r="N180" s="127" t="s">
        <v>41</v>
      </c>
      <c r="P180" s="167">
        <f t="shared" si="26"/>
        <v>0</v>
      </c>
      <c r="Q180" s="167">
        <v>0</v>
      </c>
      <c r="R180" s="167">
        <f t="shared" si="27"/>
        <v>0</v>
      </c>
      <c r="S180" s="167">
        <v>0</v>
      </c>
      <c r="T180" s="168">
        <f t="shared" si="28"/>
        <v>0</v>
      </c>
      <c r="AR180" s="169" t="s">
        <v>340</v>
      </c>
      <c r="AT180" s="169" t="s">
        <v>336</v>
      </c>
      <c r="AU180" s="169" t="s">
        <v>87</v>
      </c>
      <c r="AY180" s="17" t="s">
        <v>334</v>
      </c>
      <c r="BE180" s="170">
        <f t="shared" si="29"/>
        <v>0</v>
      </c>
      <c r="BF180" s="170">
        <f t="shared" si="30"/>
        <v>0</v>
      </c>
      <c r="BG180" s="170">
        <f t="shared" si="31"/>
        <v>0</v>
      </c>
      <c r="BH180" s="170">
        <f t="shared" si="32"/>
        <v>0</v>
      </c>
      <c r="BI180" s="170">
        <f t="shared" si="33"/>
        <v>0</v>
      </c>
      <c r="BJ180" s="17" t="s">
        <v>87</v>
      </c>
      <c r="BK180" s="170">
        <f t="shared" si="34"/>
        <v>0</v>
      </c>
      <c r="BL180" s="17" t="s">
        <v>340</v>
      </c>
      <c r="BM180" s="169" t="s">
        <v>2708</v>
      </c>
    </row>
    <row r="181" spans="2:65" s="1" customFormat="1" ht="37.799999999999997" customHeight="1">
      <c r="B181" s="128"/>
      <c r="C181" s="199" t="s">
        <v>536</v>
      </c>
      <c r="D181" s="199" t="s">
        <v>425</v>
      </c>
      <c r="E181" s="200" t="s">
        <v>2709</v>
      </c>
      <c r="F181" s="201" t="s">
        <v>2710</v>
      </c>
      <c r="G181" s="202" t="s">
        <v>511</v>
      </c>
      <c r="H181" s="203">
        <v>58</v>
      </c>
      <c r="I181" s="204"/>
      <c r="J181" s="205">
        <f t="shared" si="25"/>
        <v>0</v>
      </c>
      <c r="K181" s="206"/>
      <c r="L181" s="207"/>
      <c r="M181" s="208" t="s">
        <v>1</v>
      </c>
      <c r="N181" s="209" t="s">
        <v>41</v>
      </c>
      <c r="P181" s="167">
        <f t="shared" si="26"/>
        <v>0</v>
      </c>
      <c r="Q181" s="167">
        <v>0</v>
      </c>
      <c r="R181" s="167">
        <f t="shared" si="27"/>
        <v>0</v>
      </c>
      <c r="S181" s="167">
        <v>0</v>
      </c>
      <c r="T181" s="168">
        <f t="shared" si="28"/>
        <v>0</v>
      </c>
      <c r="AR181" s="169" t="s">
        <v>392</v>
      </c>
      <c r="AT181" s="169" t="s">
        <v>425</v>
      </c>
      <c r="AU181" s="169" t="s">
        <v>87</v>
      </c>
      <c r="AY181" s="17" t="s">
        <v>334</v>
      </c>
      <c r="BE181" s="170">
        <f t="shared" si="29"/>
        <v>0</v>
      </c>
      <c r="BF181" s="170">
        <f t="shared" si="30"/>
        <v>0</v>
      </c>
      <c r="BG181" s="170">
        <f t="shared" si="31"/>
        <v>0</v>
      </c>
      <c r="BH181" s="170">
        <f t="shared" si="32"/>
        <v>0</v>
      </c>
      <c r="BI181" s="170">
        <f t="shared" si="33"/>
        <v>0</v>
      </c>
      <c r="BJ181" s="17" t="s">
        <v>87</v>
      </c>
      <c r="BK181" s="170">
        <f t="shared" si="34"/>
        <v>0</v>
      </c>
      <c r="BL181" s="17" t="s">
        <v>340</v>
      </c>
      <c r="BM181" s="169" t="s">
        <v>2711</v>
      </c>
    </row>
    <row r="182" spans="2:65" s="1" customFormat="1" ht="37.799999999999997" customHeight="1">
      <c r="B182" s="128"/>
      <c r="C182" s="158" t="s">
        <v>542</v>
      </c>
      <c r="D182" s="158" t="s">
        <v>336</v>
      </c>
      <c r="E182" s="159" t="s">
        <v>2698</v>
      </c>
      <c r="F182" s="160" t="s">
        <v>2699</v>
      </c>
      <c r="G182" s="161" t="s">
        <v>511</v>
      </c>
      <c r="H182" s="162">
        <v>58</v>
      </c>
      <c r="I182" s="163"/>
      <c r="J182" s="164">
        <f t="shared" si="25"/>
        <v>0</v>
      </c>
      <c r="K182" s="165"/>
      <c r="L182" s="32"/>
      <c r="M182" s="166" t="s">
        <v>1</v>
      </c>
      <c r="N182" s="127" t="s">
        <v>41</v>
      </c>
      <c r="P182" s="167">
        <f t="shared" si="26"/>
        <v>0</v>
      </c>
      <c r="Q182" s="167">
        <v>0</v>
      </c>
      <c r="R182" s="167">
        <f t="shared" si="27"/>
        <v>0</v>
      </c>
      <c r="S182" s="167">
        <v>0</v>
      </c>
      <c r="T182" s="168">
        <f t="shared" si="28"/>
        <v>0</v>
      </c>
      <c r="AR182" s="169" t="s">
        <v>340</v>
      </c>
      <c r="AT182" s="169" t="s">
        <v>336</v>
      </c>
      <c r="AU182" s="169" t="s">
        <v>87</v>
      </c>
      <c r="AY182" s="17" t="s">
        <v>334</v>
      </c>
      <c r="BE182" s="170">
        <f t="shared" si="29"/>
        <v>0</v>
      </c>
      <c r="BF182" s="170">
        <f t="shared" si="30"/>
        <v>0</v>
      </c>
      <c r="BG182" s="170">
        <f t="shared" si="31"/>
        <v>0</v>
      </c>
      <c r="BH182" s="170">
        <f t="shared" si="32"/>
        <v>0</v>
      </c>
      <c r="BI182" s="170">
        <f t="shared" si="33"/>
        <v>0</v>
      </c>
      <c r="BJ182" s="17" t="s">
        <v>87</v>
      </c>
      <c r="BK182" s="170">
        <f t="shared" si="34"/>
        <v>0</v>
      </c>
      <c r="BL182" s="17" t="s">
        <v>340</v>
      </c>
      <c r="BM182" s="169" t="s">
        <v>2712</v>
      </c>
    </row>
    <row r="183" spans="2:65" s="1" customFormat="1" ht="37.799999999999997" customHeight="1">
      <c r="B183" s="128"/>
      <c r="C183" s="199" t="s">
        <v>550</v>
      </c>
      <c r="D183" s="199" t="s">
        <v>425</v>
      </c>
      <c r="E183" s="200" t="s">
        <v>2713</v>
      </c>
      <c r="F183" s="201" t="s">
        <v>2714</v>
      </c>
      <c r="G183" s="202" t="s">
        <v>511</v>
      </c>
      <c r="H183" s="203">
        <v>58</v>
      </c>
      <c r="I183" s="204"/>
      <c r="J183" s="205">
        <f t="shared" si="25"/>
        <v>0</v>
      </c>
      <c r="K183" s="206"/>
      <c r="L183" s="207"/>
      <c r="M183" s="208" t="s">
        <v>1</v>
      </c>
      <c r="N183" s="209" t="s">
        <v>41</v>
      </c>
      <c r="P183" s="167">
        <f t="shared" si="26"/>
        <v>0</v>
      </c>
      <c r="Q183" s="167">
        <v>0</v>
      </c>
      <c r="R183" s="167">
        <f t="shared" si="27"/>
        <v>0</v>
      </c>
      <c r="S183" s="167">
        <v>0</v>
      </c>
      <c r="T183" s="168">
        <f t="shared" si="28"/>
        <v>0</v>
      </c>
      <c r="AR183" s="169" t="s">
        <v>392</v>
      </c>
      <c r="AT183" s="169" t="s">
        <v>425</v>
      </c>
      <c r="AU183" s="169" t="s">
        <v>87</v>
      </c>
      <c r="AY183" s="17" t="s">
        <v>334</v>
      </c>
      <c r="BE183" s="170">
        <f t="shared" si="29"/>
        <v>0</v>
      </c>
      <c r="BF183" s="170">
        <f t="shared" si="30"/>
        <v>0</v>
      </c>
      <c r="BG183" s="170">
        <f t="shared" si="31"/>
        <v>0</v>
      </c>
      <c r="BH183" s="170">
        <f t="shared" si="32"/>
        <v>0</v>
      </c>
      <c r="BI183" s="170">
        <f t="shared" si="33"/>
        <v>0</v>
      </c>
      <c r="BJ183" s="17" t="s">
        <v>87</v>
      </c>
      <c r="BK183" s="170">
        <f t="shared" si="34"/>
        <v>0</v>
      </c>
      <c r="BL183" s="17" t="s">
        <v>340</v>
      </c>
      <c r="BM183" s="169" t="s">
        <v>2715</v>
      </c>
    </row>
    <row r="184" spans="2:65" s="1" customFormat="1" ht="37.799999999999997" customHeight="1">
      <c r="B184" s="128"/>
      <c r="C184" s="158" t="s">
        <v>554</v>
      </c>
      <c r="D184" s="158" t="s">
        <v>336</v>
      </c>
      <c r="E184" s="159" t="s">
        <v>2698</v>
      </c>
      <c r="F184" s="160" t="s">
        <v>2699</v>
      </c>
      <c r="G184" s="161" t="s">
        <v>511</v>
      </c>
      <c r="H184" s="162">
        <v>19</v>
      </c>
      <c r="I184" s="163"/>
      <c r="J184" s="164">
        <f t="shared" si="25"/>
        <v>0</v>
      </c>
      <c r="K184" s="165"/>
      <c r="L184" s="32"/>
      <c r="M184" s="166" t="s">
        <v>1</v>
      </c>
      <c r="N184" s="127" t="s">
        <v>41</v>
      </c>
      <c r="P184" s="167">
        <f t="shared" si="26"/>
        <v>0</v>
      </c>
      <c r="Q184" s="167">
        <v>0</v>
      </c>
      <c r="R184" s="167">
        <f t="shared" si="27"/>
        <v>0</v>
      </c>
      <c r="S184" s="167">
        <v>0</v>
      </c>
      <c r="T184" s="168">
        <f t="shared" si="28"/>
        <v>0</v>
      </c>
      <c r="AR184" s="169" t="s">
        <v>340</v>
      </c>
      <c r="AT184" s="169" t="s">
        <v>336</v>
      </c>
      <c r="AU184" s="169" t="s">
        <v>87</v>
      </c>
      <c r="AY184" s="17" t="s">
        <v>334</v>
      </c>
      <c r="BE184" s="170">
        <f t="shared" si="29"/>
        <v>0</v>
      </c>
      <c r="BF184" s="170">
        <f t="shared" si="30"/>
        <v>0</v>
      </c>
      <c r="BG184" s="170">
        <f t="shared" si="31"/>
        <v>0</v>
      </c>
      <c r="BH184" s="170">
        <f t="shared" si="32"/>
        <v>0</v>
      </c>
      <c r="BI184" s="170">
        <f t="shared" si="33"/>
        <v>0</v>
      </c>
      <c r="BJ184" s="17" t="s">
        <v>87</v>
      </c>
      <c r="BK184" s="170">
        <f t="shared" si="34"/>
        <v>0</v>
      </c>
      <c r="BL184" s="17" t="s">
        <v>340</v>
      </c>
      <c r="BM184" s="169" t="s">
        <v>2716</v>
      </c>
    </row>
    <row r="185" spans="2:65" s="1" customFormat="1" ht="37.799999999999997" customHeight="1">
      <c r="B185" s="128"/>
      <c r="C185" s="199" t="s">
        <v>560</v>
      </c>
      <c r="D185" s="199" t="s">
        <v>425</v>
      </c>
      <c r="E185" s="200" t="s">
        <v>2717</v>
      </c>
      <c r="F185" s="201" t="s">
        <v>2718</v>
      </c>
      <c r="G185" s="202" t="s">
        <v>511</v>
      </c>
      <c r="H185" s="203">
        <v>19</v>
      </c>
      <c r="I185" s="204"/>
      <c r="J185" s="205">
        <f t="shared" si="25"/>
        <v>0</v>
      </c>
      <c r="K185" s="206"/>
      <c r="L185" s="207"/>
      <c r="M185" s="208" t="s">
        <v>1</v>
      </c>
      <c r="N185" s="209" t="s">
        <v>41</v>
      </c>
      <c r="P185" s="167">
        <f t="shared" si="26"/>
        <v>0</v>
      </c>
      <c r="Q185" s="167">
        <v>0</v>
      </c>
      <c r="R185" s="167">
        <f t="shared" si="27"/>
        <v>0</v>
      </c>
      <c r="S185" s="167">
        <v>0</v>
      </c>
      <c r="T185" s="168">
        <f t="shared" si="28"/>
        <v>0</v>
      </c>
      <c r="AR185" s="169" t="s">
        <v>392</v>
      </c>
      <c r="AT185" s="169" t="s">
        <v>425</v>
      </c>
      <c r="AU185" s="169" t="s">
        <v>87</v>
      </c>
      <c r="AY185" s="17" t="s">
        <v>334</v>
      </c>
      <c r="BE185" s="170">
        <f t="shared" si="29"/>
        <v>0</v>
      </c>
      <c r="BF185" s="170">
        <f t="shared" si="30"/>
        <v>0</v>
      </c>
      <c r="BG185" s="170">
        <f t="shared" si="31"/>
        <v>0</v>
      </c>
      <c r="BH185" s="170">
        <f t="shared" si="32"/>
        <v>0</v>
      </c>
      <c r="BI185" s="170">
        <f t="shared" si="33"/>
        <v>0</v>
      </c>
      <c r="BJ185" s="17" t="s">
        <v>87</v>
      </c>
      <c r="BK185" s="170">
        <f t="shared" si="34"/>
        <v>0</v>
      </c>
      <c r="BL185" s="17" t="s">
        <v>340</v>
      </c>
      <c r="BM185" s="169" t="s">
        <v>2719</v>
      </c>
    </row>
    <row r="186" spans="2:65" s="1" customFormat="1" ht="37.799999999999997" customHeight="1">
      <c r="B186" s="128"/>
      <c r="C186" s="158" t="s">
        <v>569</v>
      </c>
      <c r="D186" s="158" t="s">
        <v>336</v>
      </c>
      <c r="E186" s="159" t="s">
        <v>2698</v>
      </c>
      <c r="F186" s="160" t="s">
        <v>2699</v>
      </c>
      <c r="G186" s="161" t="s">
        <v>511</v>
      </c>
      <c r="H186" s="162">
        <v>5</v>
      </c>
      <c r="I186" s="163"/>
      <c r="J186" s="164">
        <f t="shared" si="25"/>
        <v>0</v>
      </c>
      <c r="K186" s="165"/>
      <c r="L186" s="32"/>
      <c r="M186" s="166" t="s">
        <v>1</v>
      </c>
      <c r="N186" s="127" t="s">
        <v>41</v>
      </c>
      <c r="P186" s="167">
        <f t="shared" si="26"/>
        <v>0</v>
      </c>
      <c r="Q186" s="167">
        <v>0</v>
      </c>
      <c r="R186" s="167">
        <f t="shared" si="27"/>
        <v>0</v>
      </c>
      <c r="S186" s="167">
        <v>0</v>
      </c>
      <c r="T186" s="168">
        <f t="shared" si="28"/>
        <v>0</v>
      </c>
      <c r="AR186" s="169" t="s">
        <v>340</v>
      </c>
      <c r="AT186" s="169" t="s">
        <v>336</v>
      </c>
      <c r="AU186" s="169" t="s">
        <v>87</v>
      </c>
      <c r="AY186" s="17" t="s">
        <v>334</v>
      </c>
      <c r="BE186" s="170">
        <f t="shared" si="29"/>
        <v>0</v>
      </c>
      <c r="BF186" s="170">
        <f t="shared" si="30"/>
        <v>0</v>
      </c>
      <c r="BG186" s="170">
        <f t="shared" si="31"/>
        <v>0</v>
      </c>
      <c r="BH186" s="170">
        <f t="shared" si="32"/>
        <v>0</v>
      </c>
      <c r="BI186" s="170">
        <f t="shared" si="33"/>
        <v>0</v>
      </c>
      <c r="BJ186" s="17" t="s">
        <v>87</v>
      </c>
      <c r="BK186" s="170">
        <f t="shared" si="34"/>
        <v>0</v>
      </c>
      <c r="BL186" s="17" t="s">
        <v>340</v>
      </c>
      <c r="BM186" s="169" t="s">
        <v>2720</v>
      </c>
    </row>
    <row r="187" spans="2:65" s="1" customFormat="1" ht="37.799999999999997" customHeight="1">
      <c r="B187" s="128"/>
      <c r="C187" s="199" t="s">
        <v>575</v>
      </c>
      <c r="D187" s="199" t="s">
        <v>425</v>
      </c>
      <c r="E187" s="200" t="s">
        <v>2721</v>
      </c>
      <c r="F187" s="201" t="s">
        <v>2722</v>
      </c>
      <c r="G187" s="202" t="s">
        <v>511</v>
      </c>
      <c r="H187" s="203">
        <v>5</v>
      </c>
      <c r="I187" s="204"/>
      <c r="J187" s="205">
        <f t="shared" si="25"/>
        <v>0</v>
      </c>
      <c r="K187" s="206"/>
      <c r="L187" s="207"/>
      <c r="M187" s="208" t="s">
        <v>1</v>
      </c>
      <c r="N187" s="209" t="s">
        <v>41</v>
      </c>
      <c r="P187" s="167">
        <f t="shared" si="26"/>
        <v>0</v>
      </c>
      <c r="Q187" s="167">
        <v>0</v>
      </c>
      <c r="R187" s="167">
        <f t="shared" si="27"/>
        <v>0</v>
      </c>
      <c r="S187" s="167">
        <v>0</v>
      </c>
      <c r="T187" s="168">
        <f t="shared" si="28"/>
        <v>0</v>
      </c>
      <c r="AR187" s="169" t="s">
        <v>392</v>
      </c>
      <c r="AT187" s="169" t="s">
        <v>425</v>
      </c>
      <c r="AU187" s="169" t="s">
        <v>87</v>
      </c>
      <c r="AY187" s="17" t="s">
        <v>334</v>
      </c>
      <c r="BE187" s="170">
        <f t="shared" si="29"/>
        <v>0</v>
      </c>
      <c r="BF187" s="170">
        <f t="shared" si="30"/>
        <v>0</v>
      </c>
      <c r="BG187" s="170">
        <f t="shared" si="31"/>
        <v>0</v>
      </c>
      <c r="BH187" s="170">
        <f t="shared" si="32"/>
        <v>0</v>
      </c>
      <c r="BI187" s="170">
        <f t="shared" si="33"/>
        <v>0</v>
      </c>
      <c r="BJ187" s="17" t="s">
        <v>87</v>
      </c>
      <c r="BK187" s="170">
        <f t="shared" si="34"/>
        <v>0</v>
      </c>
      <c r="BL187" s="17" t="s">
        <v>340</v>
      </c>
      <c r="BM187" s="169" t="s">
        <v>2723</v>
      </c>
    </row>
    <row r="188" spans="2:65" s="1" customFormat="1" ht="44.25" customHeight="1">
      <c r="B188" s="128"/>
      <c r="C188" s="199" t="s">
        <v>582</v>
      </c>
      <c r="D188" s="199" t="s">
        <v>425</v>
      </c>
      <c r="E188" s="200" t="s">
        <v>2724</v>
      </c>
      <c r="F188" s="201" t="s">
        <v>2725</v>
      </c>
      <c r="G188" s="202" t="s">
        <v>511</v>
      </c>
      <c r="H188" s="203">
        <v>22</v>
      </c>
      <c r="I188" s="204"/>
      <c r="J188" s="205">
        <f t="shared" si="25"/>
        <v>0</v>
      </c>
      <c r="K188" s="206"/>
      <c r="L188" s="207"/>
      <c r="M188" s="208" t="s">
        <v>1</v>
      </c>
      <c r="N188" s="209" t="s">
        <v>41</v>
      </c>
      <c r="P188" s="167">
        <f t="shared" si="26"/>
        <v>0</v>
      </c>
      <c r="Q188" s="167">
        <v>0</v>
      </c>
      <c r="R188" s="167">
        <f t="shared" si="27"/>
        <v>0</v>
      </c>
      <c r="S188" s="167">
        <v>0</v>
      </c>
      <c r="T188" s="168">
        <f t="shared" si="28"/>
        <v>0</v>
      </c>
      <c r="AR188" s="169" t="s">
        <v>392</v>
      </c>
      <c r="AT188" s="169" t="s">
        <v>425</v>
      </c>
      <c r="AU188" s="169" t="s">
        <v>87</v>
      </c>
      <c r="AY188" s="17" t="s">
        <v>334</v>
      </c>
      <c r="BE188" s="170">
        <f t="shared" si="29"/>
        <v>0</v>
      </c>
      <c r="BF188" s="170">
        <f t="shared" si="30"/>
        <v>0</v>
      </c>
      <c r="BG188" s="170">
        <f t="shared" si="31"/>
        <v>0</v>
      </c>
      <c r="BH188" s="170">
        <f t="shared" si="32"/>
        <v>0</v>
      </c>
      <c r="BI188" s="170">
        <f t="shared" si="33"/>
        <v>0</v>
      </c>
      <c r="BJ188" s="17" t="s">
        <v>87</v>
      </c>
      <c r="BK188" s="170">
        <f t="shared" si="34"/>
        <v>0</v>
      </c>
      <c r="BL188" s="17" t="s">
        <v>340</v>
      </c>
      <c r="BM188" s="169" t="s">
        <v>2726</v>
      </c>
    </row>
    <row r="189" spans="2:65" s="1" customFormat="1" ht="37.799999999999997" customHeight="1">
      <c r="B189" s="128"/>
      <c r="C189" s="158" t="s">
        <v>587</v>
      </c>
      <c r="D189" s="158" t="s">
        <v>336</v>
      </c>
      <c r="E189" s="159" t="s">
        <v>2727</v>
      </c>
      <c r="F189" s="160" t="s">
        <v>2728</v>
      </c>
      <c r="G189" s="161" t="s">
        <v>511</v>
      </c>
      <c r="H189" s="162">
        <v>34</v>
      </c>
      <c r="I189" s="163"/>
      <c r="J189" s="164">
        <f t="shared" si="25"/>
        <v>0</v>
      </c>
      <c r="K189" s="165"/>
      <c r="L189" s="32"/>
      <c r="M189" s="166" t="s">
        <v>1</v>
      </c>
      <c r="N189" s="127" t="s">
        <v>41</v>
      </c>
      <c r="P189" s="167">
        <f t="shared" si="26"/>
        <v>0</v>
      </c>
      <c r="Q189" s="167">
        <v>0</v>
      </c>
      <c r="R189" s="167">
        <f t="shared" si="27"/>
        <v>0</v>
      </c>
      <c r="S189" s="167">
        <v>0</v>
      </c>
      <c r="T189" s="168">
        <f t="shared" si="28"/>
        <v>0</v>
      </c>
      <c r="AR189" s="169" t="s">
        <v>340</v>
      </c>
      <c r="AT189" s="169" t="s">
        <v>336</v>
      </c>
      <c r="AU189" s="169" t="s">
        <v>87</v>
      </c>
      <c r="AY189" s="17" t="s">
        <v>334</v>
      </c>
      <c r="BE189" s="170">
        <f t="shared" si="29"/>
        <v>0</v>
      </c>
      <c r="BF189" s="170">
        <f t="shared" si="30"/>
        <v>0</v>
      </c>
      <c r="BG189" s="170">
        <f t="shared" si="31"/>
        <v>0</v>
      </c>
      <c r="BH189" s="170">
        <f t="shared" si="32"/>
        <v>0</v>
      </c>
      <c r="BI189" s="170">
        <f t="shared" si="33"/>
        <v>0</v>
      </c>
      <c r="BJ189" s="17" t="s">
        <v>87</v>
      </c>
      <c r="BK189" s="170">
        <f t="shared" si="34"/>
        <v>0</v>
      </c>
      <c r="BL189" s="17" t="s">
        <v>340</v>
      </c>
      <c r="BM189" s="169" t="s">
        <v>2729</v>
      </c>
    </row>
    <row r="190" spans="2:65" s="1" customFormat="1" ht="37.799999999999997" customHeight="1">
      <c r="B190" s="128"/>
      <c r="C190" s="199" t="s">
        <v>592</v>
      </c>
      <c r="D190" s="199" t="s">
        <v>425</v>
      </c>
      <c r="E190" s="200" t="s">
        <v>2730</v>
      </c>
      <c r="F190" s="201" t="s">
        <v>2731</v>
      </c>
      <c r="G190" s="202" t="s">
        <v>511</v>
      </c>
      <c r="H190" s="203">
        <v>34</v>
      </c>
      <c r="I190" s="204"/>
      <c r="J190" s="205">
        <f t="shared" si="25"/>
        <v>0</v>
      </c>
      <c r="K190" s="206"/>
      <c r="L190" s="207"/>
      <c r="M190" s="208" t="s">
        <v>1</v>
      </c>
      <c r="N190" s="209" t="s">
        <v>41</v>
      </c>
      <c r="P190" s="167">
        <f t="shared" si="26"/>
        <v>0</v>
      </c>
      <c r="Q190" s="167">
        <v>0</v>
      </c>
      <c r="R190" s="167">
        <f t="shared" si="27"/>
        <v>0</v>
      </c>
      <c r="S190" s="167">
        <v>0</v>
      </c>
      <c r="T190" s="168">
        <f t="shared" si="28"/>
        <v>0</v>
      </c>
      <c r="AR190" s="169" t="s">
        <v>392</v>
      </c>
      <c r="AT190" s="169" t="s">
        <v>425</v>
      </c>
      <c r="AU190" s="169" t="s">
        <v>87</v>
      </c>
      <c r="AY190" s="17" t="s">
        <v>334</v>
      </c>
      <c r="BE190" s="170">
        <f t="shared" si="29"/>
        <v>0</v>
      </c>
      <c r="BF190" s="170">
        <f t="shared" si="30"/>
        <v>0</v>
      </c>
      <c r="BG190" s="170">
        <f t="shared" si="31"/>
        <v>0</v>
      </c>
      <c r="BH190" s="170">
        <f t="shared" si="32"/>
        <v>0</v>
      </c>
      <c r="BI190" s="170">
        <f t="shared" si="33"/>
        <v>0</v>
      </c>
      <c r="BJ190" s="17" t="s">
        <v>87</v>
      </c>
      <c r="BK190" s="170">
        <f t="shared" si="34"/>
        <v>0</v>
      </c>
      <c r="BL190" s="17" t="s">
        <v>340</v>
      </c>
      <c r="BM190" s="169" t="s">
        <v>2732</v>
      </c>
    </row>
    <row r="191" spans="2:65" s="1" customFormat="1" ht="37.799999999999997" customHeight="1">
      <c r="B191" s="128"/>
      <c r="C191" s="158" t="s">
        <v>598</v>
      </c>
      <c r="D191" s="158" t="s">
        <v>336</v>
      </c>
      <c r="E191" s="159" t="s">
        <v>2733</v>
      </c>
      <c r="F191" s="160" t="s">
        <v>2728</v>
      </c>
      <c r="G191" s="161" t="s">
        <v>511</v>
      </c>
      <c r="H191" s="162">
        <v>16</v>
      </c>
      <c r="I191" s="163"/>
      <c r="J191" s="164">
        <f t="shared" si="25"/>
        <v>0</v>
      </c>
      <c r="K191" s="165"/>
      <c r="L191" s="32"/>
      <c r="M191" s="166" t="s">
        <v>1</v>
      </c>
      <c r="N191" s="127" t="s">
        <v>41</v>
      </c>
      <c r="P191" s="167">
        <f t="shared" si="26"/>
        <v>0</v>
      </c>
      <c r="Q191" s="167">
        <v>0</v>
      </c>
      <c r="R191" s="167">
        <f t="shared" si="27"/>
        <v>0</v>
      </c>
      <c r="S191" s="167">
        <v>0</v>
      </c>
      <c r="T191" s="168">
        <f t="shared" si="28"/>
        <v>0</v>
      </c>
      <c r="AR191" s="169" t="s">
        <v>340</v>
      </c>
      <c r="AT191" s="169" t="s">
        <v>336</v>
      </c>
      <c r="AU191" s="169" t="s">
        <v>87</v>
      </c>
      <c r="AY191" s="17" t="s">
        <v>334</v>
      </c>
      <c r="BE191" s="170">
        <f t="shared" si="29"/>
        <v>0</v>
      </c>
      <c r="BF191" s="170">
        <f t="shared" si="30"/>
        <v>0</v>
      </c>
      <c r="BG191" s="170">
        <f t="shared" si="31"/>
        <v>0</v>
      </c>
      <c r="BH191" s="170">
        <f t="shared" si="32"/>
        <v>0</v>
      </c>
      <c r="BI191" s="170">
        <f t="shared" si="33"/>
        <v>0</v>
      </c>
      <c r="BJ191" s="17" t="s">
        <v>87</v>
      </c>
      <c r="BK191" s="170">
        <f t="shared" si="34"/>
        <v>0</v>
      </c>
      <c r="BL191" s="17" t="s">
        <v>340</v>
      </c>
      <c r="BM191" s="169" t="s">
        <v>2734</v>
      </c>
    </row>
    <row r="192" spans="2:65" s="1" customFormat="1" ht="37.799999999999997" customHeight="1">
      <c r="B192" s="128"/>
      <c r="C192" s="199" t="s">
        <v>603</v>
      </c>
      <c r="D192" s="199" t="s">
        <v>425</v>
      </c>
      <c r="E192" s="200" t="s">
        <v>2735</v>
      </c>
      <c r="F192" s="201" t="s">
        <v>2736</v>
      </c>
      <c r="G192" s="202" t="s">
        <v>511</v>
      </c>
      <c r="H192" s="203">
        <v>16</v>
      </c>
      <c r="I192" s="204"/>
      <c r="J192" s="205">
        <f t="shared" si="25"/>
        <v>0</v>
      </c>
      <c r="K192" s="206"/>
      <c r="L192" s="207"/>
      <c r="M192" s="208" t="s">
        <v>1</v>
      </c>
      <c r="N192" s="209" t="s">
        <v>41</v>
      </c>
      <c r="P192" s="167">
        <f t="shared" si="26"/>
        <v>0</v>
      </c>
      <c r="Q192" s="167">
        <v>0</v>
      </c>
      <c r="R192" s="167">
        <f t="shared" si="27"/>
        <v>0</v>
      </c>
      <c r="S192" s="167">
        <v>0</v>
      </c>
      <c r="T192" s="168">
        <f t="shared" si="28"/>
        <v>0</v>
      </c>
      <c r="AR192" s="169" t="s">
        <v>392</v>
      </c>
      <c r="AT192" s="169" t="s">
        <v>425</v>
      </c>
      <c r="AU192" s="169" t="s">
        <v>87</v>
      </c>
      <c r="AY192" s="17" t="s">
        <v>334</v>
      </c>
      <c r="BE192" s="170">
        <f t="shared" si="29"/>
        <v>0</v>
      </c>
      <c r="BF192" s="170">
        <f t="shared" si="30"/>
        <v>0</v>
      </c>
      <c r="BG192" s="170">
        <f t="shared" si="31"/>
        <v>0</v>
      </c>
      <c r="BH192" s="170">
        <f t="shared" si="32"/>
        <v>0</v>
      </c>
      <c r="BI192" s="170">
        <f t="shared" si="33"/>
        <v>0</v>
      </c>
      <c r="BJ192" s="17" t="s">
        <v>87</v>
      </c>
      <c r="BK192" s="170">
        <f t="shared" si="34"/>
        <v>0</v>
      </c>
      <c r="BL192" s="17" t="s">
        <v>340</v>
      </c>
      <c r="BM192" s="169" t="s">
        <v>2737</v>
      </c>
    </row>
    <row r="193" spans="2:65" s="1" customFormat="1" ht="16.5" customHeight="1">
      <c r="B193" s="128"/>
      <c r="C193" s="158" t="s">
        <v>608</v>
      </c>
      <c r="D193" s="158" t="s">
        <v>336</v>
      </c>
      <c r="E193" s="159" t="s">
        <v>2738</v>
      </c>
      <c r="F193" s="160" t="s">
        <v>2739</v>
      </c>
      <c r="G193" s="161" t="s">
        <v>501</v>
      </c>
      <c r="H193" s="162">
        <v>87</v>
      </c>
      <c r="I193" s="163"/>
      <c r="J193" s="164">
        <f t="shared" si="25"/>
        <v>0</v>
      </c>
      <c r="K193" s="165"/>
      <c r="L193" s="32"/>
      <c r="M193" s="166" t="s">
        <v>1</v>
      </c>
      <c r="N193" s="127" t="s">
        <v>41</v>
      </c>
      <c r="P193" s="167">
        <f t="shared" si="26"/>
        <v>0</v>
      </c>
      <c r="Q193" s="167">
        <v>0</v>
      </c>
      <c r="R193" s="167">
        <f t="shared" si="27"/>
        <v>0</v>
      </c>
      <c r="S193" s="167">
        <v>0</v>
      </c>
      <c r="T193" s="168">
        <f t="shared" si="28"/>
        <v>0</v>
      </c>
      <c r="AR193" s="169" t="s">
        <v>340</v>
      </c>
      <c r="AT193" s="169" t="s">
        <v>336</v>
      </c>
      <c r="AU193" s="169" t="s">
        <v>87</v>
      </c>
      <c r="AY193" s="17" t="s">
        <v>334</v>
      </c>
      <c r="BE193" s="170">
        <f t="shared" si="29"/>
        <v>0</v>
      </c>
      <c r="BF193" s="170">
        <f t="shared" si="30"/>
        <v>0</v>
      </c>
      <c r="BG193" s="170">
        <f t="shared" si="31"/>
        <v>0</v>
      </c>
      <c r="BH193" s="170">
        <f t="shared" si="32"/>
        <v>0</v>
      </c>
      <c r="BI193" s="170">
        <f t="shared" si="33"/>
        <v>0</v>
      </c>
      <c r="BJ193" s="17" t="s">
        <v>87</v>
      </c>
      <c r="BK193" s="170">
        <f t="shared" si="34"/>
        <v>0</v>
      </c>
      <c r="BL193" s="17" t="s">
        <v>340</v>
      </c>
      <c r="BM193" s="169" t="s">
        <v>2740</v>
      </c>
    </row>
    <row r="194" spans="2:65" s="1" customFormat="1" ht="21.75" customHeight="1">
      <c r="B194" s="128"/>
      <c r="C194" s="199" t="s">
        <v>614</v>
      </c>
      <c r="D194" s="199" t="s">
        <v>425</v>
      </c>
      <c r="E194" s="200" t="s">
        <v>2741</v>
      </c>
      <c r="F194" s="201" t="s">
        <v>2742</v>
      </c>
      <c r="G194" s="202" t="s">
        <v>501</v>
      </c>
      <c r="H194" s="203">
        <v>8</v>
      </c>
      <c r="I194" s="204"/>
      <c r="J194" s="205">
        <f t="shared" si="25"/>
        <v>0</v>
      </c>
      <c r="K194" s="206"/>
      <c r="L194" s="207"/>
      <c r="M194" s="208" t="s">
        <v>1</v>
      </c>
      <c r="N194" s="209" t="s">
        <v>41</v>
      </c>
      <c r="P194" s="167">
        <f t="shared" si="26"/>
        <v>0</v>
      </c>
      <c r="Q194" s="167">
        <v>0</v>
      </c>
      <c r="R194" s="167">
        <f t="shared" si="27"/>
        <v>0</v>
      </c>
      <c r="S194" s="167">
        <v>0</v>
      </c>
      <c r="T194" s="168">
        <f t="shared" si="28"/>
        <v>0</v>
      </c>
      <c r="AR194" s="169" t="s">
        <v>392</v>
      </c>
      <c r="AT194" s="169" t="s">
        <v>425</v>
      </c>
      <c r="AU194" s="169" t="s">
        <v>87</v>
      </c>
      <c r="AY194" s="17" t="s">
        <v>334</v>
      </c>
      <c r="BE194" s="170">
        <f t="shared" si="29"/>
        <v>0</v>
      </c>
      <c r="BF194" s="170">
        <f t="shared" si="30"/>
        <v>0</v>
      </c>
      <c r="BG194" s="170">
        <f t="shared" si="31"/>
        <v>0</v>
      </c>
      <c r="BH194" s="170">
        <f t="shared" si="32"/>
        <v>0</v>
      </c>
      <c r="BI194" s="170">
        <f t="shared" si="33"/>
        <v>0</v>
      </c>
      <c r="BJ194" s="17" t="s">
        <v>87</v>
      </c>
      <c r="BK194" s="170">
        <f t="shared" si="34"/>
        <v>0</v>
      </c>
      <c r="BL194" s="17" t="s">
        <v>340</v>
      </c>
      <c r="BM194" s="169" t="s">
        <v>2743</v>
      </c>
    </row>
    <row r="195" spans="2:65" s="1" customFormat="1" ht="21.75" customHeight="1">
      <c r="B195" s="128"/>
      <c r="C195" s="199" t="s">
        <v>622</v>
      </c>
      <c r="D195" s="199" t="s">
        <v>425</v>
      </c>
      <c r="E195" s="200" t="s">
        <v>2744</v>
      </c>
      <c r="F195" s="201" t="s">
        <v>2745</v>
      </c>
      <c r="G195" s="202" t="s">
        <v>501</v>
      </c>
      <c r="H195" s="203">
        <v>5</v>
      </c>
      <c r="I195" s="204"/>
      <c r="J195" s="205">
        <f t="shared" si="25"/>
        <v>0</v>
      </c>
      <c r="K195" s="206"/>
      <c r="L195" s="207"/>
      <c r="M195" s="208" t="s">
        <v>1</v>
      </c>
      <c r="N195" s="209" t="s">
        <v>41</v>
      </c>
      <c r="P195" s="167">
        <f t="shared" si="26"/>
        <v>0</v>
      </c>
      <c r="Q195" s="167">
        <v>0</v>
      </c>
      <c r="R195" s="167">
        <f t="shared" si="27"/>
        <v>0</v>
      </c>
      <c r="S195" s="167">
        <v>0</v>
      </c>
      <c r="T195" s="168">
        <f t="shared" si="28"/>
        <v>0</v>
      </c>
      <c r="AR195" s="169" t="s">
        <v>392</v>
      </c>
      <c r="AT195" s="169" t="s">
        <v>425</v>
      </c>
      <c r="AU195" s="169" t="s">
        <v>87</v>
      </c>
      <c r="AY195" s="17" t="s">
        <v>334</v>
      </c>
      <c r="BE195" s="170">
        <f t="shared" si="29"/>
        <v>0</v>
      </c>
      <c r="BF195" s="170">
        <f t="shared" si="30"/>
        <v>0</v>
      </c>
      <c r="BG195" s="170">
        <f t="shared" si="31"/>
        <v>0</v>
      </c>
      <c r="BH195" s="170">
        <f t="shared" si="32"/>
        <v>0</v>
      </c>
      <c r="BI195" s="170">
        <f t="shared" si="33"/>
        <v>0</v>
      </c>
      <c r="BJ195" s="17" t="s">
        <v>87</v>
      </c>
      <c r="BK195" s="170">
        <f t="shared" si="34"/>
        <v>0</v>
      </c>
      <c r="BL195" s="17" t="s">
        <v>340</v>
      </c>
      <c r="BM195" s="169" t="s">
        <v>2746</v>
      </c>
    </row>
    <row r="196" spans="2:65" s="1" customFormat="1" ht="21.75" customHeight="1">
      <c r="B196" s="128"/>
      <c r="C196" s="199" t="s">
        <v>628</v>
      </c>
      <c r="D196" s="199" t="s">
        <v>425</v>
      </c>
      <c r="E196" s="200" t="s">
        <v>2747</v>
      </c>
      <c r="F196" s="201" t="s">
        <v>2748</v>
      </c>
      <c r="G196" s="202" t="s">
        <v>501</v>
      </c>
      <c r="H196" s="203">
        <v>9</v>
      </c>
      <c r="I196" s="204"/>
      <c r="J196" s="205">
        <f t="shared" si="25"/>
        <v>0</v>
      </c>
      <c r="K196" s="206"/>
      <c r="L196" s="207"/>
      <c r="M196" s="208" t="s">
        <v>1</v>
      </c>
      <c r="N196" s="209" t="s">
        <v>41</v>
      </c>
      <c r="P196" s="167">
        <f t="shared" si="26"/>
        <v>0</v>
      </c>
      <c r="Q196" s="167">
        <v>0</v>
      </c>
      <c r="R196" s="167">
        <f t="shared" si="27"/>
        <v>0</v>
      </c>
      <c r="S196" s="167">
        <v>0</v>
      </c>
      <c r="T196" s="168">
        <f t="shared" si="28"/>
        <v>0</v>
      </c>
      <c r="AR196" s="169" t="s">
        <v>392</v>
      </c>
      <c r="AT196" s="169" t="s">
        <v>425</v>
      </c>
      <c r="AU196" s="169" t="s">
        <v>87</v>
      </c>
      <c r="AY196" s="17" t="s">
        <v>334</v>
      </c>
      <c r="BE196" s="170">
        <f t="shared" si="29"/>
        <v>0</v>
      </c>
      <c r="BF196" s="170">
        <f t="shared" si="30"/>
        <v>0</v>
      </c>
      <c r="BG196" s="170">
        <f t="shared" si="31"/>
        <v>0</v>
      </c>
      <c r="BH196" s="170">
        <f t="shared" si="32"/>
        <v>0</v>
      </c>
      <c r="BI196" s="170">
        <f t="shared" si="33"/>
        <v>0</v>
      </c>
      <c r="BJ196" s="17" t="s">
        <v>87</v>
      </c>
      <c r="BK196" s="170">
        <f t="shared" si="34"/>
        <v>0</v>
      </c>
      <c r="BL196" s="17" t="s">
        <v>340</v>
      </c>
      <c r="BM196" s="169" t="s">
        <v>2749</v>
      </c>
    </row>
    <row r="197" spans="2:65" s="1" customFormat="1" ht="21.75" customHeight="1">
      <c r="B197" s="128"/>
      <c r="C197" s="199" t="s">
        <v>655</v>
      </c>
      <c r="D197" s="199" t="s">
        <v>425</v>
      </c>
      <c r="E197" s="200" t="s">
        <v>2750</v>
      </c>
      <c r="F197" s="201" t="s">
        <v>2751</v>
      </c>
      <c r="G197" s="202" t="s">
        <v>501</v>
      </c>
      <c r="H197" s="203">
        <v>3</v>
      </c>
      <c r="I197" s="204"/>
      <c r="J197" s="205">
        <f t="shared" si="25"/>
        <v>0</v>
      </c>
      <c r="K197" s="206"/>
      <c r="L197" s="207"/>
      <c r="M197" s="208" t="s">
        <v>1</v>
      </c>
      <c r="N197" s="209" t="s">
        <v>41</v>
      </c>
      <c r="P197" s="167">
        <f t="shared" si="26"/>
        <v>0</v>
      </c>
      <c r="Q197" s="167">
        <v>0</v>
      </c>
      <c r="R197" s="167">
        <f t="shared" si="27"/>
        <v>0</v>
      </c>
      <c r="S197" s="167">
        <v>0</v>
      </c>
      <c r="T197" s="168">
        <f t="shared" si="28"/>
        <v>0</v>
      </c>
      <c r="AR197" s="169" t="s">
        <v>392</v>
      </c>
      <c r="AT197" s="169" t="s">
        <v>425</v>
      </c>
      <c r="AU197" s="169" t="s">
        <v>87</v>
      </c>
      <c r="AY197" s="17" t="s">
        <v>334</v>
      </c>
      <c r="BE197" s="170">
        <f t="shared" si="29"/>
        <v>0</v>
      </c>
      <c r="BF197" s="170">
        <f t="shared" si="30"/>
        <v>0</v>
      </c>
      <c r="BG197" s="170">
        <f t="shared" si="31"/>
        <v>0</v>
      </c>
      <c r="BH197" s="170">
        <f t="shared" si="32"/>
        <v>0</v>
      </c>
      <c r="BI197" s="170">
        <f t="shared" si="33"/>
        <v>0</v>
      </c>
      <c r="BJ197" s="17" t="s">
        <v>87</v>
      </c>
      <c r="BK197" s="170">
        <f t="shared" si="34"/>
        <v>0</v>
      </c>
      <c r="BL197" s="17" t="s">
        <v>340</v>
      </c>
      <c r="BM197" s="169" t="s">
        <v>2752</v>
      </c>
    </row>
    <row r="198" spans="2:65" s="1" customFormat="1" ht="21.75" customHeight="1">
      <c r="B198" s="128"/>
      <c r="C198" s="199" t="s">
        <v>659</v>
      </c>
      <c r="D198" s="199" t="s">
        <v>425</v>
      </c>
      <c r="E198" s="200" t="s">
        <v>2753</v>
      </c>
      <c r="F198" s="201" t="s">
        <v>2754</v>
      </c>
      <c r="G198" s="202" t="s">
        <v>501</v>
      </c>
      <c r="H198" s="203">
        <v>2</v>
      </c>
      <c r="I198" s="204"/>
      <c r="J198" s="205">
        <f t="shared" si="25"/>
        <v>0</v>
      </c>
      <c r="K198" s="206"/>
      <c r="L198" s="207"/>
      <c r="M198" s="208" t="s">
        <v>1</v>
      </c>
      <c r="N198" s="209" t="s">
        <v>41</v>
      </c>
      <c r="P198" s="167">
        <f t="shared" si="26"/>
        <v>0</v>
      </c>
      <c r="Q198" s="167">
        <v>0</v>
      </c>
      <c r="R198" s="167">
        <f t="shared" si="27"/>
        <v>0</v>
      </c>
      <c r="S198" s="167">
        <v>0</v>
      </c>
      <c r="T198" s="168">
        <f t="shared" si="28"/>
        <v>0</v>
      </c>
      <c r="AR198" s="169" t="s">
        <v>392</v>
      </c>
      <c r="AT198" s="169" t="s">
        <v>425</v>
      </c>
      <c r="AU198" s="169" t="s">
        <v>87</v>
      </c>
      <c r="AY198" s="17" t="s">
        <v>334</v>
      </c>
      <c r="BE198" s="170">
        <f t="shared" si="29"/>
        <v>0</v>
      </c>
      <c r="BF198" s="170">
        <f t="shared" si="30"/>
        <v>0</v>
      </c>
      <c r="BG198" s="170">
        <f t="shared" si="31"/>
        <v>0</v>
      </c>
      <c r="BH198" s="170">
        <f t="shared" si="32"/>
        <v>0</v>
      </c>
      <c r="BI198" s="170">
        <f t="shared" si="33"/>
        <v>0</v>
      </c>
      <c r="BJ198" s="17" t="s">
        <v>87</v>
      </c>
      <c r="BK198" s="170">
        <f t="shared" si="34"/>
        <v>0</v>
      </c>
      <c r="BL198" s="17" t="s">
        <v>340</v>
      </c>
      <c r="BM198" s="169" t="s">
        <v>2755</v>
      </c>
    </row>
    <row r="199" spans="2:65" s="1" customFormat="1" ht="24.15" customHeight="1">
      <c r="B199" s="128"/>
      <c r="C199" s="199" t="s">
        <v>668</v>
      </c>
      <c r="D199" s="199" t="s">
        <v>425</v>
      </c>
      <c r="E199" s="200" t="s">
        <v>2756</v>
      </c>
      <c r="F199" s="201" t="s">
        <v>2757</v>
      </c>
      <c r="G199" s="202" t="s">
        <v>501</v>
      </c>
      <c r="H199" s="203">
        <v>1</v>
      </c>
      <c r="I199" s="204"/>
      <c r="J199" s="205">
        <f t="shared" si="25"/>
        <v>0</v>
      </c>
      <c r="K199" s="206"/>
      <c r="L199" s="207"/>
      <c r="M199" s="208" t="s">
        <v>1</v>
      </c>
      <c r="N199" s="209" t="s">
        <v>41</v>
      </c>
      <c r="P199" s="167">
        <f t="shared" si="26"/>
        <v>0</v>
      </c>
      <c r="Q199" s="167">
        <v>0</v>
      </c>
      <c r="R199" s="167">
        <f t="shared" si="27"/>
        <v>0</v>
      </c>
      <c r="S199" s="167">
        <v>0</v>
      </c>
      <c r="T199" s="168">
        <f t="shared" si="28"/>
        <v>0</v>
      </c>
      <c r="AR199" s="169" t="s">
        <v>392</v>
      </c>
      <c r="AT199" s="169" t="s">
        <v>425</v>
      </c>
      <c r="AU199" s="169" t="s">
        <v>87</v>
      </c>
      <c r="AY199" s="17" t="s">
        <v>334</v>
      </c>
      <c r="BE199" s="170">
        <f t="shared" si="29"/>
        <v>0</v>
      </c>
      <c r="BF199" s="170">
        <f t="shared" si="30"/>
        <v>0</v>
      </c>
      <c r="BG199" s="170">
        <f t="shared" si="31"/>
        <v>0</v>
      </c>
      <c r="BH199" s="170">
        <f t="shared" si="32"/>
        <v>0</v>
      </c>
      <c r="BI199" s="170">
        <f t="shared" si="33"/>
        <v>0</v>
      </c>
      <c r="BJ199" s="17" t="s">
        <v>87</v>
      </c>
      <c r="BK199" s="170">
        <f t="shared" si="34"/>
        <v>0</v>
      </c>
      <c r="BL199" s="17" t="s">
        <v>340</v>
      </c>
      <c r="BM199" s="169" t="s">
        <v>2758</v>
      </c>
    </row>
    <row r="200" spans="2:65" s="1" customFormat="1" ht="16.5" customHeight="1">
      <c r="B200" s="128"/>
      <c r="C200" s="199" t="s">
        <v>672</v>
      </c>
      <c r="D200" s="199" t="s">
        <v>425</v>
      </c>
      <c r="E200" s="200" t="s">
        <v>2759</v>
      </c>
      <c r="F200" s="201" t="s">
        <v>2760</v>
      </c>
      <c r="G200" s="202" t="s">
        <v>501</v>
      </c>
      <c r="H200" s="203">
        <v>2</v>
      </c>
      <c r="I200" s="204"/>
      <c r="J200" s="205">
        <f t="shared" si="25"/>
        <v>0</v>
      </c>
      <c r="K200" s="206"/>
      <c r="L200" s="207"/>
      <c r="M200" s="208" t="s">
        <v>1</v>
      </c>
      <c r="N200" s="209" t="s">
        <v>41</v>
      </c>
      <c r="P200" s="167">
        <f t="shared" si="26"/>
        <v>0</v>
      </c>
      <c r="Q200" s="167">
        <v>0</v>
      </c>
      <c r="R200" s="167">
        <f t="shared" si="27"/>
        <v>0</v>
      </c>
      <c r="S200" s="167">
        <v>0</v>
      </c>
      <c r="T200" s="168">
        <f t="shared" si="28"/>
        <v>0</v>
      </c>
      <c r="AR200" s="169" t="s">
        <v>392</v>
      </c>
      <c r="AT200" s="169" t="s">
        <v>425</v>
      </c>
      <c r="AU200" s="169" t="s">
        <v>87</v>
      </c>
      <c r="AY200" s="17" t="s">
        <v>334</v>
      </c>
      <c r="BE200" s="170">
        <f t="shared" si="29"/>
        <v>0</v>
      </c>
      <c r="BF200" s="170">
        <f t="shared" si="30"/>
        <v>0</v>
      </c>
      <c r="BG200" s="170">
        <f t="shared" si="31"/>
        <v>0</v>
      </c>
      <c r="BH200" s="170">
        <f t="shared" si="32"/>
        <v>0</v>
      </c>
      <c r="BI200" s="170">
        <f t="shared" si="33"/>
        <v>0</v>
      </c>
      <c r="BJ200" s="17" t="s">
        <v>87</v>
      </c>
      <c r="BK200" s="170">
        <f t="shared" si="34"/>
        <v>0</v>
      </c>
      <c r="BL200" s="17" t="s">
        <v>340</v>
      </c>
      <c r="BM200" s="169" t="s">
        <v>2761</v>
      </c>
    </row>
    <row r="201" spans="2:65" s="1" customFormat="1" ht="16.5" customHeight="1">
      <c r="B201" s="128"/>
      <c r="C201" s="199" t="s">
        <v>676</v>
      </c>
      <c r="D201" s="199" t="s">
        <v>425</v>
      </c>
      <c r="E201" s="200" t="s">
        <v>2762</v>
      </c>
      <c r="F201" s="201" t="s">
        <v>2763</v>
      </c>
      <c r="G201" s="202" t="s">
        <v>501</v>
      </c>
      <c r="H201" s="203">
        <v>1</v>
      </c>
      <c r="I201" s="204"/>
      <c r="J201" s="205">
        <f t="shared" si="25"/>
        <v>0</v>
      </c>
      <c r="K201" s="206"/>
      <c r="L201" s="207"/>
      <c r="M201" s="208" t="s">
        <v>1</v>
      </c>
      <c r="N201" s="209" t="s">
        <v>41</v>
      </c>
      <c r="P201" s="167">
        <f t="shared" si="26"/>
        <v>0</v>
      </c>
      <c r="Q201" s="167">
        <v>0</v>
      </c>
      <c r="R201" s="167">
        <f t="shared" si="27"/>
        <v>0</v>
      </c>
      <c r="S201" s="167">
        <v>0</v>
      </c>
      <c r="T201" s="168">
        <f t="shared" si="28"/>
        <v>0</v>
      </c>
      <c r="AR201" s="169" t="s">
        <v>392</v>
      </c>
      <c r="AT201" s="169" t="s">
        <v>425</v>
      </c>
      <c r="AU201" s="169" t="s">
        <v>87</v>
      </c>
      <c r="AY201" s="17" t="s">
        <v>334</v>
      </c>
      <c r="BE201" s="170">
        <f t="shared" si="29"/>
        <v>0</v>
      </c>
      <c r="BF201" s="170">
        <f t="shared" si="30"/>
        <v>0</v>
      </c>
      <c r="BG201" s="170">
        <f t="shared" si="31"/>
        <v>0</v>
      </c>
      <c r="BH201" s="170">
        <f t="shared" si="32"/>
        <v>0</v>
      </c>
      <c r="BI201" s="170">
        <f t="shared" si="33"/>
        <v>0</v>
      </c>
      <c r="BJ201" s="17" t="s">
        <v>87</v>
      </c>
      <c r="BK201" s="170">
        <f t="shared" si="34"/>
        <v>0</v>
      </c>
      <c r="BL201" s="17" t="s">
        <v>340</v>
      </c>
      <c r="BM201" s="169" t="s">
        <v>2764</v>
      </c>
    </row>
    <row r="202" spans="2:65" s="1" customFormat="1" ht="16.5" customHeight="1">
      <c r="B202" s="128"/>
      <c r="C202" s="199" t="s">
        <v>683</v>
      </c>
      <c r="D202" s="199" t="s">
        <v>425</v>
      </c>
      <c r="E202" s="200" t="s">
        <v>2765</v>
      </c>
      <c r="F202" s="201" t="s">
        <v>2766</v>
      </c>
      <c r="G202" s="202" t="s">
        <v>501</v>
      </c>
      <c r="H202" s="203">
        <v>4</v>
      </c>
      <c r="I202" s="204"/>
      <c r="J202" s="205">
        <f t="shared" si="25"/>
        <v>0</v>
      </c>
      <c r="K202" s="206"/>
      <c r="L202" s="207"/>
      <c r="M202" s="208" t="s">
        <v>1</v>
      </c>
      <c r="N202" s="209" t="s">
        <v>41</v>
      </c>
      <c r="P202" s="167">
        <f t="shared" si="26"/>
        <v>0</v>
      </c>
      <c r="Q202" s="167">
        <v>0</v>
      </c>
      <c r="R202" s="167">
        <f t="shared" si="27"/>
        <v>0</v>
      </c>
      <c r="S202" s="167">
        <v>0</v>
      </c>
      <c r="T202" s="168">
        <f t="shared" si="28"/>
        <v>0</v>
      </c>
      <c r="AR202" s="169" t="s">
        <v>392</v>
      </c>
      <c r="AT202" s="169" t="s">
        <v>425</v>
      </c>
      <c r="AU202" s="169" t="s">
        <v>87</v>
      </c>
      <c r="AY202" s="17" t="s">
        <v>334</v>
      </c>
      <c r="BE202" s="170">
        <f t="shared" si="29"/>
        <v>0</v>
      </c>
      <c r="BF202" s="170">
        <f t="shared" si="30"/>
        <v>0</v>
      </c>
      <c r="BG202" s="170">
        <f t="shared" si="31"/>
        <v>0</v>
      </c>
      <c r="BH202" s="170">
        <f t="shared" si="32"/>
        <v>0</v>
      </c>
      <c r="BI202" s="170">
        <f t="shared" si="33"/>
        <v>0</v>
      </c>
      <c r="BJ202" s="17" t="s">
        <v>87</v>
      </c>
      <c r="BK202" s="170">
        <f t="shared" si="34"/>
        <v>0</v>
      </c>
      <c r="BL202" s="17" t="s">
        <v>340</v>
      </c>
      <c r="BM202" s="169" t="s">
        <v>2767</v>
      </c>
    </row>
    <row r="203" spans="2:65" s="1" customFormat="1" ht="16.5" customHeight="1">
      <c r="B203" s="128"/>
      <c r="C203" s="199" t="s">
        <v>693</v>
      </c>
      <c r="D203" s="199" t="s">
        <v>425</v>
      </c>
      <c r="E203" s="200" t="s">
        <v>2768</v>
      </c>
      <c r="F203" s="201" t="s">
        <v>2769</v>
      </c>
      <c r="G203" s="202" t="s">
        <v>501</v>
      </c>
      <c r="H203" s="203">
        <v>1</v>
      </c>
      <c r="I203" s="204"/>
      <c r="J203" s="205">
        <f t="shared" si="25"/>
        <v>0</v>
      </c>
      <c r="K203" s="206"/>
      <c r="L203" s="207"/>
      <c r="M203" s="208" t="s">
        <v>1</v>
      </c>
      <c r="N203" s="209" t="s">
        <v>41</v>
      </c>
      <c r="P203" s="167">
        <f t="shared" si="26"/>
        <v>0</v>
      </c>
      <c r="Q203" s="167">
        <v>0</v>
      </c>
      <c r="R203" s="167">
        <f t="shared" si="27"/>
        <v>0</v>
      </c>
      <c r="S203" s="167">
        <v>0</v>
      </c>
      <c r="T203" s="168">
        <f t="shared" si="28"/>
        <v>0</v>
      </c>
      <c r="AR203" s="169" t="s">
        <v>392</v>
      </c>
      <c r="AT203" s="169" t="s">
        <v>425</v>
      </c>
      <c r="AU203" s="169" t="s">
        <v>87</v>
      </c>
      <c r="AY203" s="17" t="s">
        <v>334</v>
      </c>
      <c r="BE203" s="170">
        <f t="shared" si="29"/>
        <v>0</v>
      </c>
      <c r="BF203" s="170">
        <f t="shared" si="30"/>
        <v>0</v>
      </c>
      <c r="BG203" s="170">
        <f t="shared" si="31"/>
        <v>0</v>
      </c>
      <c r="BH203" s="170">
        <f t="shared" si="32"/>
        <v>0</v>
      </c>
      <c r="BI203" s="170">
        <f t="shared" si="33"/>
        <v>0</v>
      </c>
      <c r="BJ203" s="17" t="s">
        <v>87</v>
      </c>
      <c r="BK203" s="170">
        <f t="shared" si="34"/>
        <v>0</v>
      </c>
      <c r="BL203" s="17" t="s">
        <v>340</v>
      </c>
      <c r="BM203" s="169" t="s">
        <v>2770</v>
      </c>
    </row>
    <row r="204" spans="2:65" s="1" customFormat="1" ht="16.5" customHeight="1">
      <c r="B204" s="128"/>
      <c r="C204" s="199" t="s">
        <v>698</v>
      </c>
      <c r="D204" s="199" t="s">
        <v>425</v>
      </c>
      <c r="E204" s="200" t="s">
        <v>2771</v>
      </c>
      <c r="F204" s="201" t="s">
        <v>2772</v>
      </c>
      <c r="G204" s="202" t="s">
        <v>501</v>
      </c>
      <c r="H204" s="203">
        <v>1</v>
      </c>
      <c r="I204" s="204"/>
      <c r="J204" s="205">
        <f t="shared" si="25"/>
        <v>0</v>
      </c>
      <c r="K204" s="206"/>
      <c r="L204" s="207"/>
      <c r="M204" s="208" t="s">
        <v>1</v>
      </c>
      <c r="N204" s="209" t="s">
        <v>41</v>
      </c>
      <c r="P204" s="167">
        <f t="shared" si="26"/>
        <v>0</v>
      </c>
      <c r="Q204" s="167">
        <v>0</v>
      </c>
      <c r="R204" s="167">
        <f t="shared" si="27"/>
        <v>0</v>
      </c>
      <c r="S204" s="167">
        <v>0</v>
      </c>
      <c r="T204" s="168">
        <f t="shared" si="28"/>
        <v>0</v>
      </c>
      <c r="AR204" s="169" t="s">
        <v>392</v>
      </c>
      <c r="AT204" s="169" t="s">
        <v>425</v>
      </c>
      <c r="AU204" s="169" t="s">
        <v>87</v>
      </c>
      <c r="AY204" s="17" t="s">
        <v>334</v>
      </c>
      <c r="BE204" s="170">
        <f t="shared" si="29"/>
        <v>0</v>
      </c>
      <c r="BF204" s="170">
        <f t="shared" si="30"/>
        <v>0</v>
      </c>
      <c r="BG204" s="170">
        <f t="shared" si="31"/>
        <v>0</v>
      </c>
      <c r="BH204" s="170">
        <f t="shared" si="32"/>
        <v>0</v>
      </c>
      <c r="BI204" s="170">
        <f t="shared" si="33"/>
        <v>0</v>
      </c>
      <c r="BJ204" s="17" t="s">
        <v>87</v>
      </c>
      <c r="BK204" s="170">
        <f t="shared" si="34"/>
        <v>0</v>
      </c>
      <c r="BL204" s="17" t="s">
        <v>340</v>
      </c>
      <c r="BM204" s="169" t="s">
        <v>2773</v>
      </c>
    </row>
    <row r="205" spans="2:65" s="1" customFormat="1" ht="16.5" customHeight="1">
      <c r="B205" s="128"/>
      <c r="C205" s="199" t="s">
        <v>702</v>
      </c>
      <c r="D205" s="199" t="s">
        <v>425</v>
      </c>
      <c r="E205" s="200" t="s">
        <v>2774</v>
      </c>
      <c r="F205" s="201" t="s">
        <v>2775</v>
      </c>
      <c r="G205" s="202" t="s">
        <v>501</v>
      </c>
      <c r="H205" s="203">
        <v>50</v>
      </c>
      <c r="I205" s="204"/>
      <c r="J205" s="205">
        <f t="shared" si="25"/>
        <v>0</v>
      </c>
      <c r="K205" s="206"/>
      <c r="L205" s="207"/>
      <c r="M205" s="208" t="s">
        <v>1</v>
      </c>
      <c r="N205" s="209" t="s">
        <v>41</v>
      </c>
      <c r="P205" s="167">
        <f t="shared" si="26"/>
        <v>0</v>
      </c>
      <c r="Q205" s="167">
        <v>0</v>
      </c>
      <c r="R205" s="167">
        <f t="shared" si="27"/>
        <v>0</v>
      </c>
      <c r="S205" s="167">
        <v>0</v>
      </c>
      <c r="T205" s="168">
        <f t="shared" si="28"/>
        <v>0</v>
      </c>
      <c r="AR205" s="169" t="s">
        <v>392</v>
      </c>
      <c r="AT205" s="169" t="s">
        <v>425</v>
      </c>
      <c r="AU205" s="169" t="s">
        <v>87</v>
      </c>
      <c r="AY205" s="17" t="s">
        <v>334</v>
      </c>
      <c r="BE205" s="170">
        <f t="shared" si="29"/>
        <v>0</v>
      </c>
      <c r="BF205" s="170">
        <f t="shared" si="30"/>
        <v>0</v>
      </c>
      <c r="BG205" s="170">
        <f t="shared" si="31"/>
        <v>0</v>
      </c>
      <c r="BH205" s="170">
        <f t="shared" si="32"/>
        <v>0</v>
      </c>
      <c r="BI205" s="170">
        <f t="shared" si="33"/>
        <v>0</v>
      </c>
      <c r="BJ205" s="17" t="s">
        <v>87</v>
      </c>
      <c r="BK205" s="170">
        <f t="shared" si="34"/>
        <v>0</v>
      </c>
      <c r="BL205" s="17" t="s">
        <v>340</v>
      </c>
      <c r="BM205" s="169" t="s">
        <v>2776</v>
      </c>
    </row>
    <row r="206" spans="2:65" s="1" customFormat="1" ht="16.5" customHeight="1">
      <c r="B206" s="128"/>
      <c r="C206" s="158" t="s">
        <v>706</v>
      </c>
      <c r="D206" s="158" t="s">
        <v>336</v>
      </c>
      <c r="E206" s="159" t="s">
        <v>2777</v>
      </c>
      <c r="F206" s="160" t="s">
        <v>2778</v>
      </c>
      <c r="G206" s="161" t="s">
        <v>501</v>
      </c>
      <c r="H206" s="162">
        <v>2</v>
      </c>
      <c r="I206" s="163"/>
      <c r="J206" s="164">
        <f t="shared" si="25"/>
        <v>0</v>
      </c>
      <c r="K206" s="165"/>
      <c r="L206" s="32"/>
      <c r="M206" s="166" t="s">
        <v>1</v>
      </c>
      <c r="N206" s="127" t="s">
        <v>41</v>
      </c>
      <c r="P206" s="167">
        <f t="shared" si="26"/>
        <v>0</v>
      </c>
      <c r="Q206" s="167">
        <v>0</v>
      </c>
      <c r="R206" s="167">
        <f t="shared" si="27"/>
        <v>0</v>
      </c>
      <c r="S206" s="167">
        <v>0</v>
      </c>
      <c r="T206" s="168">
        <f t="shared" si="28"/>
        <v>0</v>
      </c>
      <c r="AR206" s="169" t="s">
        <v>340</v>
      </c>
      <c r="AT206" s="169" t="s">
        <v>336</v>
      </c>
      <c r="AU206" s="169" t="s">
        <v>87</v>
      </c>
      <c r="AY206" s="17" t="s">
        <v>334</v>
      </c>
      <c r="BE206" s="170">
        <f t="shared" si="29"/>
        <v>0</v>
      </c>
      <c r="BF206" s="170">
        <f t="shared" si="30"/>
        <v>0</v>
      </c>
      <c r="BG206" s="170">
        <f t="shared" si="31"/>
        <v>0</v>
      </c>
      <c r="BH206" s="170">
        <f t="shared" si="32"/>
        <v>0</v>
      </c>
      <c r="BI206" s="170">
        <f t="shared" si="33"/>
        <v>0</v>
      </c>
      <c r="BJ206" s="17" t="s">
        <v>87</v>
      </c>
      <c r="BK206" s="170">
        <f t="shared" si="34"/>
        <v>0</v>
      </c>
      <c r="BL206" s="17" t="s">
        <v>340</v>
      </c>
      <c r="BM206" s="169" t="s">
        <v>2779</v>
      </c>
    </row>
    <row r="207" spans="2:65" s="1" customFormat="1" ht="16.5" customHeight="1">
      <c r="B207" s="128"/>
      <c r="C207" s="199" t="s">
        <v>711</v>
      </c>
      <c r="D207" s="199" t="s">
        <v>425</v>
      </c>
      <c r="E207" s="200" t="s">
        <v>2780</v>
      </c>
      <c r="F207" s="201" t="s">
        <v>2781</v>
      </c>
      <c r="G207" s="202" t="s">
        <v>501</v>
      </c>
      <c r="H207" s="203">
        <v>2</v>
      </c>
      <c r="I207" s="204"/>
      <c r="J207" s="205">
        <f t="shared" si="25"/>
        <v>0</v>
      </c>
      <c r="K207" s="206"/>
      <c r="L207" s="207"/>
      <c r="M207" s="208" t="s">
        <v>1</v>
      </c>
      <c r="N207" s="209" t="s">
        <v>41</v>
      </c>
      <c r="P207" s="167">
        <f t="shared" si="26"/>
        <v>0</v>
      </c>
      <c r="Q207" s="167">
        <v>0</v>
      </c>
      <c r="R207" s="167">
        <f t="shared" si="27"/>
        <v>0</v>
      </c>
      <c r="S207" s="167">
        <v>0</v>
      </c>
      <c r="T207" s="168">
        <f t="shared" si="28"/>
        <v>0</v>
      </c>
      <c r="AR207" s="169" t="s">
        <v>392</v>
      </c>
      <c r="AT207" s="169" t="s">
        <v>425</v>
      </c>
      <c r="AU207" s="169" t="s">
        <v>87</v>
      </c>
      <c r="AY207" s="17" t="s">
        <v>334</v>
      </c>
      <c r="BE207" s="170">
        <f t="shared" si="29"/>
        <v>0</v>
      </c>
      <c r="BF207" s="170">
        <f t="shared" si="30"/>
        <v>0</v>
      </c>
      <c r="BG207" s="170">
        <f t="shared" si="31"/>
        <v>0</v>
      </c>
      <c r="BH207" s="170">
        <f t="shared" si="32"/>
        <v>0</v>
      </c>
      <c r="BI207" s="170">
        <f t="shared" si="33"/>
        <v>0</v>
      </c>
      <c r="BJ207" s="17" t="s">
        <v>87</v>
      </c>
      <c r="BK207" s="170">
        <f t="shared" si="34"/>
        <v>0</v>
      </c>
      <c r="BL207" s="17" t="s">
        <v>340</v>
      </c>
      <c r="BM207" s="169" t="s">
        <v>2782</v>
      </c>
    </row>
    <row r="208" spans="2:65" s="1" customFormat="1" ht="49.05" customHeight="1">
      <c r="B208" s="128"/>
      <c r="C208" s="199" t="s">
        <v>716</v>
      </c>
      <c r="D208" s="199" t="s">
        <v>425</v>
      </c>
      <c r="E208" s="200" t="s">
        <v>2783</v>
      </c>
      <c r="F208" s="201" t="s">
        <v>2784</v>
      </c>
      <c r="G208" s="202" t="s">
        <v>501</v>
      </c>
      <c r="H208" s="203">
        <v>1</v>
      </c>
      <c r="I208" s="204"/>
      <c r="J208" s="205">
        <f t="shared" si="25"/>
        <v>0</v>
      </c>
      <c r="K208" s="206"/>
      <c r="L208" s="207"/>
      <c r="M208" s="208" t="s">
        <v>1</v>
      </c>
      <c r="N208" s="209" t="s">
        <v>41</v>
      </c>
      <c r="P208" s="167">
        <f t="shared" si="26"/>
        <v>0</v>
      </c>
      <c r="Q208" s="167">
        <v>0</v>
      </c>
      <c r="R208" s="167">
        <f t="shared" si="27"/>
        <v>0</v>
      </c>
      <c r="S208" s="167">
        <v>0</v>
      </c>
      <c r="T208" s="168">
        <f t="shared" si="28"/>
        <v>0</v>
      </c>
      <c r="AR208" s="169" t="s">
        <v>392</v>
      </c>
      <c r="AT208" s="169" t="s">
        <v>425</v>
      </c>
      <c r="AU208" s="169" t="s">
        <v>87</v>
      </c>
      <c r="AY208" s="17" t="s">
        <v>334</v>
      </c>
      <c r="BE208" s="170">
        <f t="shared" si="29"/>
        <v>0</v>
      </c>
      <c r="BF208" s="170">
        <f t="shared" si="30"/>
        <v>0</v>
      </c>
      <c r="BG208" s="170">
        <f t="shared" si="31"/>
        <v>0</v>
      </c>
      <c r="BH208" s="170">
        <f t="shared" si="32"/>
        <v>0</v>
      </c>
      <c r="BI208" s="170">
        <f t="shared" si="33"/>
        <v>0</v>
      </c>
      <c r="BJ208" s="17" t="s">
        <v>87</v>
      </c>
      <c r="BK208" s="170">
        <f t="shared" si="34"/>
        <v>0</v>
      </c>
      <c r="BL208" s="17" t="s">
        <v>340</v>
      </c>
      <c r="BM208" s="169" t="s">
        <v>2785</v>
      </c>
    </row>
    <row r="209" spans="2:65" s="1" customFormat="1" ht="16.5" customHeight="1">
      <c r="B209" s="128"/>
      <c r="C209" s="158" t="s">
        <v>720</v>
      </c>
      <c r="D209" s="158" t="s">
        <v>336</v>
      </c>
      <c r="E209" s="159" t="s">
        <v>2786</v>
      </c>
      <c r="F209" s="160" t="s">
        <v>2787</v>
      </c>
      <c r="G209" s="161" t="s">
        <v>511</v>
      </c>
      <c r="H209" s="162">
        <v>416</v>
      </c>
      <c r="I209" s="163"/>
      <c r="J209" s="164">
        <f t="shared" si="25"/>
        <v>0</v>
      </c>
      <c r="K209" s="165"/>
      <c r="L209" s="32"/>
      <c r="M209" s="166" t="s">
        <v>1</v>
      </c>
      <c r="N209" s="127" t="s">
        <v>41</v>
      </c>
      <c r="P209" s="167">
        <f t="shared" si="26"/>
        <v>0</v>
      </c>
      <c r="Q209" s="167">
        <v>0</v>
      </c>
      <c r="R209" s="167">
        <f t="shared" si="27"/>
        <v>0</v>
      </c>
      <c r="S209" s="167">
        <v>0</v>
      </c>
      <c r="T209" s="168">
        <f t="shared" si="28"/>
        <v>0</v>
      </c>
      <c r="AR209" s="169" t="s">
        <v>340</v>
      </c>
      <c r="AT209" s="169" t="s">
        <v>336</v>
      </c>
      <c r="AU209" s="169" t="s">
        <v>87</v>
      </c>
      <c r="AY209" s="17" t="s">
        <v>334</v>
      </c>
      <c r="BE209" s="170">
        <f t="shared" si="29"/>
        <v>0</v>
      </c>
      <c r="BF209" s="170">
        <f t="shared" si="30"/>
        <v>0</v>
      </c>
      <c r="BG209" s="170">
        <f t="shared" si="31"/>
        <v>0</v>
      </c>
      <c r="BH209" s="170">
        <f t="shared" si="32"/>
        <v>0</v>
      </c>
      <c r="BI209" s="170">
        <f t="shared" si="33"/>
        <v>0</v>
      </c>
      <c r="BJ209" s="17" t="s">
        <v>87</v>
      </c>
      <c r="BK209" s="170">
        <f t="shared" si="34"/>
        <v>0</v>
      </c>
      <c r="BL209" s="17" t="s">
        <v>340</v>
      </c>
      <c r="BM209" s="169" t="s">
        <v>2788</v>
      </c>
    </row>
    <row r="210" spans="2:65" s="1" customFormat="1" ht="16.5" customHeight="1">
      <c r="B210" s="128"/>
      <c r="C210" s="158" t="s">
        <v>726</v>
      </c>
      <c r="D210" s="158" t="s">
        <v>336</v>
      </c>
      <c r="E210" s="159" t="s">
        <v>2789</v>
      </c>
      <c r="F210" s="160" t="s">
        <v>2790</v>
      </c>
      <c r="G210" s="161" t="s">
        <v>511</v>
      </c>
      <c r="H210" s="162">
        <v>416</v>
      </c>
      <c r="I210" s="163"/>
      <c r="J210" s="164">
        <f t="shared" si="25"/>
        <v>0</v>
      </c>
      <c r="K210" s="165"/>
      <c r="L210" s="32"/>
      <c r="M210" s="166" t="s">
        <v>1</v>
      </c>
      <c r="N210" s="127" t="s">
        <v>41</v>
      </c>
      <c r="P210" s="167">
        <f t="shared" si="26"/>
        <v>0</v>
      </c>
      <c r="Q210" s="167">
        <v>0</v>
      </c>
      <c r="R210" s="167">
        <f t="shared" si="27"/>
        <v>0</v>
      </c>
      <c r="S210" s="167">
        <v>0</v>
      </c>
      <c r="T210" s="168">
        <f t="shared" si="28"/>
        <v>0</v>
      </c>
      <c r="AR210" s="169" t="s">
        <v>340</v>
      </c>
      <c r="AT210" s="169" t="s">
        <v>336</v>
      </c>
      <c r="AU210" s="169" t="s">
        <v>87</v>
      </c>
      <c r="AY210" s="17" t="s">
        <v>334</v>
      </c>
      <c r="BE210" s="170">
        <f t="shared" si="29"/>
        <v>0</v>
      </c>
      <c r="BF210" s="170">
        <f t="shared" si="30"/>
        <v>0</v>
      </c>
      <c r="BG210" s="170">
        <f t="shared" si="31"/>
        <v>0</v>
      </c>
      <c r="BH210" s="170">
        <f t="shared" si="32"/>
        <v>0</v>
      </c>
      <c r="BI210" s="170">
        <f t="shared" si="33"/>
        <v>0</v>
      </c>
      <c r="BJ210" s="17" t="s">
        <v>87</v>
      </c>
      <c r="BK210" s="170">
        <f t="shared" si="34"/>
        <v>0</v>
      </c>
      <c r="BL210" s="17" t="s">
        <v>340</v>
      </c>
      <c r="BM210" s="169" t="s">
        <v>2791</v>
      </c>
    </row>
    <row r="211" spans="2:65" s="1" customFormat="1" ht="24.15" customHeight="1">
      <c r="B211" s="128"/>
      <c r="C211" s="158" t="s">
        <v>733</v>
      </c>
      <c r="D211" s="158" t="s">
        <v>336</v>
      </c>
      <c r="E211" s="159" t="s">
        <v>2792</v>
      </c>
      <c r="F211" s="160" t="s">
        <v>2793</v>
      </c>
      <c r="G211" s="161" t="s">
        <v>893</v>
      </c>
      <c r="H211" s="210"/>
      <c r="I211" s="163"/>
      <c r="J211" s="164">
        <f t="shared" si="25"/>
        <v>0</v>
      </c>
      <c r="K211" s="165"/>
      <c r="L211" s="32"/>
      <c r="M211" s="166" t="s">
        <v>1</v>
      </c>
      <c r="N211" s="127" t="s">
        <v>41</v>
      </c>
      <c r="P211" s="167">
        <f t="shared" si="26"/>
        <v>0</v>
      </c>
      <c r="Q211" s="167">
        <v>0</v>
      </c>
      <c r="R211" s="167">
        <f t="shared" si="27"/>
        <v>0</v>
      </c>
      <c r="S211" s="167">
        <v>0</v>
      </c>
      <c r="T211" s="168">
        <f t="shared" si="28"/>
        <v>0</v>
      </c>
      <c r="AR211" s="169" t="s">
        <v>340</v>
      </c>
      <c r="AT211" s="169" t="s">
        <v>336</v>
      </c>
      <c r="AU211" s="169" t="s">
        <v>87</v>
      </c>
      <c r="AY211" s="17" t="s">
        <v>334</v>
      </c>
      <c r="BE211" s="170">
        <f t="shared" si="29"/>
        <v>0</v>
      </c>
      <c r="BF211" s="170">
        <f t="shared" si="30"/>
        <v>0</v>
      </c>
      <c r="BG211" s="170">
        <f t="shared" si="31"/>
        <v>0</v>
      </c>
      <c r="BH211" s="170">
        <f t="shared" si="32"/>
        <v>0</v>
      </c>
      <c r="BI211" s="170">
        <f t="shared" si="33"/>
        <v>0</v>
      </c>
      <c r="BJ211" s="17" t="s">
        <v>87</v>
      </c>
      <c r="BK211" s="170">
        <f t="shared" si="34"/>
        <v>0</v>
      </c>
      <c r="BL211" s="17" t="s">
        <v>340</v>
      </c>
      <c r="BM211" s="169" t="s">
        <v>2794</v>
      </c>
    </row>
    <row r="212" spans="2:65" s="11" customFormat="1" ht="22.8" customHeight="1">
      <c r="B212" s="146"/>
      <c r="D212" s="147" t="s">
        <v>74</v>
      </c>
      <c r="E212" s="156" t="s">
        <v>1337</v>
      </c>
      <c r="F212" s="156" t="s">
        <v>2795</v>
      </c>
      <c r="I212" s="149"/>
      <c r="J212" s="157">
        <f>BK212</f>
        <v>0</v>
      </c>
      <c r="L212" s="146"/>
      <c r="M212" s="151"/>
      <c r="P212" s="152">
        <f>SUM(P213:P267)</f>
        <v>0</v>
      </c>
      <c r="R212" s="152">
        <f>SUM(R213:R267)</f>
        <v>0</v>
      </c>
      <c r="T212" s="153">
        <f>SUM(T213:T267)</f>
        <v>0</v>
      </c>
      <c r="AR212" s="147" t="s">
        <v>87</v>
      </c>
      <c r="AT212" s="154" t="s">
        <v>74</v>
      </c>
      <c r="AU212" s="154" t="s">
        <v>82</v>
      </c>
      <c r="AY212" s="147" t="s">
        <v>334</v>
      </c>
      <c r="BK212" s="155">
        <f>SUM(BK213:BK267)</f>
        <v>0</v>
      </c>
    </row>
    <row r="213" spans="2:65" s="1" customFormat="1" ht="24.15" customHeight="1">
      <c r="B213" s="128"/>
      <c r="C213" s="158" t="s">
        <v>739</v>
      </c>
      <c r="D213" s="158" t="s">
        <v>336</v>
      </c>
      <c r="E213" s="159" t="s">
        <v>2796</v>
      </c>
      <c r="F213" s="160" t="s">
        <v>2797</v>
      </c>
      <c r="G213" s="161" t="s">
        <v>511</v>
      </c>
      <c r="H213" s="162">
        <v>21</v>
      </c>
      <c r="I213" s="163"/>
      <c r="J213" s="164">
        <f t="shared" ref="J213:J244" si="35">ROUND(I213*H213,2)</f>
        <v>0</v>
      </c>
      <c r="K213" s="165"/>
      <c r="L213" s="32"/>
      <c r="M213" s="166" t="s">
        <v>1</v>
      </c>
      <c r="N213" s="127" t="s">
        <v>41</v>
      </c>
      <c r="P213" s="167">
        <f t="shared" ref="P213:P244" si="36">O213*H213</f>
        <v>0</v>
      </c>
      <c r="Q213" s="167">
        <v>0</v>
      </c>
      <c r="R213" s="167">
        <f t="shared" ref="R213:R244" si="37">Q213*H213</f>
        <v>0</v>
      </c>
      <c r="S213" s="167">
        <v>0</v>
      </c>
      <c r="T213" s="168">
        <f t="shared" ref="T213:T244" si="38">S213*H213</f>
        <v>0</v>
      </c>
      <c r="AR213" s="169" t="s">
        <v>340</v>
      </c>
      <c r="AT213" s="169" t="s">
        <v>336</v>
      </c>
      <c r="AU213" s="169" t="s">
        <v>87</v>
      </c>
      <c r="AY213" s="17" t="s">
        <v>334</v>
      </c>
      <c r="BE213" s="170">
        <f t="shared" ref="BE213:BE244" si="39">IF(N213="základná",J213,0)</f>
        <v>0</v>
      </c>
      <c r="BF213" s="170">
        <f t="shared" ref="BF213:BF244" si="40">IF(N213="znížená",J213,0)</f>
        <v>0</v>
      </c>
      <c r="BG213" s="170">
        <f t="shared" ref="BG213:BG244" si="41">IF(N213="zákl. prenesená",J213,0)</f>
        <v>0</v>
      </c>
      <c r="BH213" s="170">
        <f t="shared" ref="BH213:BH244" si="42">IF(N213="zníž. prenesená",J213,0)</f>
        <v>0</v>
      </c>
      <c r="BI213" s="170">
        <f t="shared" ref="BI213:BI244" si="43">IF(N213="nulová",J213,0)</f>
        <v>0</v>
      </c>
      <c r="BJ213" s="17" t="s">
        <v>87</v>
      </c>
      <c r="BK213" s="170">
        <f t="shared" ref="BK213:BK244" si="44">ROUND(I213*H213,2)</f>
        <v>0</v>
      </c>
      <c r="BL213" s="17" t="s">
        <v>340</v>
      </c>
      <c r="BM213" s="169" t="s">
        <v>2798</v>
      </c>
    </row>
    <row r="214" spans="2:65" s="1" customFormat="1" ht="24.15" customHeight="1">
      <c r="B214" s="128"/>
      <c r="C214" s="199" t="s">
        <v>745</v>
      </c>
      <c r="D214" s="199" t="s">
        <v>425</v>
      </c>
      <c r="E214" s="200" t="s">
        <v>2799</v>
      </c>
      <c r="F214" s="201" t="s">
        <v>2800</v>
      </c>
      <c r="G214" s="202" t="s">
        <v>511</v>
      </c>
      <c r="H214" s="203">
        <v>21</v>
      </c>
      <c r="I214" s="204"/>
      <c r="J214" s="205">
        <f t="shared" si="35"/>
        <v>0</v>
      </c>
      <c r="K214" s="206"/>
      <c r="L214" s="207"/>
      <c r="M214" s="208" t="s">
        <v>1</v>
      </c>
      <c r="N214" s="209" t="s">
        <v>41</v>
      </c>
      <c r="P214" s="167">
        <f t="shared" si="36"/>
        <v>0</v>
      </c>
      <c r="Q214" s="167">
        <v>0</v>
      </c>
      <c r="R214" s="167">
        <f t="shared" si="37"/>
        <v>0</v>
      </c>
      <c r="S214" s="167">
        <v>0</v>
      </c>
      <c r="T214" s="168">
        <f t="shared" si="38"/>
        <v>0</v>
      </c>
      <c r="AR214" s="169" t="s">
        <v>392</v>
      </c>
      <c r="AT214" s="169" t="s">
        <v>425</v>
      </c>
      <c r="AU214" s="169" t="s">
        <v>87</v>
      </c>
      <c r="AY214" s="17" t="s">
        <v>334</v>
      </c>
      <c r="BE214" s="170">
        <f t="shared" si="39"/>
        <v>0</v>
      </c>
      <c r="BF214" s="170">
        <f t="shared" si="40"/>
        <v>0</v>
      </c>
      <c r="BG214" s="170">
        <f t="shared" si="41"/>
        <v>0</v>
      </c>
      <c r="BH214" s="170">
        <f t="shared" si="42"/>
        <v>0</v>
      </c>
      <c r="BI214" s="170">
        <f t="shared" si="43"/>
        <v>0</v>
      </c>
      <c r="BJ214" s="17" t="s">
        <v>87</v>
      </c>
      <c r="BK214" s="170">
        <f t="shared" si="44"/>
        <v>0</v>
      </c>
      <c r="BL214" s="17" t="s">
        <v>340</v>
      </c>
      <c r="BM214" s="169" t="s">
        <v>2801</v>
      </c>
    </row>
    <row r="215" spans="2:65" s="1" customFormat="1" ht="24.15" customHeight="1">
      <c r="B215" s="128"/>
      <c r="C215" s="158" t="s">
        <v>753</v>
      </c>
      <c r="D215" s="158" t="s">
        <v>336</v>
      </c>
      <c r="E215" s="159" t="s">
        <v>2796</v>
      </c>
      <c r="F215" s="160" t="s">
        <v>2797</v>
      </c>
      <c r="G215" s="161" t="s">
        <v>511</v>
      </c>
      <c r="H215" s="162">
        <v>28</v>
      </c>
      <c r="I215" s="163"/>
      <c r="J215" s="164">
        <f t="shared" si="35"/>
        <v>0</v>
      </c>
      <c r="K215" s="165"/>
      <c r="L215" s="32"/>
      <c r="M215" s="166" t="s">
        <v>1</v>
      </c>
      <c r="N215" s="127" t="s">
        <v>41</v>
      </c>
      <c r="P215" s="167">
        <f t="shared" si="36"/>
        <v>0</v>
      </c>
      <c r="Q215" s="167">
        <v>0</v>
      </c>
      <c r="R215" s="167">
        <f t="shared" si="37"/>
        <v>0</v>
      </c>
      <c r="S215" s="167">
        <v>0</v>
      </c>
      <c r="T215" s="168">
        <f t="shared" si="38"/>
        <v>0</v>
      </c>
      <c r="AR215" s="169" t="s">
        <v>340</v>
      </c>
      <c r="AT215" s="169" t="s">
        <v>336</v>
      </c>
      <c r="AU215" s="169" t="s">
        <v>87</v>
      </c>
      <c r="AY215" s="17" t="s">
        <v>334</v>
      </c>
      <c r="BE215" s="170">
        <f t="shared" si="39"/>
        <v>0</v>
      </c>
      <c r="BF215" s="170">
        <f t="shared" si="40"/>
        <v>0</v>
      </c>
      <c r="BG215" s="170">
        <f t="shared" si="41"/>
        <v>0</v>
      </c>
      <c r="BH215" s="170">
        <f t="shared" si="42"/>
        <v>0</v>
      </c>
      <c r="BI215" s="170">
        <f t="shared" si="43"/>
        <v>0</v>
      </c>
      <c r="BJ215" s="17" t="s">
        <v>87</v>
      </c>
      <c r="BK215" s="170">
        <f t="shared" si="44"/>
        <v>0</v>
      </c>
      <c r="BL215" s="17" t="s">
        <v>340</v>
      </c>
      <c r="BM215" s="169" t="s">
        <v>2802</v>
      </c>
    </row>
    <row r="216" spans="2:65" s="1" customFormat="1" ht="24.15" customHeight="1">
      <c r="B216" s="128"/>
      <c r="C216" s="199" t="s">
        <v>758</v>
      </c>
      <c r="D216" s="199" t="s">
        <v>425</v>
      </c>
      <c r="E216" s="200" t="s">
        <v>2803</v>
      </c>
      <c r="F216" s="201" t="s">
        <v>2804</v>
      </c>
      <c r="G216" s="202" t="s">
        <v>511</v>
      </c>
      <c r="H216" s="203">
        <v>28</v>
      </c>
      <c r="I216" s="204"/>
      <c r="J216" s="205">
        <f t="shared" si="35"/>
        <v>0</v>
      </c>
      <c r="K216" s="206"/>
      <c r="L216" s="207"/>
      <c r="M216" s="208" t="s">
        <v>1</v>
      </c>
      <c r="N216" s="209" t="s">
        <v>41</v>
      </c>
      <c r="P216" s="167">
        <f t="shared" si="36"/>
        <v>0</v>
      </c>
      <c r="Q216" s="167">
        <v>0</v>
      </c>
      <c r="R216" s="167">
        <f t="shared" si="37"/>
        <v>0</v>
      </c>
      <c r="S216" s="167">
        <v>0</v>
      </c>
      <c r="T216" s="168">
        <f t="shared" si="38"/>
        <v>0</v>
      </c>
      <c r="AR216" s="169" t="s">
        <v>392</v>
      </c>
      <c r="AT216" s="169" t="s">
        <v>425</v>
      </c>
      <c r="AU216" s="169" t="s">
        <v>87</v>
      </c>
      <c r="AY216" s="17" t="s">
        <v>334</v>
      </c>
      <c r="BE216" s="170">
        <f t="shared" si="39"/>
        <v>0</v>
      </c>
      <c r="BF216" s="170">
        <f t="shared" si="40"/>
        <v>0</v>
      </c>
      <c r="BG216" s="170">
        <f t="shared" si="41"/>
        <v>0</v>
      </c>
      <c r="BH216" s="170">
        <f t="shared" si="42"/>
        <v>0</v>
      </c>
      <c r="BI216" s="170">
        <f t="shared" si="43"/>
        <v>0</v>
      </c>
      <c r="BJ216" s="17" t="s">
        <v>87</v>
      </c>
      <c r="BK216" s="170">
        <f t="shared" si="44"/>
        <v>0</v>
      </c>
      <c r="BL216" s="17" t="s">
        <v>340</v>
      </c>
      <c r="BM216" s="169" t="s">
        <v>2805</v>
      </c>
    </row>
    <row r="217" spans="2:65" s="1" customFormat="1" ht="24.15" customHeight="1">
      <c r="B217" s="128"/>
      <c r="C217" s="158" t="s">
        <v>762</v>
      </c>
      <c r="D217" s="158" t="s">
        <v>336</v>
      </c>
      <c r="E217" s="159" t="s">
        <v>2796</v>
      </c>
      <c r="F217" s="160" t="s">
        <v>2797</v>
      </c>
      <c r="G217" s="161" t="s">
        <v>511</v>
      </c>
      <c r="H217" s="162">
        <v>4</v>
      </c>
      <c r="I217" s="163"/>
      <c r="J217" s="164">
        <f t="shared" si="35"/>
        <v>0</v>
      </c>
      <c r="K217" s="165"/>
      <c r="L217" s="32"/>
      <c r="M217" s="166" t="s">
        <v>1</v>
      </c>
      <c r="N217" s="127" t="s">
        <v>41</v>
      </c>
      <c r="P217" s="167">
        <f t="shared" si="36"/>
        <v>0</v>
      </c>
      <c r="Q217" s="167">
        <v>0</v>
      </c>
      <c r="R217" s="167">
        <f t="shared" si="37"/>
        <v>0</v>
      </c>
      <c r="S217" s="167">
        <v>0</v>
      </c>
      <c r="T217" s="168">
        <f t="shared" si="38"/>
        <v>0</v>
      </c>
      <c r="AR217" s="169" t="s">
        <v>340</v>
      </c>
      <c r="AT217" s="169" t="s">
        <v>336</v>
      </c>
      <c r="AU217" s="169" t="s">
        <v>87</v>
      </c>
      <c r="AY217" s="17" t="s">
        <v>334</v>
      </c>
      <c r="BE217" s="170">
        <f t="shared" si="39"/>
        <v>0</v>
      </c>
      <c r="BF217" s="170">
        <f t="shared" si="40"/>
        <v>0</v>
      </c>
      <c r="BG217" s="170">
        <f t="shared" si="41"/>
        <v>0</v>
      </c>
      <c r="BH217" s="170">
        <f t="shared" si="42"/>
        <v>0</v>
      </c>
      <c r="BI217" s="170">
        <f t="shared" si="43"/>
        <v>0</v>
      </c>
      <c r="BJ217" s="17" t="s">
        <v>87</v>
      </c>
      <c r="BK217" s="170">
        <f t="shared" si="44"/>
        <v>0</v>
      </c>
      <c r="BL217" s="17" t="s">
        <v>340</v>
      </c>
      <c r="BM217" s="169" t="s">
        <v>2806</v>
      </c>
    </row>
    <row r="218" spans="2:65" s="1" customFormat="1" ht="24.15" customHeight="1">
      <c r="B218" s="128"/>
      <c r="C218" s="199" t="s">
        <v>768</v>
      </c>
      <c r="D218" s="199" t="s">
        <v>425</v>
      </c>
      <c r="E218" s="200" t="s">
        <v>2807</v>
      </c>
      <c r="F218" s="201" t="s">
        <v>2808</v>
      </c>
      <c r="G218" s="202" t="s">
        <v>511</v>
      </c>
      <c r="H218" s="203">
        <v>4</v>
      </c>
      <c r="I218" s="204"/>
      <c r="J218" s="205">
        <f t="shared" si="35"/>
        <v>0</v>
      </c>
      <c r="K218" s="206"/>
      <c r="L218" s="207"/>
      <c r="M218" s="208" t="s">
        <v>1</v>
      </c>
      <c r="N218" s="209" t="s">
        <v>41</v>
      </c>
      <c r="P218" s="167">
        <f t="shared" si="36"/>
        <v>0</v>
      </c>
      <c r="Q218" s="167">
        <v>0</v>
      </c>
      <c r="R218" s="167">
        <f t="shared" si="37"/>
        <v>0</v>
      </c>
      <c r="S218" s="167">
        <v>0</v>
      </c>
      <c r="T218" s="168">
        <f t="shared" si="38"/>
        <v>0</v>
      </c>
      <c r="AR218" s="169" t="s">
        <v>392</v>
      </c>
      <c r="AT218" s="169" t="s">
        <v>425</v>
      </c>
      <c r="AU218" s="169" t="s">
        <v>87</v>
      </c>
      <c r="AY218" s="17" t="s">
        <v>334</v>
      </c>
      <c r="BE218" s="170">
        <f t="shared" si="39"/>
        <v>0</v>
      </c>
      <c r="BF218" s="170">
        <f t="shared" si="40"/>
        <v>0</v>
      </c>
      <c r="BG218" s="170">
        <f t="shared" si="41"/>
        <v>0</v>
      </c>
      <c r="BH218" s="170">
        <f t="shared" si="42"/>
        <v>0</v>
      </c>
      <c r="BI218" s="170">
        <f t="shared" si="43"/>
        <v>0</v>
      </c>
      <c r="BJ218" s="17" t="s">
        <v>87</v>
      </c>
      <c r="BK218" s="170">
        <f t="shared" si="44"/>
        <v>0</v>
      </c>
      <c r="BL218" s="17" t="s">
        <v>340</v>
      </c>
      <c r="BM218" s="169" t="s">
        <v>2809</v>
      </c>
    </row>
    <row r="219" spans="2:65" s="1" customFormat="1" ht="24.15" customHeight="1">
      <c r="B219" s="128"/>
      <c r="C219" s="158" t="s">
        <v>772</v>
      </c>
      <c r="D219" s="158" t="s">
        <v>336</v>
      </c>
      <c r="E219" s="159" t="s">
        <v>2810</v>
      </c>
      <c r="F219" s="160" t="s">
        <v>2797</v>
      </c>
      <c r="G219" s="161" t="s">
        <v>511</v>
      </c>
      <c r="H219" s="162">
        <v>24</v>
      </c>
      <c r="I219" s="163"/>
      <c r="J219" s="164">
        <f t="shared" si="35"/>
        <v>0</v>
      </c>
      <c r="K219" s="165"/>
      <c r="L219" s="32"/>
      <c r="M219" s="166" t="s">
        <v>1</v>
      </c>
      <c r="N219" s="127" t="s">
        <v>41</v>
      </c>
      <c r="P219" s="167">
        <f t="shared" si="36"/>
        <v>0</v>
      </c>
      <c r="Q219" s="167">
        <v>0</v>
      </c>
      <c r="R219" s="167">
        <f t="shared" si="37"/>
        <v>0</v>
      </c>
      <c r="S219" s="167">
        <v>0</v>
      </c>
      <c r="T219" s="168">
        <f t="shared" si="38"/>
        <v>0</v>
      </c>
      <c r="AR219" s="169" t="s">
        <v>340</v>
      </c>
      <c r="AT219" s="169" t="s">
        <v>336</v>
      </c>
      <c r="AU219" s="169" t="s">
        <v>87</v>
      </c>
      <c r="AY219" s="17" t="s">
        <v>334</v>
      </c>
      <c r="BE219" s="170">
        <f t="shared" si="39"/>
        <v>0</v>
      </c>
      <c r="BF219" s="170">
        <f t="shared" si="40"/>
        <v>0</v>
      </c>
      <c r="BG219" s="170">
        <f t="shared" si="41"/>
        <v>0</v>
      </c>
      <c r="BH219" s="170">
        <f t="shared" si="42"/>
        <v>0</v>
      </c>
      <c r="BI219" s="170">
        <f t="shared" si="43"/>
        <v>0</v>
      </c>
      <c r="BJ219" s="17" t="s">
        <v>87</v>
      </c>
      <c r="BK219" s="170">
        <f t="shared" si="44"/>
        <v>0</v>
      </c>
      <c r="BL219" s="17" t="s">
        <v>340</v>
      </c>
      <c r="BM219" s="169" t="s">
        <v>2811</v>
      </c>
    </row>
    <row r="220" spans="2:65" s="1" customFormat="1" ht="24.15" customHeight="1">
      <c r="B220" s="128"/>
      <c r="C220" s="199" t="s">
        <v>778</v>
      </c>
      <c r="D220" s="199" t="s">
        <v>425</v>
      </c>
      <c r="E220" s="200" t="s">
        <v>2812</v>
      </c>
      <c r="F220" s="201" t="s">
        <v>2813</v>
      </c>
      <c r="G220" s="202" t="s">
        <v>511</v>
      </c>
      <c r="H220" s="203">
        <v>24</v>
      </c>
      <c r="I220" s="204"/>
      <c r="J220" s="205">
        <f t="shared" si="35"/>
        <v>0</v>
      </c>
      <c r="K220" s="206"/>
      <c r="L220" s="207"/>
      <c r="M220" s="208" t="s">
        <v>1</v>
      </c>
      <c r="N220" s="209" t="s">
        <v>41</v>
      </c>
      <c r="P220" s="167">
        <f t="shared" si="36"/>
        <v>0</v>
      </c>
      <c r="Q220" s="167">
        <v>0</v>
      </c>
      <c r="R220" s="167">
        <f t="shared" si="37"/>
        <v>0</v>
      </c>
      <c r="S220" s="167">
        <v>0</v>
      </c>
      <c r="T220" s="168">
        <f t="shared" si="38"/>
        <v>0</v>
      </c>
      <c r="AR220" s="169" t="s">
        <v>392</v>
      </c>
      <c r="AT220" s="169" t="s">
        <v>425</v>
      </c>
      <c r="AU220" s="169" t="s">
        <v>87</v>
      </c>
      <c r="AY220" s="17" t="s">
        <v>334</v>
      </c>
      <c r="BE220" s="170">
        <f t="shared" si="39"/>
        <v>0</v>
      </c>
      <c r="BF220" s="170">
        <f t="shared" si="40"/>
        <v>0</v>
      </c>
      <c r="BG220" s="170">
        <f t="shared" si="41"/>
        <v>0</v>
      </c>
      <c r="BH220" s="170">
        <f t="shared" si="42"/>
        <v>0</v>
      </c>
      <c r="BI220" s="170">
        <f t="shared" si="43"/>
        <v>0</v>
      </c>
      <c r="BJ220" s="17" t="s">
        <v>87</v>
      </c>
      <c r="BK220" s="170">
        <f t="shared" si="44"/>
        <v>0</v>
      </c>
      <c r="BL220" s="17" t="s">
        <v>340</v>
      </c>
      <c r="BM220" s="169" t="s">
        <v>2814</v>
      </c>
    </row>
    <row r="221" spans="2:65" s="1" customFormat="1" ht="24.15" customHeight="1">
      <c r="B221" s="128"/>
      <c r="C221" s="158" t="s">
        <v>786</v>
      </c>
      <c r="D221" s="158" t="s">
        <v>336</v>
      </c>
      <c r="E221" s="159" t="s">
        <v>2815</v>
      </c>
      <c r="F221" s="160" t="s">
        <v>2797</v>
      </c>
      <c r="G221" s="161" t="s">
        <v>511</v>
      </c>
      <c r="H221" s="162">
        <v>1</v>
      </c>
      <c r="I221" s="163"/>
      <c r="J221" s="164">
        <f t="shared" si="35"/>
        <v>0</v>
      </c>
      <c r="K221" s="165"/>
      <c r="L221" s="32"/>
      <c r="M221" s="166" t="s">
        <v>1</v>
      </c>
      <c r="N221" s="127" t="s">
        <v>41</v>
      </c>
      <c r="P221" s="167">
        <f t="shared" si="36"/>
        <v>0</v>
      </c>
      <c r="Q221" s="167">
        <v>0</v>
      </c>
      <c r="R221" s="167">
        <f t="shared" si="37"/>
        <v>0</v>
      </c>
      <c r="S221" s="167">
        <v>0</v>
      </c>
      <c r="T221" s="168">
        <f t="shared" si="38"/>
        <v>0</v>
      </c>
      <c r="AR221" s="169" t="s">
        <v>340</v>
      </c>
      <c r="AT221" s="169" t="s">
        <v>336</v>
      </c>
      <c r="AU221" s="169" t="s">
        <v>87</v>
      </c>
      <c r="AY221" s="17" t="s">
        <v>334</v>
      </c>
      <c r="BE221" s="170">
        <f t="shared" si="39"/>
        <v>0</v>
      </c>
      <c r="BF221" s="170">
        <f t="shared" si="40"/>
        <v>0</v>
      </c>
      <c r="BG221" s="170">
        <f t="shared" si="41"/>
        <v>0</v>
      </c>
      <c r="BH221" s="170">
        <f t="shared" si="42"/>
        <v>0</v>
      </c>
      <c r="BI221" s="170">
        <f t="shared" si="43"/>
        <v>0</v>
      </c>
      <c r="BJ221" s="17" t="s">
        <v>87</v>
      </c>
      <c r="BK221" s="170">
        <f t="shared" si="44"/>
        <v>0</v>
      </c>
      <c r="BL221" s="17" t="s">
        <v>340</v>
      </c>
      <c r="BM221" s="169" t="s">
        <v>2816</v>
      </c>
    </row>
    <row r="222" spans="2:65" s="1" customFormat="1" ht="24.15" customHeight="1">
      <c r="B222" s="128"/>
      <c r="C222" s="199" t="s">
        <v>792</v>
      </c>
      <c r="D222" s="199" t="s">
        <v>425</v>
      </c>
      <c r="E222" s="200" t="s">
        <v>2817</v>
      </c>
      <c r="F222" s="201" t="s">
        <v>2818</v>
      </c>
      <c r="G222" s="202" t="s">
        <v>511</v>
      </c>
      <c r="H222" s="203">
        <v>1</v>
      </c>
      <c r="I222" s="204"/>
      <c r="J222" s="205">
        <f t="shared" si="35"/>
        <v>0</v>
      </c>
      <c r="K222" s="206"/>
      <c r="L222" s="207"/>
      <c r="M222" s="208" t="s">
        <v>1</v>
      </c>
      <c r="N222" s="209" t="s">
        <v>41</v>
      </c>
      <c r="P222" s="167">
        <f t="shared" si="36"/>
        <v>0</v>
      </c>
      <c r="Q222" s="167">
        <v>0</v>
      </c>
      <c r="R222" s="167">
        <f t="shared" si="37"/>
        <v>0</v>
      </c>
      <c r="S222" s="167">
        <v>0</v>
      </c>
      <c r="T222" s="168">
        <f t="shared" si="38"/>
        <v>0</v>
      </c>
      <c r="AR222" s="169" t="s">
        <v>392</v>
      </c>
      <c r="AT222" s="169" t="s">
        <v>425</v>
      </c>
      <c r="AU222" s="169" t="s">
        <v>87</v>
      </c>
      <c r="AY222" s="17" t="s">
        <v>334</v>
      </c>
      <c r="BE222" s="170">
        <f t="shared" si="39"/>
        <v>0</v>
      </c>
      <c r="BF222" s="170">
        <f t="shared" si="40"/>
        <v>0</v>
      </c>
      <c r="BG222" s="170">
        <f t="shared" si="41"/>
        <v>0</v>
      </c>
      <c r="BH222" s="170">
        <f t="shared" si="42"/>
        <v>0</v>
      </c>
      <c r="BI222" s="170">
        <f t="shared" si="43"/>
        <v>0</v>
      </c>
      <c r="BJ222" s="17" t="s">
        <v>87</v>
      </c>
      <c r="BK222" s="170">
        <f t="shared" si="44"/>
        <v>0</v>
      </c>
      <c r="BL222" s="17" t="s">
        <v>340</v>
      </c>
      <c r="BM222" s="169" t="s">
        <v>2819</v>
      </c>
    </row>
    <row r="223" spans="2:65" s="1" customFormat="1" ht="24.15" customHeight="1">
      <c r="B223" s="128"/>
      <c r="C223" s="158" t="s">
        <v>800</v>
      </c>
      <c r="D223" s="158" t="s">
        <v>336</v>
      </c>
      <c r="E223" s="159" t="s">
        <v>2820</v>
      </c>
      <c r="F223" s="160" t="s">
        <v>2797</v>
      </c>
      <c r="G223" s="161" t="s">
        <v>511</v>
      </c>
      <c r="H223" s="162">
        <v>12</v>
      </c>
      <c r="I223" s="163"/>
      <c r="J223" s="164">
        <f t="shared" si="35"/>
        <v>0</v>
      </c>
      <c r="K223" s="165"/>
      <c r="L223" s="32"/>
      <c r="M223" s="166" t="s">
        <v>1</v>
      </c>
      <c r="N223" s="127" t="s">
        <v>41</v>
      </c>
      <c r="P223" s="167">
        <f t="shared" si="36"/>
        <v>0</v>
      </c>
      <c r="Q223" s="167">
        <v>0</v>
      </c>
      <c r="R223" s="167">
        <f t="shared" si="37"/>
        <v>0</v>
      </c>
      <c r="S223" s="167">
        <v>0</v>
      </c>
      <c r="T223" s="168">
        <f t="shared" si="38"/>
        <v>0</v>
      </c>
      <c r="AR223" s="169" t="s">
        <v>340</v>
      </c>
      <c r="AT223" s="169" t="s">
        <v>336</v>
      </c>
      <c r="AU223" s="169" t="s">
        <v>87</v>
      </c>
      <c r="AY223" s="17" t="s">
        <v>334</v>
      </c>
      <c r="BE223" s="170">
        <f t="shared" si="39"/>
        <v>0</v>
      </c>
      <c r="BF223" s="170">
        <f t="shared" si="40"/>
        <v>0</v>
      </c>
      <c r="BG223" s="170">
        <f t="shared" si="41"/>
        <v>0</v>
      </c>
      <c r="BH223" s="170">
        <f t="shared" si="42"/>
        <v>0</v>
      </c>
      <c r="BI223" s="170">
        <f t="shared" si="43"/>
        <v>0</v>
      </c>
      <c r="BJ223" s="17" t="s">
        <v>87</v>
      </c>
      <c r="BK223" s="170">
        <f t="shared" si="44"/>
        <v>0</v>
      </c>
      <c r="BL223" s="17" t="s">
        <v>340</v>
      </c>
      <c r="BM223" s="169" t="s">
        <v>2821</v>
      </c>
    </row>
    <row r="224" spans="2:65" s="1" customFormat="1" ht="24.15" customHeight="1">
      <c r="B224" s="128"/>
      <c r="C224" s="199" t="s">
        <v>806</v>
      </c>
      <c r="D224" s="199" t="s">
        <v>425</v>
      </c>
      <c r="E224" s="200" t="s">
        <v>2822</v>
      </c>
      <c r="F224" s="201" t="s">
        <v>2823</v>
      </c>
      <c r="G224" s="202" t="s">
        <v>511</v>
      </c>
      <c r="H224" s="203">
        <v>12</v>
      </c>
      <c r="I224" s="204"/>
      <c r="J224" s="205">
        <f t="shared" si="35"/>
        <v>0</v>
      </c>
      <c r="K224" s="206"/>
      <c r="L224" s="207"/>
      <c r="M224" s="208" t="s">
        <v>1</v>
      </c>
      <c r="N224" s="209" t="s">
        <v>41</v>
      </c>
      <c r="P224" s="167">
        <f t="shared" si="36"/>
        <v>0</v>
      </c>
      <c r="Q224" s="167">
        <v>0</v>
      </c>
      <c r="R224" s="167">
        <f t="shared" si="37"/>
        <v>0</v>
      </c>
      <c r="S224" s="167">
        <v>0</v>
      </c>
      <c r="T224" s="168">
        <f t="shared" si="38"/>
        <v>0</v>
      </c>
      <c r="AR224" s="169" t="s">
        <v>392</v>
      </c>
      <c r="AT224" s="169" t="s">
        <v>425</v>
      </c>
      <c r="AU224" s="169" t="s">
        <v>87</v>
      </c>
      <c r="AY224" s="17" t="s">
        <v>334</v>
      </c>
      <c r="BE224" s="170">
        <f t="shared" si="39"/>
        <v>0</v>
      </c>
      <c r="BF224" s="170">
        <f t="shared" si="40"/>
        <v>0</v>
      </c>
      <c r="BG224" s="170">
        <f t="shared" si="41"/>
        <v>0</v>
      </c>
      <c r="BH224" s="170">
        <f t="shared" si="42"/>
        <v>0</v>
      </c>
      <c r="BI224" s="170">
        <f t="shared" si="43"/>
        <v>0</v>
      </c>
      <c r="BJ224" s="17" t="s">
        <v>87</v>
      </c>
      <c r="BK224" s="170">
        <f t="shared" si="44"/>
        <v>0</v>
      </c>
      <c r="BL224" s="17" t="s">
        <v>340</v>
      </c>
      <c r="BM224" s="169" t="s">
        <v>2824</v>
      </c>
    </row>
    <row r="225" spans="2:65" s="1" customFormat="1" ht="21.75" customHeight="1">
      <c r="B225" s="128"/>
      <c r="C225" s="158" t="s">
        <v>812</v>
      </c>
      <c r="D225" s="158" t="s">
        <v>336</v>
      </c>
      <c r="E225" s="159" t="s">
        <v>2825</v>
      </c>
      <c r="F225" s="160" t="s">
        <v>2682</v>
      </c>
      <c r="G225" s="161" t="s">
        <v>511</v>
      </c>
      <c r="H225" s="162">
        <v>7</v>
      </c>
      <c r="I225" s="163"/>
      <c r="J225" s="164">
        <f t="shared" si="35"/>
        <v>0</v>
      </c>
      <c r="K225" s="165"/>
      <c r="L225" s="32"/>
      <c r="M225" s="166" t="s">
        <v>1</v>
      </c>
      <c r="N225" s="127" t="s">
        <v>41</v>
      </c>
      <c r="P225" s="167">
        <f t="shared" si="36"/>
        <v>0</v>
      </c>
      <c r="Q225" s="167">
        <v>0</v>
      </c>
      <c r="R225" s="167">
        <f t="shared" si="37"/>
        <v>0</v>
      </c>
      <c r="S225" s="167">
        <v>0</v>
      </c>
      <c r="T225" s="168">
        <f t="shared" si="38"/>
        <v>0</v>
      </c>
      <c r="AR225" s="169" t="s">
        <v>340</v>
      </c>
      <c r="AT225" s="169" t="s">
        <v>336</v>
      </c>
      <c r="AU225" s="169" t="s">
        <v>87</v>
      </c>
      <c r="AY225" s="17" t="s">
        <v>334</v>
      </c>
      <c r="BE225" s="170">
        <f t="shared" si="39"/>
        <v>0</v>
      </c>
      <c r="BF225" s="170">
        <f t="shared" si="40"/>
        <v>0</v>
      </c>
      <c r="BG225" s="170">
        <f t="shared" si="41"/>
        <v>0</v>
      </c>
      <c r="BH225" s="170">
        <f t="shared" si="42"/>
        <v>0</v>
      </c>
      <c r="BI225" s="170">
        <f t="shared" si="43"/>
        <v>0</v>
      </c>
      <c r="BJ225" s="17" t="s">
        <v>87</v>
      </c>
      <c r="BK225" s="170">
        <f t="shared" si="44"/>
        <v>0</v>
      </c>
      <c r="BL225" s="17" t="s">
        <v>340</v>
      </c>
      <c r="BM225" s="169" t="s">
        <v>2826</v>
      </c>
    </row>
    <row r="226" spans="2:65" s="1" customFormat="1" ht="21.75" customHeight="1">
      <c r="B226" s="128"/>
      <c r="C226" s="199" t="s">
        <v>819</v>
      </c>
      <c r="D226" s="199" t="s">
        <v>425</v>
      </c>
      <c r="E226" s="200" t="s">
        <v>2827</v>
      </c>
      <c r="F226" s="201" t="s">
        <v>2828</v>
      </c>
      <c r="G226" s="202" t="s">
        <v>511</v>
      </c>
      <c r="H226" s="203">
        <v>7</v>
      </c>
      <c r="I226" s="204"/>
      <c r="J226" s="205">
        <f t="shared" si="35"/>
        <v>0</v>
      </c>
      <c r="K226" s="206"/>
      <c r="L226" s="207"/>
      <c r="M226" s="208" t="s">
        <v>1</v>
      </c>
      <c r="N226" s="209" t="s">
        <v>41</v>
      </c>
      <c r="P226" s="167">
        <f t="shared" si="36"/>
        <v>0</v>
      </c>
      <c r="Q226" s="167">
        <v>0</v>
      </c>
      <c r="R226" s="167">
        <f t="shared" si="37"/>
        <v>0</v>
      </c>
      <c r="S226" s="167">
        <v>0</v>
      </c>
      <c r="T226" s="168">
        <f t="shared" si="38"/>
        <v>0</v>
      </c>
      <c r="AR226" s="169" t="s">
        <v>392</v>
      </c>
      <c r="AT226" s="169" t="s">
        <v>425</v>
      </c>
      <c r="AU226" s="169" t="s">
        <v>87</v>
      </c>
      <c r="AY226" s="17" t="s">
        <v>334</v>
      </c>
      <c r="BE226" s="170">
        <f t="shared" si="39"/>
        <v>0</v>
      </c>
      <c r="BF226" s="170">
        <f t="shared" si="40"/>
        <v>0</v>
      </c>
      <c r="BG226" s="170">
        <f t="shared" si="41"/>
        <v>0</v>
      </c>
      <c r="BH226" s="170">
        <f t="shared" si="42"/>
        <v>0</v>
      </c>
      <c r="BI226" s="170">
        <f t="shared" si="43"/>
        <v>0</v>
      </c>
      <c r="BJ226" s="17" t="s">
        <v>87</v>
      </c>
      <c r="BK226" s="170">
        <f t="shared" si="44"/>
        <v>0</v>
      </c>
      <c r="BL226" s="17" t="s">
        <v>340</v>
      </c>
      <c r="BM226" s="169" t="s">
        <v>2829</v>
      </c>
    </row>
    <row r="227" spans="2:65" s="1" customFormat="1" ht="24.15" customHeight="1">
      <c r="B227" s="128"/>
      <c r="C227" s="158" t="s">
        <v>824</v>
      </c>
      <c r="D227" s="158" t="s">
        <v>336</v>
      </c>
      <c r="E227" s="159" t="s">
        <v>2830</v>
      </c>
      <c r="F227" s="160" t="s">
        <v>2831</v>
      </c>
      <c r="G227" s="161" t="s">
        <v>511</v>
      </c>
      <c r="H227" s="162">
        <v>21</v>
      </c>
      <c r="I227" s="163"/>
      <c r="J227" s="164">
        <f t="shared" si="35"/>
        <v>0</v>
      </c>
      <c r="K227" s="165"/>
      <c r="L227" s="32"/>
      <c r="M227" s="166" t="s">
        <v>1</v>
      </c>
      <c r="N227" s="127" t="s">
        <v>41</v>
      </c>
      <c r="P227" s="167">
        <f t="shared" si="36"/>
        <v>0</v>
      </c>
      <c r="Q227" s="167">
        <v>0</v>
      </c>
      <c r="R227" s="167">
        <f t="shared" si="37"/>
        <v>0</v>
      </c>
      <c r="S227" s="167">
        <v>0</v>
      </c>
      <c r="T227" s="168">
        <f t="shared" si="38"/>
        <v>0</v>
      </c>
      <c r="AR227" s="169" t="s">
        <v>340</v>
      </c>
      <c r="AT227" s="169" t="s">
        <v>336</v>
      </c>
      <c r="AU227" s="169" t="s">
        <v>87</v>
      </c>
      <c r="AY227" s="17" t="s">
        <v>334</v>
      </c>
      <c r="BE227" s="170">
        <f t="shared" si="39"/>
        <v>0</v>
      </c>
      <c r="BF227" s="170">
        <f t="shared" si="40"/>
        <v>0</v>
      </c>
      <c r="BG227" s="170">
        <f t="shared" si="41"/>
        <v>0</v>
      </c>
      <c r="BH227" s="170">
        <f t="shared" si="42"/>
        <v>0</v>
      </c>
      <c r="BI227" s="170">
        <f t="shared" si="43"/>
        <v>0</v>
      </c>
      <c r="BJ227" s="17" t="s">
        <v>87</v>
      </c>
      <c r="BK227" s="170">
        <f t="shared" si="44"/>
        <v>0</v>
      </c>
      <c r="BL227" s="17" t="s">
        <v>340</v>
      </c>
      <c r="BM227" s="169" t="s">
        <v>2832</v>
      </c>
    </row>
    <row r="228" spans="2:65" s="1" customFormat="1" ht="24.15" customHeight="1">
      <c r="B228" s="128"/>
      <c r="C228" s="199" t="s">
        <v>829</v>
      </c>
      <c r="D228" s="199" t="s">
        <v>425</v>
      </c>
      <c r="E228" s="200" t="s">
        <v>2833</v>
      </c>
      <c r="F228" s="201" t="s">
        <v>2834</v>
      </c>
      <c r="G228" s="202" t="s">
        <v>511</v>
      </c>
      <c r="H228" s="203">
        <v>21</v>
      </c>
      <c r="I228" s="204"/>
      <c r="J228" s="205">
        <f t="shared" si="35"/>
        <v>0</v>
      </c>
      <c r="K228" s="206"/>
      <c r="L228" s="207"/>
      <c r="M228" s="208" t="s">
        <v>1</v>
      </c>
      <c r="N228" s="209" t="s">
        <v>41</v>
      </c>
      <c r="P228" s="167">
        <f t="shared" si="36"/>
        <v>0</v>
      </c>
      <c r="Q228" s="167">
        <v>0</v>
      </c>
      <c r="R228" s="167">
        <f t="shared" si="37"/>
        <v>0</v>
      </c>
      <c r="S228" s="167">
        <v>0</v>
      </c>
      <c r="T228" s="168">
        <f t="shared" si="38"/>
        <v>0</v>
      </c>
      <c r="AR228" s="169" t="s">
        <v>392</v>
      </c>
      <c r="AT228" s="169" t="s">
        <v>425</v>
      </c>
      <c r="AU228" s="169" t="s">
        <v>87</v>
      </c>
      <c r="AY228" s="17" t="s">
        <v>334</v>
      </c>
      <c r="BE228" s="170">
        <f t="shared" si="39"/>
        <v>0</v>
      </c>
      <c r="BF228" s="170">
        <f t="shared" si="40"/>
        <v>0</v>
      </c>
      <c r="BG228" s="170">
        <f t="shared" si="41"/>
        <v>0</v>
      </c>
      <c r="BH228" s="170">
        <f t="shared" si="42"/>
        <v>0</v>
      </c>
      <c r="BI228" s="170">
        <f t="shared" si="43"/>
        <v>0</v>
      </c>
      <c r="BJ228" s="17" t="s">
        <v>87</v>
      </c>
      <c r="BK228" s="170">
        <f t="shared" si="44"/>
        <v>0</v>
      </c>
      <c r="BL228" s="17" t="s">
        <v>340</v>
      </c>
      <c r="BM228" s="169" t="s">
        <v>2835</v>
      </c>
    </row>
    <row r="229" spans="2:65" s="1" customFormat="1" ht="24.15" customHeight="1">
      <c r="B229" s="128"/>
      <c r="C229" s="158" t="s">
        <v>833</v>
      </c>
      <c r="D229" s="158" t="s">
        <v>336</v>
      </c>
      <c r="E229" s="159" t="s">
        <v>2830</v>
      </c>
      <c r="F229" s="160" t="s">
        <v>2831</v>
      </c>
      <c r="G229" s="161" t="s">
        <v>511</v>
      </c>
      <c r="H229" s="162">
        <v>16</v>
      </c>
      <c r="I229" s="163"/>
      <c r="J229" s="164">
        <f t="shared" si="35"/>
        <v>0</v>
      </c>
      <c r="K229" s="165"/>
      <c r="L229" s="32"/>
      <c r="M229" s="166" t="s">
        <v>1</v>
      </c>
      <c r="N229" s="127" t="s">
        <v>41</v>
      </c>
      <c r="P229" s="167">
        <f t="shared" si="36"/>
        <v>0</v>
      </c>
      <c r="Q229" s="167">
        <v>0</v>
      </c>
      <c r="R229" s="167">
        <f t="shared" si="37"/>
        <v>0</v>
      </c>
      <c r="S229" s="167">
        <v>0</v>
      </c>
      <c r="T229" s="168">
        <f t="shared" si="38"/>
        <v>0</v>
      </c>
      <c r="AR229" s="169" t="s">
        <v>340</v>
      </c>
      <c r="AT229" s="169" t="s">
        <v>336</v>
      </c>
      <c r="AU229" s="169" t="s">
        <v>87</v>
      </c>
      <c r="AY229" s="17" t="s">
        <v>334</v>
      </c>
      <c r="BE229" s="170">
        <f t="shared" si="39"/>
        <v>0</v>
      </c>
      <c r="BF229" s="170">
        <f t="shared" si="40"/>
        <v>0</v>
      </c>
      <c r="BG229" s="170">
        <f t="shared" si="41"/>
        <v>0</v>
      </c>
      <c r="BH229" s="170">
        <f t="shared" si="42"/>
        <v>0</v>
      </c>
      <c r="BI229" s="170">
        <f t="shared" si="43"/>
        <v>0</v>
      </c>
      <c r="BJ229" s="17" t="s">
        <v>87</v>
      </c>
      <c r="BK229" s="170">
        <f t="shared" si="44"/>
        <v>0</v>
      </c>
      <c r="BL229" s="17" t="s">
        <v>340</v>
      </c>
      <c r="BM229" s="169" t="s">
        <v>2836</v>
      </c>
    </row>
    <row r="230" spans="2:65" s="1" customFormat="1" ht="24.15" customHeight="1">
      <c r="B230" s="128"/>
      <c r="C230" s="199" t="s">
        <v>837</v>
      </c>
      <c r="D230" s="199" t="s">
        <v>425</v>
      </c>
      <c r="E230" s="200" t="s">
        <v>2837</v>
      </c>
      <c r="F230" s="201" t="s">
        <v>2838</v>
      </c>
      <c r="G230" s="202" t="s">
        <v>511</v>
      </c>
      <c r="H230" s="203">
        <v>16</v>
      </c>
      <c r="I230" s="204"/>
      <c r="J230" s="205">
        <f t="shared" si="35"/>
        <v>0</v>
      </c>
      <c r="K230" s="206"/>
      <c r="L230" s="207"/>
      <c r="M230" s="208" t="s">
        <v>1</v>
      </c>
      <c r="N230" s="209" t="s">
        <v>41</v>
      </c>
      <c r="P230" s="167">
        <f t="shared" si="36"/>
        <v>0</v>
      </c>
      <c r="Q230" s="167">
        <v>0</v>
      </c>
      <c r="R230" s="167">
        <f t="shared" si="37"/>
        <v>0</v>
      </c>
      <c r="S230" s="167">
        <v>0</v>
      </c>
      <c r="T230" s="168">
        <f t="shared" si="38"/>
        <v>0</v>
      </c>
      <c r="AR230" s="169" t="s">
        <v>392</v>
      </c>
      <c r="AT230" s="169" t="s">
        <v>425</v>
      </c>
      <c r="AU230" s="169" t="s">
        <v>87</v>
      </c>
      <c r="AY230" s="17" t="s">
        <v>334</v>
      </c>
      <c r="BE230" s="170">
        <f t="shared" si="39"/>
        <v>0</v>
      </c>
      <c r="BF230" s="170">
        <f t="shared" si="40"/>
        <v>0</v>
      </c>
      <c r="BG230" s="170">
        <f t="shared" si="41"/>
        <v>0</v>
      </c>
      <c r="BH230" s="170">
        <f t="shared" si="42"/>
        <v>0</v>
      </c>
      <c r="BI230" s="170">
        <f t="shared" si="43"/>
        <v>0</v>
      </c>
      <c r="BJ230" s="17" t="s">
        <v>87</v>
      </c>
      <c r="BK230" s="170">
        <f t="shared" si="44"/>
        <v>0</v>
      </c>
      <c r="BL230" s="17" t="s">
        <v>340</v>
      </c>
      <c r="BM230" s="169" t="s">
        <v>2839</v>
      </c>
    </row>
    <row r="231" spans="2:65" s="1" customFormat="1" ht="24.15" customHeight="1">
      <c r="B231" s="128"/>
      <c r="C231" s="158" t="s">
        <v>843</v>
      </c>
      <c r="D231" s="158" t="s">
        <v>336</v>
      </c>
      <c r="E231" s="159" t="s">
        <v>2830</v>
      </c>
      <c r="F231" s="160" t="s">
        <v>2831</v>
      </c>
      <c r="G231" s="161" t="s">
        <v>511</v>
      </c>
      <c r="H231" s="162">
        <v>14</v>
      </c>
      <c r="I231" s="163"/>
      <c r="J231" s="164">
        <f t="shared" si="35"/>
        <v>0</v>
      </c>
      <c r="K231" s="165"/>
      <c r="L231" s="32"/>
      <c r="M231" s="166" t="s">
        <v>1</v>
      </c>
      <c r="N231" s="127" t="s">
        <v>41</v>
      </c>
      <c r="P231" s="167">
        <f t="shared" si="36"/>
        <v>0</v>
      </c>
      <c r="Q231" s="167">
        <v>0</v>
      </c>
      <c r="R231" s="167">
        <f t="shared" si="37"/>
        <v>0</v>
      </c>
      <c r="S231" s="167">
        <v>0</v>
      </c>
      <c r="T231" s="168">
        <f t="shared" si="38"/>
        <v>0</v>
      </c>
      <c r="AR231" s="169" t="s">
        <v>340</v>
      </c>
      <c r="AT231" s="169" t="s">
        <v>336</v>
      </c>
      <c r="AU231" s="169" t="s">
        <v>87</v>
      </c>
      <c r="AY231" s="17" t="s">
        <v>334</v>
      </c>
      <c r="BE231" s="170">
        <f t="shared" si="39"/>
        <v>0</v>
      </c>
      <c r="BF231" s="170">
        <f t="shared" si="40"/>
        <v>0</v>
      </c>
      <c r="BG231" s="170">
        <f t="shared" si="41"/>
        <v>0</v>
      </c>
      <c r="BH231" s="170">
        <f t="shared" si="42"/>
        <v>0</v>
      </c>
      <c r="BI231" s="170">
        <f t="shared" si="43"/>
        <v>0</v>
      </c>
      <c r="BJ231" s="17" t="s">
        <v>87</v>
      </c>
      <c r="BK231" s="170">
        <f t="shared" si="44"/>
        <v>0</v>
      </c>
      <c r="BL231" s="17" t="s">
        <v>340</v>
      </c>
      <c r="BM231" s="169" t="s">
        <v>2840</v>
      </c>
    </row>
    <row r="232" spans="2:65" s="1" customFormat="1" ht="24.15" customHeight="1">
      <c r="B232" s="128"/>
      <c r="C232" s="199" t="s">
        <v>850</v>
      </c>
      <c r="D232" s="199" t="s">
        <v>425</v>
      </c>
      <c r="E232" s="200" t="s">
        <v>2841</v>
      </c>
      <c r="F232" s="201" t="s">
        <v>2842</v>
      </c>
      <c r="G232" s="202" t="s">
        <v>511</v>
      </c>
      <c r="H232" s="203">
        <v>14</v>
      </c>
      <c r="I232" s="204"/>
      <c r="J232" s="205">
        <f t="shared" si="35"/>
        <v>0</v>
      </c>
      <c r="K232" s="206"/>
      <c r="L232" s="207"/>
      <c r="M232" s="208" t="s">
        <v>1</v>
      </c>
      <c r="N232" s="209" t="s">
        <v>41</v>
      </c>
      <c r="P232" s="167">
        <f t="shared" si="36"/>
        <v>0</v>
      </c>
      <c r="Q232" s="167">
        <v>0</v>
      </c>
      <c r="R232" s="167">
        <f t="shared" si="37"/>
        <v>0</v>
      </c>
      <c r="S232" s="167">
        <v>0</v>
      </c>
      <c r="T232" s="168">
        <f t="shared" si="38"/>
        <v>0</v>
      </c>
      <c r="AR232" s="169" t="s">
        <v>392</v>
      </c>
      <c r="AT232" s="169" t="s">
        <v>425</v>
      </c>
      <c r="AU232" s="169" t="s">
        <v>87</v>
      </c>
      <c r="AY232" s="17" t="s">
        <v>334</v>
      </c>
      <c r="BE232" s="170">
        <f t="shared" si="39"/>
        <v>0</v>
      </c>
      <c r="BF232" s="170">
        <f t="shared" si="40"/>
        <v>0</v>
      </c>
      <c r="BG232" s="170">
        <f t="shared" si="41"/>
        <v>0</v>
      </c>
      <c r="BH232" s="170">
        <f t="shared" si="42"/>
        <v>0</v>
      </c>
      <c r="BI232" s="170">
        <f t="shared" si="43"/>
        <v>0</v>
      </c>
      <c r="BJ232" s="17" t="s">
        <v>87</v>
      </c>
      <c r="BK232" s="170">
        <f t="shared" si="44"/>
        <v>0</v>
      </c>
      <c r="BL232" s="17" t="s">
        <v>340</v>
      </c>
      <c r="BM232" s="169" t="s">
        <v>2843</v>
      </c>
    </row>
    <row r="233" spans="2:65" s="1" customFormat="1" ht="24.15" customHeight="1">
      <c r="B233" s="128"/>
      <c r="C233" s="158" t="s">
        <v>857</v>
      </c>
      <c r="D233" s="158" t="s">
        <v>336</v>
      </c>
      <c r="E233" s="159" t="s">
        <v>2830</v>
      </c>
      <c r="F233" s="160" t="s">
        <v>2831</v>
      </c>
      <c r="G233" s="161" t="s">
        <v>511</v>
      </c>
      <c r="H233" s="162">
        <v>44</v>
      </c>
      <c r="I233" s="163"/>
      <c r="J233" s="164">
        <f t="shared" si="35"/>
        <v>0</v>
      </c>
      <c r="K233" s="165"/>
      <c r="L233" s="32"/>
      <c r="M233" s="166" t="s">
        <v>1</v>
      </c>
      <c r="N233" s="127" t="s">
        <v>41</v>
      </c>
      <c r="P233" s="167">
        <f t="shared" si="36"/>
        <v>0</v>
      </c>
      <c r="Q233" s="167">
        <v>0</v>
      </c>
      <c r="R233" s="167">
        <f t="shared" si="37"/>
        <v>0</v>
      </c>
      <c r="S233" s="167">
        <v>0</v>
      </c>
      <c r="T233" s="168">
        <f t="shared" si="38"/>
        <v>0</v>
      </c>
      <c r="AR233" s="169" t="s">
        <v>340</v>
      </c>
      <c r="AT233" s="169" t="s">
        <v>336</v>
      </c>
      <c r="AU233" s="169" t="s">
        <v>87</v>
      </c>
      <c r="AY233" s="17" t="s">
        <v>334</v>
      </c>
      <c r="BE233" s="170">
        <f t="shared" si="39"/>
        <v>0</v>
      </c>
      <c r="BF233" s="170">
        <f t="shared" si="40"/>
        <v>0</v>
      </c>
      <c r="BG233" s="170">
        <f t="shared" si="41"/>
        <v>0</v>
      </c>
      <c r="BH233" s="170">
        <f t="shared" si="42"/>
        <v>0</v>
      </c>
      <c r="BI233" s="170">
        <f t="shared" si="43"/>
        <v>0</v>
      </c>
      <c r="BJ233" s="17" t="s">
        <v>87</v>
      </c>
      <c r="BK233" s="170">
        <f t="shared" si="44"/>
        <v>0</v>
      </c>
      <c r="BL233" s="17" t="s">
        <v>340</v>
      </c>
      <c r="BM233" s="169" t="s">
        <v>2844</v>
      </c>
    </row>
    <row r="234" spans="2:65" s="1" customFormat="1" ht="24.15" customHeight="1">
      <c r="B234" s="128"/>
      <c r="C234" s="199" t="s">
        <v>864</v>
      </c>
      <c r="D234" s="199" t="s">
        <v>425</v>
      </c>
      <c r="E234" s="200" t="s">
        <v>2845</v>
      </c>
      <c r="F234" s="201" t="s">
        <v>2846</v>
      </c>
      <c r="G234" s="202" t="s">
        <v>511</v>
      </c>
      <c r="H234" s="203">
        <v>44</v>
      </c>
      <c r="I234" s="204"/>
      <c r="J234" s="205">
        <f t="shared" si="35"/>
        <v>0</v>
      </c>
      <c r="K234" s="206"/>
      <c r="L234" s="207"/>
      <c r="M234" s="208" t="s">
        <v>1</v>
      </c>
      <c r="N234" s="209" t="s">
        <v>41</v>
      </c>
      <c r="P234" s="167">
        <f t="shared" si="36"/>
        <v>0</v>
      </c>
      <c r="Q234" s="167">
        <v>0</v>
      </c>
      <c r="R234" s="167">
        <f t="shared" si="37"/>
        <v>0</v>
      </c>
      <c r="S234" s="167">
        <v>0</v>
      </c>
      <c r="T234" s="168">
        <f t="shared" si="38"/>
        <v>0</v>
      </c>
      <c r="AR234" s="169" t="s">
        <v>392</v>
      </c>
      <c r="AT234" s="169" t="s">
        <v>425</v>
      </c>
      <c r="AU234" s="169" t="s">
        <v>87</v>
      </c>
      <c r="AY234" s="17" t="s">
        <v>334</v>
      </c>
      <c r="BE234" s="170">
        <f t="shared" si="39"/>
        <v>0</v>
      </c>
      <c r="BF234" s="170">
        <f t="shared" si="40"/>
        <v>0</v>
      </c>
      <c r="BG234" s="170">
        <f t="shared" si="41"/>
        <v>0</v>
      </c>
      <c r="BH234" s="170">
        <f t="shared" si="42"/>
        <v>0</v>
      </c>
      <c r="BI234" s="170">
        <f t="shared" si="43"/>
        <v>0</v>
      </c>
      <c r="BJ234" s="17" t="s">
        <v>87</v>
      </c>
      <c r="BK234" s="170">
        <f t="shared" si="44"/>
        <v>0</v>
      </c>
      <c r="BL234" s="17" t="s">
        <v>340</v>
      </c>
      <c r="BM234" s="169" t="s">
        <v>2847</v>
      </c>
    </row>
    <row r="235" spans="2:65" s="1" customFormat="1" ht="37.799999999999997" customHeight="1">
      <c r="B235" s="128"/>
      <c r="C235" s="158" t="s">
        <v>869</v>
      </c>
      <c r="D235" s="158" t="s">
        <v>336</v>
      </c>
      <c r="E235" s="159" t="s">
        <v>2848</v>
      </c>
      <c r="F235" s="160" t="s">
        <v>2849</v>
      </c>
      <c r="G235" s="161" t="s">
        <v>511</v>
      </c>
      <c r="H235" s="162">
        <v>31</v>
      </c>
      <c r="I235" s="163"/>
      <c r="J235" s="164">
        <f t="shared" si="35"/>
        <v>0</v>
      </c>
      <c r="K235" s="165"/>
      <c r="L235" s="32"/>
      <c r="M235" s="166" t="s">
        <v>1</v>
      </c>
      <c r="N235" s="127" t="s">
        <v>41</v>
      </c>
      <c r="P235" s="167">
        <f t="shared" si="36"/>
        <v>0</v>
      </c>
      <c r="Q235" s="167">
        <v>0</v>
      </c>
      <c r="R235" s="167">
        <f t="shared" si="37"/>
        <v>0</v>
      </c>
      <c r="S235" s="167">
        <v>0</v>
      </c>
      <c r="T235" s="168">
        <f t="shared" si="38"/>
        <v>0</v>
      </c>
      <c r="AR235" s="169" t="s">
        <v>340</v>
      </c>
      <c r="AT235" s="169" t="s">
        <v>336</v>
      </c>
      <c r="AU235" s="169" t="s">
        <v>87</v>
      </c>
      <c r="AY235" s="17" t="s">
        <v>334</v>
      </c>
      <c r="BE235" s="170">
        <f t="shared" si="39"/>
        <v>0</v>
      </c>
      <c r="BF235" s="170">
        <f t="shared" si="40"/>
        <v>0</v>
      </c>
      <c r="BG235" s="170">
        <f t="shared" si="41"/>
        <v>0</v>
      </c>
      <c r="BH235" s="170">
        <f t="shared" si="42"/>
        <v>0</v>
      </c>
      <c r="BI235" s="170">
        <f t="shared" si="43"/>
        <v>0</v>
      </c>
      <c r="BJ235" s="17" t="s">
        <v>87</v>
      </c>
      <c r="BK235" s="170">
        <f t="shared" si="44"/>
        <v>0</v>
      </c>
      <c r="BL235" s="17" t="s">
        <v>340</v>
      </c>
      <c r="BM235" s="169" t="s">
        <v>2850</v>
      </c>
    </row>
    <row r="236" spans="2:65" s="1" customFormat="1" ht="24.15" customHeight="1">
      <c r="B236" s="128"/>
      <c r="C236" s="199" t="s">
        <v>881</v>
      </c>
      <c r="D236" s="199" t="s">
        <v>425</v>
      </c>
      <c r="E236" s="200" t="s">
        <v>2851</v>
      </c>
      <c r="F236" s="201" t="s">
        <v>2852</v>
      </c>
      <c r="G236" s="202" t="s">
        <v>511</v>
      </c>
      <c r="H236" s="203">
        <v>31</v>
      </c>
      <c r="I236" s="204"/>
      <c r="J236" s="205">
        <f t="shared" si="35"/>
        <v>0</v>
      </c>
      <c r="K236" s="206"/>
      <c r="L236" s="207"/>
      <c r="M236" s="208" t="s">
        <v>1</v>
      </c>
      <c r="N236" s="209" t="s">
        <v>41</v>
      </c>
      <c r="P236" s="167">
        <f t="shared" si="36"/>
        <v>0</v>
      </c>
      <c r="Q236" s="167">
        <v>0</v>
      </c>
      <c r="R236" s="167">
        <f t="shared" si="37"/>
        <v>0</v>
      </c>
      <c r="S236" s="167">
        <v>0</v>
      </c>
      <c r="T236" s="168">
        <f t="shared" si="38"/>
        <v>0</v>
      </c>
      <c r="AR236" s="169" t="s">
        <v>392</v>
      </c>
      <c r="AT236" s="169" t="s">
        <v>425</v>
      </c>
      <c r="AU236" s="169" t="s">
        <v>87</v>
      </c>
      <c r="AY236" s="17" t="s">
        <v>334</v>
      </c>
      <c r="BE236" s="170">
        <f t="shared" si="39"/>
        <v>0</v>
      </c>
      <c r="BF236" s="170">
        <f t="shared" si="40"/>
        <v>0</v>
      </c>
      <c r="BG236" s="170">
        <f t="shared" si="41"/>
        <v>0</v>
      </c>
      <c r="BH236" s="170">
        <f t="shared" si="42"/>
        <v>0</v>
      </c>
      <c r="BI236" s="170">
        <f t="shared" si="43"/>
        <v>0</v>
      </c>
      <c r="BJ236" s="17" t="s">
        <v>87</v>
      </c>
      <c r="BK236" s="170">
        <f t="shared" si="44"/>
        <v>0</v>
      </c>
      <c r="BL236" s="17" t="s">
        <v>340</v>
      </c>
      <c r="BM236" s="169" t="s">
        <v>2853</v>
      </c>
    </row>
    <row r="237" spans="2:65" s="1" customFormat="1" ht="16.5" customHeight="1">
      <c r="B237" s="128"/>
      <c r="C237" s="158" t="s">
        <v>890</v>
      </c>
      <c r="D237" s="158" t="s">
        <v>336</v>
      </c>
      <c r="E237" s="159" t="s">
        <v>2854</v>
      </c>
      <c r="F237" s="160" t="s">
        <v>2855</v>
      </c>
      <c r="G237" s="161" t="s">
        <v>501</v>
      </c>
      <c r="H237" s="162">
        <v>6</v>
      </c>
      <c r="I237" s="163"/>
      <c r="J237" s="164">
        <f t="shared" si="35"/>
        <v>0</v>
      </c>
      <c r="K237" s="165"/>
      <c r="L237" s="32"/>
      <c r="M237" s="166" t="s">
        <v>1</v>
      </c>
      <c r="N237" s="127" t="s">
        <v>41</v>
      </c>
      <c r="P237" s="167">
        <f t="shared" si="36"/>
        <v>0</v>
      </c>
      <c r="Q237" s="167">
        <v>0</v>
      </c>
      <c r="R237" s="167">
        <f t="shared" si="37"/>
        <v>0</v>
      </c>
      <c r="S237" s="167">
        <v>0</v>
      </c>
      <c r="T237" s="168">
        <f t="shared" si="38"/>
        <v>0</v>
      </c>
      <c r="AR237" s="169" t="s">
        <v>340</v>
      </c>
      <c r="AT237" s="169" t="s">
        <v>336</v>
      </c>
      <c r="AU237" s="169" t="s">
        <v>87</v>
      </c>
      <c r="AY237" s="17" t="s">
        <v>334</v>
      </c>
      <c r="BE237" s="170">
        <f t="shared" si="39"/>
        <v>0</v>
      </c>
      <c r="BF237" s="170">
        <f t="shared" si="40"/>
        <v>0</v>
      </c>
      <c r="BG237" s="170">
        <f t="shared" si="41"/>
        <v>0</v>
      </c>
      <c r="BH237" s="170">
        <f t="shared" si="42"/>
        <v>0</v>
      </c>
      <c r="BI237" s="170">
        <f t="shared" si="43"/>
        <v>0</v>
      </c>
      <c r="BJ237" s="17" t="s">
        <v>87</v>
      </c>
      <c r="BK237" s="170">
        <f t="shared" si="44"/>
        <v>0</v>
      </c>
      <c r="BL237" s="17" t="s">
        <v>340</v>
      </c>
      <c r="BM237" s="169" t="s">
        <v>2856</v>
      </c>
    </row>
    <row r="238" spans="2:65" s="1" customFormat="1" ht="33" customHeight="1">
      <c r="B238" s="128"/>
      <c r="C238" s="199" t="s">
        <v>897</v>
      </c>
      <c r="D238" s="199" t="s">
        <v>425</v>
      </c>
      <c r="E238" s="200" t="s">
        <v>2857</v>
      </c>
      <c r="F238" s="201" t="s">
        <v>2858</v>
      </c>
      <c r="G238" s="202" t="s">
        <v>501</v>
      </c>
      <c r="H238" s="203">
        <v>1</v>
      </c>
      <c r="I238" s="204"/>
      <c r="J238" s="205">
        <f t="shared" si="35"/>
        <v>0</v>
      </c>
      <c r="K238" s="206"/>
      <c r="L238" s="207"/>
      <c r="M238" s="208" t="s">
        <v>1</v>
      </c>
      <c r="N238" s="209" t="s">
        <v>41</v>
      </c>
      <c r="P238" s="167">
        <f t="shared" si="36"/>
        <v>0</v>
      </c>
      <c r="Q238" s="167">
        <v>0</v>
      </c>
      <c r="R238" s="167">
        <f t="shared" si="37"/>
        <v>0</v>
      </c>
      <c r="S238" s="167">
        <v>0</v>
      </c>
      <c r="T238" s="168">
        <f t="shared" si="38"/>
        <v>0</v>
      </c>
      <c r="AR238" s="169" t="s">
        <v>392</v>
      </c>
      <c r="AT238" s="169" t="s">
        <v>425</v>
      </c>
      <c r="AU238" s="169" t="s">
        <v>87</v>
      </c>
      <c r="AY238" s="17" t="s">
        <v>334</v>
      </c>
      <c r="BE238" s="170">
        <f t="shared" si="39"/>
        <v>0</v>
      </c>
      <c r="BF238" s="170">
        <f t="shared" si="40"/>
        <v>0</v>
      </c>
      <c r="BG238" s="170">
        <f t="shared" si="41"/>
        <v>0</v>
      </c>
      <c r="BH238" s="170">
        <f t="shared" si="42"/>
        <v>0</v>
      </c>
      <c r="BI238" s="170">
        <f t="shared" si="43"/>
        <v>0</v>
      </c>
      <c r="BJ238" s="17" t="s">
        <v>87</v>
      </c>
      <c r="BK238" s="170">
        <f t="shared" si="44"/>
        <v>0</v>
      </c>
      <c r="BL238" s="17" t="s">
        <v>340</v>
      </c>
      <c r="BM238" s="169" t="s">
        <v>2859</v>
      </c>
    </row>
    <row r="239" spans="2:65" s="1" customFormat="1" ht="37.799999999999997" customHeight="1">
      <c r="B239" s="128"/>
      <c r="C239" s="199" t="s">
        <v>919</v>
      </c>
      <c r="D239" s="199" t="s">
        <v>425</v>
      </c>
      <c r="E239" s="200" t="s">
        <v>2860</v>
      </c>
      <c r="F239" s="201" t="s">
        <v>2861</v>
      </c>
      <c r="G239" s="202" t="s">
        <v>511</v>
      </c>
      <c r="H239" s="203">
        <v>21</v>
      </c>
      <c r="I239" s="204"/>
      <c r="J239" s="205">
        <f t="shared" si="35"/>
        <v>0</v>
      </c>
      <c r="K239" s="206"/>
      <c r="L239" s="207"/>
      <c r="M239" s="208" t="s">
        <v>1</v>
      </c>
      <c r="N239" s="209" t="s">
        <v>41</v>
      </c>
      <c r="P239" s="167">
        <f t="shared" si="36"/>
        <v>0</v>
      </c>
      <c r="Q239" s="167">
        <v>0</v>
      </c>
      <c r="R239" s="167">
        <f t="shared" si="37"/>
        <v>0</v>
      </c>
      <c r="S239" s="167">
        <v>0</v>
      </c>
      <c r="T239" s="168">
        <f t="shared" si="38"/>
        <v>0</v>
      </c>
      <c r="AR239" s="169" t="s">
        <v>392</v>
      </c>
      <c r="AT239" s="169" t="s">
        <v>425</v>
      </c>
      <c r="AU239" s="169" t="s">
        <v>87</v>
      </c>
      <c r="AY239" s="17" t="s">
        <v>334</v>
      </c>
      <c r="BE239" s="170">
        <f t="shared" si="39"/>
        <v>0</v>
      </c>
      <c r="BF239" s="170">
        <f t="shared" si="40"/>
        <v>0</v>
      </c>
      <c r="BG239" s="170">
        <f t="shared" si="41"/>
        <v>0</v>
      </c>
      <c r="BH239" s="170">
        <f t="shared" si="42"/>
        <v>0</v>
      </c>
      <c r="BI239" s="170">
        <f t="shared" si="43"/>
        <v>0</v>
      </c>
      <c r="BJ239" s="17" t="s">
        <v>87</v>
      </c>
      <c r="BK239" s="170">
        <f t="shared" si="44"/>
        <v>0</v>
      </c>
      <c r="BL239" s="17" t="s">
        <v>340</v>
      </c>
      <c r="BM239" s="169" t="s">
        <v>2862</v>
      </c>
    </row>
    <row r="240" spans="2:65" s="1" customFormat="1" ht="37.799999999999997" customHeight="1">
      <c r="B240" s="128"/>
      <c r="C240" s="199" t="s">
        <v>923</v>
      </c>
      <c r="D240" s="199" t="s">
        <v>425</v>
      </c>
      <c r="E240" s="200" t="s">
        <v>2863</v>
      </c>
      <c r="F240" s="201" t="s">
        <v>2864</v>
      </c>
      <c r="G240" s="202" t="s">
        <v>511</v>
      </c>
      <c r="H240" s="203">
        <v>105</v>
      </c>
      <c r="I240" s="204"/>
      <c r="J240" s="205">
        <f t="shared" si="35"/>
        <v>0</v>
      </c>
      <c r="K240" s="206"/>
      <c r="L240" s="207"/>
      <c r="M240" s="208" t="s">
        <v>1</v>
      </c>
      <c r="N240" s="209" t="s">
        <v>41</v>
      </c>
      <c r="P240" s="167">
        <f t="shared" si="36"/>
        <v>0</v>
      </c>
      <c r="Q240" s="167">
        <v>0</v>
      </c>
      <c r="R240" s="167">
        <f t="shared" si="37"/>
        <v>0</v>
      </c>
      <c r="S240" s="167">
        <v>0</v>
      </c>
      <c r="T240" s="168">
        <f t="shared" si="38"/>
        <v>0</v>
      </c>
      <c r="AR240" s="169" t="s">
        <v>392</v>
      </c>
      <c r="AT240" s="169" t="s">
        <v>425</v>
      </c>
      <c r="AU240" s="169" t="s">
        <v>87</v>
      </c>
      <c r="AY240" s="17" t="s">
        <v>334</v>
      </c>
      <c r="BE240" s="170">
        <f t="shared" si="39"/>
        <v>0</v>
      </c>
      <c r="BF240" s="170">
        <f t="shared" si="40"/>
        <v>0</v>
      </c>
      <c r="BG240" s="170">
        <f t="shared" si="41"/>
        <v>0</v>
      </c>
      <c r="BH240" s="170">
        <f t="shared" si="42"/>
        <v>0</v>
      </c>
      <c r="BI240" s="170">
        <f t="shared" si="43"/>
        <v>0</v>
      </c>
      <c r="BJ240" s="17" t="s">
        <v>87</v>
      </c>
      <c r="BK240" s="170">
        <f t="shared" si="44"/>
        <v>0</v>
      </c>
      <c r="BL240" s="17" t="s">
        <v>340</v>
      </c>
      <c r="BM240" s="169" t="s">
        <v>2865</v>
      </c>
    </row>
    <row r="241" spans="2:65" s="1" customFormat="1" ht="24.15" customHeight="1">
      <c r="B241" s="128"/>
      <c r="C241" s="158" t="s">
        <v>927</v>
      </c>
      <c r="D241" s="158" t="s">
        <v>336</v>
      </c>
      <c r="E241" s="159" t="s">
        <v>2866</v>
      </c>
      <c r="F241" s="160" t="s">
        <v>2867</v>
      </c>
      <c r="G241" s="161" t="s">
        <v>501</v>
      </c>
      <c r="H241" s="162">
        <v>4</v>
      </c>
      <c r="I241" s="163"/>
      <c r="J241" s="164">
        <f t="shared" si="35"/>
        <v>0</v>
      </c>
      <c r="K241" s="165"/>
      <c r="L241" s="32"/>
      <c r="M241" s="166" t="s">
        <v>1</v>
      </c>
      <c r="N241" s="127" t="s">
        <v>41</v>
      </c>
      <c r="P241" s="167">
        <f t="shared" si="36"/>
        <v>0</v>
      </c>
      <c r="Q241" s="167">
        <v>0</v>
      </c>
      <c r="R241" s="167">
        <f t="shared" si="37"/>
        <v>0</v>
      </c>
      <c r="S241" s="167">
        <v>0</v>
      </c>
      <c r="T241" s="168">
        <f t="shared" si="38"/>
        <v>0</v>
      </c>
      <c r="AR241" s="169" t="s">
        <v>340</v>
      </c>
      <c r="AT241" s="169" t="s">
        <v>336</v>
      </c>
      <c r="AU241" s="169" t="s">
        <v>87</v>
      </c>
      <c r="AY241" s="17" t="s">
        <v>334</v>
      </c>
      <c r="BE241" s="170">
        <f t="shared" si="39"/>
        <v>0</v>
      </c>
      <c r="BF241" s="170">
        <f t="shared" si="40"/>
        <v>0</v>
      </c>
      <c r="BG241" s="170">
        <f t="shared" si="41"/>
        <v>0</v>
      </c>
      <c r="BH241" s="170">
        <f t="shared" si="42"/>
        <v>0</v>
      </c>
      <c r="BI241" s="170">
        <f t="shared" si="43"/>
        <v>0</v>
      </c>
      <c r="BJ241" s="17" t="s">
        <v>87</v>
      </c>
      <c r="BK241" s="170">
        <f t="shared" si="44"/>
        <v>0</v>
      </c>
      <c r="BL241" s="17" t="s">
        <v>340</v>
      </c>
      <c r="BM241" s="169" t="s">
        <v>2868</v>
      </c>
    </row>
    <row r="242" spans="2:65" s="1" customFormat="1" ht="16.5" customHeight="1">
      <c r="B242" s="128"/>
      <c r="C242" s="199" t="s">
        <v>931</v>
      </c>
      <c r="D242" s="199" t="s">
        <v>425</v>
      </c>
      <c r="E242" s="200" t="s">
        <v>2869</v>
      </c>
      <c r="F242" s="201" t="s">
        <v>2870</v>
      </c>
      <c r="G242" s="202" t="s">
        <v>501</v>
      </c>
      <c r="H242" s="203">
        <v>4</v>
      </c>
      <c r="I242" s="204"/>
      <c r="J242" s="205">
        <f t="shared" si="35"/>
        <v>0</v>
      </c>
      <c r="K242" s="206"/>
      <c r="L242" s="207"/>
      <c r="M242" s="208" t="s">
        <v>1</v>
      </c>
      <c r="N242" s="209" t="s">
        <v>41</v>
      </c>
      <c r="P242" s="167">
        <f t="shared" si="36"/>
        <v>0</v>
      </c>
      <c r="Q242" s="167">
        <v>0</v>
      </c>
      <c r="R242" s="167">
        <f t="shared" si="37"/>
        <v>0</v>
      </c>
      <c r="S242" s="167">
        <v>0</v>
      </c>
      <c r="T242" s="168">
        <f t="shared" si="38"/>
        <v>0</v>
      </c>
      <c r="AR242" s="169" t="s">
        <v>392</v>
      </c>
      <c r="AT242" s="169" t="s">
        <v>425</v>
      </c>
      <c r="AU242" s="169" t="s">
        <v>87</v>
      </c>
      <c r="AY242" s="17" t="s">
        <v>334</v>
      </c>
      <c r="BE242" s="170">
        <f t="shared" si="39"/>
        <v>0</v>
      </c>
      <c r="BF242" s="170">
        <f t="shared" si="40"/>
        <v>0</v>
      </c>
      <c r="BG242" s="170">
        <f t="shared" si="41"/>
        <v>0</v>
      </c>
      <c r="BH242" s="170">
        <f t="shared" si="42"/>
        <v>0</v>
      </c>
      <c r="BI242" s="170">
        <f t="shared" si="43"/>
        <v>0</v>
      </c>
      <c r="BJ242" s="17" t="s">
        <v>87</v>
      </c>
      <c r="BK242" s="170">
        <f t="shared" si="44"/>
        <v>0</v>
      </c>
      <c r="BL242" s="17" t="s">
        <v>340</v>
      </c>
      <c r="BM242" s="169" t="s">
        <v>2871</v>
      </c>
    </row>
    <row r="243" spans="2:65" s="1" customFormat="1" ht="24.15" customHeight="1">
      <c r="B243" s="128"/>
      <c r="C243" s="158" t="s">
        <v>936</v>
      </c>
      <c r="D243" s="158" t="s">
        <v>336</v>
      </c>
      <c r="E243" s="159" t="s">
        <v>2866</v>
      </c>
      <c r="F243" s="160" t="s">
        <v>2867</v>
      </c>
      <c r="G243" s="161" t="s">
        <v>501</v>
      </c>
      <c r="H243" s="162">
        <v>2</v>
      </c>
      <c r="I243" s="163"/>
      <c r="J243" s="164">
        <f t="shared" si="35"/>
        <v>0</v>
      </c>
      <c r="K243" s="165"/>
      <c r="L243" s="32"/>
      <c r="M243" s="166" t="s">
        <v>1</v>
      </c>
      <c r="N243" s="127" t="s">
        <v>41</v>
      </c>
      <c r="P243" s="167">
        <f t="shared" si="36"/>
        <v>0</v>
      </c>
      <c r="Q243" s="167">
        <v>0</v>
      </c>
      <c r="R243" s="167">
        <f t="shared" si="37"/>
        <v>0</v>
      </c>
      <c r="S243" s="167">
        <v>0</v>
      </c>
      <c r="T243" s="168">
        <f t="shared" si="38"/>
        <v>0</v>
      </c>
      <c r="AR243" s="169" t="s">
        <v>340</v>
      </c>
      <c r="AT243" s="169" t="s">
        <v>336</v>
      </c>
      <c r="AU243" s="169" t="s">
        <v>87</v>
      </c>
      <c r="AY243" s="17" t="s">
        <v>334</v>
      </c>
      <c r="BE243" s="170">
        <f t="shared" si="39"/>
        <v>0</v>
      </c>
      <c r="BF243" s="170">
        <f t="shared" si="40"/>
        <v>0</v>
      </c>
      <c r="BG243" s="170">
        <f t="shared" si="41"/>
        <v>0</v>
      </c>
      <c r="BH243" s="170">
        <f t="shared" si="42"/>
        <v>0</v>
      </c>
      <c r="BI243" s="170">
        <f t="shared" si="43"/>
        <v>0</v>
      </c>
      <c r="BJ243" s="17" t="s">
        <v>87</v>
      </c>
      <c r="BK243" s="170">
        <f t="shared" si="44"/>
        <v>0</v>
      </c>
      <c r="BL243" s="17" t="s">
        <v>340</v>
      </c>
      <c r="BM243" s="169" t="s">
        <v>2872</v>
      </c>
    </row>
    <row r="244" spans="2:65" s="1" customFormat="1" ht="16.5" customHeight="1">
      <c r="B244" s="128"/>
      <c r="C244" s="199" t="s">
        <v>945</v>
      </c>
      <c r="D244" s="199" t="s">
        <v>425</v>
      </c>
      <c r="E244" s="200" t="s">
        <v>2873</v>
      </c>
      <c r="F244" s="201" t="s">
        <v>2874</v>
      </c>
      <c r="G244" s="202" t="s">
        <v>501</v>
      </c>
      <c r="H244" s="203">
        <v>2</v>
      </c>
      <c r="I244" s="204"/>
      <c r="J244" s="205">
        <f t="shared" si="35"/>
        <v>0</v>
      </c>
      <c r="K244" s="206"/>
      <c r="L244" s="207"/>
      <c r="M244" s="208" t="s">
        <v>1</v>
      </c>
      <c r="N244" s="209" t="s">
        <v>41</v>
      </c>
      <c r="P244" s="167">
        <f t="shared" si="36"/>
        <v>0</v>
      </c>
      <c r="Q244" s="167">
        <v>0</v>
      </c>
      <c r="R244" s="167">
        <f t="shared" si="37"/>
        <v>0</v>
      </c>
      <c r="S244" s="167">
        <v>0</v>
      </c>
      <c r="T244" s="168">
        <f t="shared" si="38"/>
        <v>0</v>
      </c>
      <c r="AR244" s="169" t="s">
        <v>392</v>
      </c>
      <c r="AT244" s="169" t="s">
        <v>425</v>
      </c>
      <c r="AU244" s="169" t="s">
        <v>87</v>
      </c>
      <c r="AY244" s="17" t="s">
        <v>334</v>
      </c>
      <c r="BE244" s="170">
        <f t="shared" si="39"/>
        <v>0</v>
      </c>
      <c r="BF244" s="170">
        <f t="shared" si="40"/>
        <v>0</v>
      </c>
      <c r="BG244" s="170">
        <f t="shared" si="41"/>
        <v>0</v>
      </c>
      <c r="BH244" s="170">
        <f t="shared" si="42"/>
        <v>0</v>
      </c>
      <c r="BI244" s="170">
        <f t="shared" si="43"/>
        <v>0</v>
      </c>
      <c r="BJ244" s="17" t="s">
        <v>87</v>
      </c>
      <c r="BK244" s="170">
        <f t="shared" si="44"/>
        <v>0</v>
      </c>
      <c r="BL244" s="17" t="s">
        <v>340</v>
      </c>
      <c r="BM244" s="169" t="s">
        <v>2875</v>
      </c>
    </row>
    <row r="245" spans="2:65" s="1" customFormat="1" ht="24.15" customHeight="1">
      <c r="B245" s="128"/>
      <c r="C245" s="158" t="s">
        <v>950</v>
      </c>
      <c r="D245" s="158" t="s">
        <v>336</v>
      </c>
      <c r="E245" s="159" t="s">
        <v>2876</v>
      </c>
      <c r="F245" s="160" t="s">
        <v>2877</v>
      </c>
      <c r="G245" s="161" t="s">
        <v>501</v>
      </c>
      <c r="H245" s="162">
        <v>6</v>
      </c>
      <c r="I245" s="163"/>
      <c r="J245" s="164">
        <f t="shared" ref="J245:J267" si="45">ROUND(I245*H245,2)</f>
        <v>0</v>
      </c>
      <c r="K245" s="165"/>
      <c r="L245" s="32"/>
      <c r="M245" s="166" t="s">
        <v>1</v>
      </c>
      <c r="N245" s="127" t="s">
        <v>41</v>
      </c>
      <c r="P245" s="167">
        <f t="shared" ref="P245:P267" si="46">O245*H245</f>
        <v>0</v>
      </c>
      <c r="Q245" s="167">
        <v>0</v>
      </c>
      <c r="R245" s="167">
        <f t="shared" ref="R245:R267" si="47">Q245*H245</f>
        <v>0</v>
      </c>
      <c r="S245" s="167">
        <v>0</v>
      </c>
      <c r="T245" s="168">
        <f t="shared" ref="T245:T267" si="48">S245*H245</f>
        <v>0</v>
      </c>
      <c r="AR245" s="169" t="s">
        <v>340</v>
      </c>
      <c r="AT245" s="169" t="s">
        <v>336</v>
      </c>
      <c r="AU245" s="169" t="s">
        <v>87</v>
      </c>
      <c r="AY245" s="17" t="s">
        <v>334</v>
      </c>
      <c r="BE245" s="170">
        <f t="shared" ref="BE245:BE267" si="49">IF(N245="základná",J245,0)</f>
        <v>0</v>
      </c>
      <c r="BF245" s="170">
        <f t="shared" ref="BF245:BF267" si="50">IF(N245="znížená",J245,0)</f>
        <v>0</v>
      </c>
      <c r="BG245" s="170">
        <f t="shared" ref="BG245:BG267" si="51">IF(N245="zákl. prenesená",J245,0)</f>
        <v>0</v>
      </c>
      <c r="BH245" s="170">
        <f t="shared" ref="BH245:BH267" si="52">IF(N245="zníž. prenesená",J245,0)</f>
        <v>0</v>
      </c>
      <c r="BI245" s="170">
        <f t="shared" ref="BI245:BI267" si="53">IF(N245="nulová",J245,0)</f>
        <v>0</v>
      </c>
      <c r="BJ245" s="17" t="s">
        <v>87</v>
      </c>
      <c r="BK245" s="170">
        <f t="shared" ref="BK245:BK267" si="54">ROUND(I245*H245,2)</f>
        <v>0</v>
      </c>
      <c r="BL245" s="17" t="s">
        <v>340</v>
      </c>
      <c r="BM245" s="169" t="s">
        <v>2878</v>
      </c>
    </row>
    <row r="246" spans="2:65" s="1" customFormat="1" ht="16.5" customHeight="1">
      <c r="B246" s="128"/>
      <c r="C246" s="199" t="s">
        <v>955</v>
      </c>
      <c r="D246" s="199" t="s">
        <v>425</v>
      </c>
      <c r="E246" s="200" t="s">
        <v>2879</v>
      </c>
      <c r="F246" s="201" t="s">
        <v>2880</v>
      </c>
      <c r="G246" s="202" t="s">
        <v>501</v>
      </c>
      <c r="H246" s="203">
        <v>6</v>
      </c>
      <c r="I246" s="204"/>
      <c r="J246" s="205">
        <f t="shared" si="45"/>
        <v>0</v>
      </c>
      <c r="K246" s="206"/>
      <c r="L246" s="207"/>
      <c r="M246" s="208" t="s">
        <v>1</v>
      </c>
      <c r="N246" s="209" t="s">
        <v>41</v>
      </c>
      <c r="P246" s="167">
        <f t="shared" si="46"/>
        <v>0</v>
      </c>
      <c r="Q246" s="167">
        <v>0</v>
      </c>
      <c r="R246" s="167">
        <f t="shared" si="47"/>
        <v>0</v>
      </c>
      <c r="S246" s="167">
        <v>0</v>
      </c>
      <c r="T246" s="168">
        <f t="shared" si="48"/>
        <v>0</v>
      </c>
      <c r="AR246" s="169" t="s">
        <v>392</v>
      </c>
      <c r="AT246" s="169" t="s">
        <v>425</v>
      </c>
      <c r="AU246" s="169" t="s">
        <v>87</v>
      </c>
      <c r="AY246" s="17" t="s">
        <v>334</v>
      </c>
      <c r="BE246" s="170">
        <f t="shared" si="49"/>
        <v>0</v>
      </c>
      <c r="BF246" s="170">
        <f t="shared" si="50"/>
        <v>0</v>
      </c>
      <c r="BG246" s="170">
        <f t="shared" si="51"/>
        <v>0</v>
      </c>
      <c r="BH246" s="170">
        <f t="shared" si="52"/>
        <v>0</v>
      </c>
      <c r="BI246" s="170">
        <f t="shared" si="53"/>
        <v>0</v>
      </c>
      <c r="BJ246" s="17" t="s">
        <v>87</v>
      </c>
      <c r="BK246" s="170">
        <f t="shared" si="54"/>
        <v>0</v>
      </c>
      <c r="BL246" s="17" t="s">
        <v>340</v>
      </c>
      <c r="BM246" s="169" t="s">
        <v>2881</v>
      </c>
    </row>
    <row r="247" spans="2:65" s="1" customFormat="1" ht="24.15" customHeight="1">
      <c r="B247" s="128"/>
      <c r="C247" s="158" t="s">
        <v>776</v>
      </c>
      <c r="D247" s="158" t="s">
        <v>336</v>
      </c>
      <c r="E247" s="159" t="s">
        <v>2876</v>
      </c>
      <c r="F247" s="160" t="s">
        <v>2877</v>
      </c>
      <c r="G247" s="161" t="s">
        <v>501</v>
      </c>
      <c r="H247" s="162">
        <v>6</v>
      </c>
      <c r="I247" s="163"/>
      <c r="J247" s="164">
        <f t="shared" si="45"/>
        <v>0</v>
      </c>
      <c r="K247" s="165"/>
      <c r="L247" s="32"/>
      <c r="M247" s="166" t="s">
        <v>1</v>
      </c>
      <c r="N247" s="127" t="s">
        <v>41</v>
      </c>
      <c r="P247" s="167">
        <f t="shared" si="46"/>
        <v>0</v>
      </c>
      <c r="Q247" s="167">
        <v>0</v>
      </c>
      <c r="R247" s="167">
        <f t="shared" si="47"/>
        <v>0</v>
      </c>
      <c r="S247" s="167">
        <v>0</v>
      </c>
      <c r="T247" s="168">
        <f t="shared" si="48"/>
        <v>0</v>
      </c>
      <c r="AR247" s="169" t="s">
        <v>340</v>
      </c>
      <c r="AT247" s="169" t="s">
        <v>336</v>
      </c>
      <c r="AU247" s="169" t="s">
        <v>87</v>
      </c>
      <c r="AY247" s="17" t="s">
        <v>334</v>
      </c>
      <c r="BE247" s="170">
        <f t="shared" si="49"/>
        <v>0</v>
      </c>
      <c r="BF247" s="170">
        <f t="shared" si="50"/>
        <v>0</v>
      </c>
      <c r="BG247" s="170">
        <f t="shared" si="51"/>
        <v>0</v>
      </c>
      <c r="BH247" s="170">
        <f t="shared" si="52"/>
        <v>0</v>
      </c>
      <c r="BI247" s="170">
        <f t="shared" si="53"/>
        <v>0</v>
      </c>
      <c r="BJ247" s="17" t="s">
        <v>87</v>
      </c>
      <c r="BK247" s="170">
        <f t="shared" si="54"/>
        <v>0</v>
      </c>
      <c r="BL247" s="17" t="s">
        <v>340</v>
      </c>
      <c r="BM247" s="169" t="s">
        <v>2882</v>
      </c>
    </row>
    <row r="248" spans="2:65" s="1" customFormat="1" ht="16.5" customHeight="1">
      <c r="B248" s="128"/>
      <c r="C248" s="199" t="s">
        <v>964</v>
      </c>
      <c r="D248" s="199" t="s">
        <v>425</v>
      </c>
      <c r="E248" s="200" t="s">
        <v>2883</v>
      </c>
      <c r="F248" s="201" t="s">
        <v>2884</v>
      </c>
      <c r="G248" s="202" t="s">
        <v>501</v>
      </c>
      <c r="H248" s="203">
        <v>2</v>
      </c>
      <c r="I248" s="204"/>
      <c r="J248" s="205">
        <f t="shared" si="45"/>
        <v>0</v>
      </c>
      <c r="K248" s="206"/>
      <c r="L248" s="207"/>
      <c r="M248" s="208" t="s">
        <v>1</v>
      </c>
      <c r="N248" s="209" t="s">
        <v>41</v>
      </c>
      <c r="P248" s="167">
        <f t="shared" si="46"/>
        <v>0</v>
      </c>
      <c r="Q248" s="167">
        <v>0</v>
      </c>
      <c r="R248" s="167">
        <f t="shared" si="47"/>
        <v>0</v>
      </c>
      <c r="S248" s="167">
        <v>0</v>
      </c>
      <c r="T248" s="168">
        <f t="shared" si="48"/>
        <v>0</v>
      </c>
      <c r="AR248" s="169" t="s">
        <v>392</v>
      </c>
      <c r="AT248" s="169" t="s">
        <v>425</v>
      </c>
      <c r="AU248" s="169" t="s">
        <v>87</v>
      </c>
      <c r="AY248" s="17" t="s">
        <v>334</v>
      </c>
      <c r="BE248" s="170">
        <f t="shared" si="49"/>
        <v>0</v>
      </c>
      <c r="BF248" s="170">
        <f t="shared" si="50"/>
        <v>0</v>
      </c>
      <c r="BG248" s="170">
        <f t="shared" si="51"/>
        <v>0</v>
      </c>
      <c r="BH248" s="170">
        <f t="shared" si="52"/>
        <v>0</v>
      </c>
      <c r="BI248" s="170">
        <f t="shared" si="53"/>
        <v>0</v>
      </c>
      <c r="BJ248" s="17" t="s">
        <v>87</v>
      </c>
      <c r="BK248" s="170">
        <f t="shared" si="54"/>
        <v>0</v>
      </c>
      <c r="BL248" s="17" t="s">
        <v>340</v>
      </c>
      <c r="BM248" s="169" t="s">
        <v>2885</v>
      </c>
    </row>
    <row r="249" spans="2:65" s="1" customFormat="1" ht="16.5" customHeight="1">
      <c r="B249" s="128"/>
      <c r="C249" s="199" t="s">
        <v>968</v>
      </c>
      <c r="D249" s="199" t="s">
        <v>425</v>
      </c>
      <c r="E249" s="200" t="s">
        <v>2886</v>
      </c>
      <c r="F249" s="201" t="s">
        <v>2887</v>
      </c>
      <c r="G249" s="202" t="s">
        <v>501</v>
      </c>
      <c r="H249" s="203">
        <v>4</v>
      </c>
      <c r="I249" s="204"/>
      <c r="J249" s="205">
        <f t="shared" si="45"/>
        <v>0</v>
      </c>
      <c r="K249" s="206"/>
      <c r="L249" s="207"/>
      <c r="M249" s="208" t="s">
        <v>1</v>
      </c>
      <c r="N249" s="209" t="s">
        <v>41</v>
      </c>
      <c r="P249" s="167">
        <f t="shared" si="46"/>
        <v>0</v>
      </c>
      <c r="Q249" s="167">
        <v>0</v>
      </c>
      <c r="R249" s="167">
        <f t="shared" si="47"/>
        <v>0</v>
      </c>
      <c r="S249" s="167">
        <v>0</v>
      </c>
      <c r="T249" s="168">
        <f t="shared" si="48"/>
        <v>0</v>
      </c>
      <c r="AR249" s="169" t="s">
        <v>392</v>
      </c>
      <c r="AT249" s="169" t="s">
        <v>425</v>
      </c>
      <c r="AU249" s="169" t="s">
        <v>87</v>
      </c>
      <c r="AY249" s="17" t="s">
        <v>334</v>
      </c>
      <c r="BE249" s="170">
        <f t="shared" si="49"/>
        <v>0</v>
      </c>
      <c r="BF249" s="170">
        <f t="shared" si="50"/>
        <v>0</v>
      </c>
      <c r="BG249" s="170">
        <f t="shared" si="51"/>
        <v>0</v>
      </c>
      <c r="BH249" s="170">
        <f t="shared" si="52"/>
        <v>0</v>
      </c>
      <c r="BI249" s="170">
        <f t="shared" si="53"/>
        <v>0</v>
      </c>
      <c r="BJ249" s="17" t="s">
        <v>87</v>
      </c>
      <c r="BK249" s="170">
        <f t="shared" si="54"/>
        <v>0</v>
      </c>
      <c r="BL249" s="17" t="s">
        <v>340</v>
      </c>
      <c r="BM249" s="169" t="s">
        <v>2888</v>
      </c>
    </row>
    <row r="250" spans="2:65" s="1" customFormat="1" ht="24.15" customHeight="1">
      <c r="B250" s="128"/>
      <c r="C250" s="158" t="s">
        <v>974</v>
      </c>
      <c r="D250" s="158" t="s">
        <v>336</v>
      </c>
      <c r="E250" s="159" t="s">
        <v>2889</v>
      </c>
      <c r="F250" s="160" t="s">
        <v>2890</v>
      </c>
      <c r="G250" s="161" t="s">
        <v>501</v>
      </c>
      <c r="H250" s="162">
        <v>1</v>
      </c>
      <c r="I250" s="163"/>
      <c r="J250" s="164">
        <f t="shared" si="45"/>
        <v>0</v>
      </c>
      <c r="K250" s="165"/>
      <c r="L250" s="32"/>
      <c r="M250" s="166" t="s">
        <v>1</v>
      </c>
      <c r="N250" s="127" t="s">
        <v>41</v>
      </c>
      <c r="P250" s="167">
        <f t="shared" si="46"/>
        <v>0</v>
      </c>
      <c r="Q250" s="167">
        <v>0</v>
      </c>
      <c r="R250" s="167">
        <f t="shared" si="47"/>
        <v>0</v>
      </c>
      <c r="S250" s="167">
        <v>0</v>
      </c>
      <c r="T250" s="168">
        <f t="shared" si="48"/>
        <v>0</v>
      </c>
      <c r="AR250" s="169" t="s">
        <v>340</v>
      </c>
      <c r="AT250" s="169" t="s">
        <v>336</v>
      </c>
      <c r="AU250" s="169" t="s">
        <v>87</v>
      </c>
      <c r="AY250" s="17" t="s">
        <v>334</v>
      </c>
      <c r="BE250" s="170">
        <f t="shared" si="49"/>
        <v>0</v>
      </c>
      <c r="BF250" s="170">
        <f t="shared" si="50"/>
        <v>0</v>
      </c>
      <c r="BG250" s="170">
        <f t="shared" si="51"/>
        <v>0</v>
      </c>
      <c r="BH250" s="170">
        <f t="shared" si="52"/>
        <v>0</v>
      </c>
      <c r="BI250" s="170">
        <f t="shared" si="53"/>
        <v>0</v>
      </c>
      <c r="BJ250" s="17" t="s">
        <v>87</v>
      </c>
      <c r="BK250" s="170">
        <f t="shared" si="54"/>
        <v>0</v>
      </c>
      <c r="BL250" s="17" t="s">
        <v>340</v>
      </c>
      <c r="BM250" s="169" t="s">
        <v>2891</v>
      </c>
    </row>
    <row r="251" spans="2:65" s="1" customFormat="1" ht="16.5" customHeight="1">
      <c r="B251" s="128"/>
      <c r="C251" s="199" t="s">
        <v>983</v>
      </c>
      <c r="D251" s="199" t="s">
        <v>425</v>
      </c>
      <c r="E251" s="200" t="s">
        <v>2892</v>
      </c>
      <c r="F251" s="201" t="s">
        <v>2893</v>
      </c>
      <c r="G251" s="202" t="s">
        <v>501</v>
      </c>
      <c r="H251" s="203">
        <v>1</v>
      </c>
      <c r="I251" s="204"/>
      <c r="J251" s="205">
        <f t="shared" si="45"/>
        <v>0</v>
      </c>
      <c r="K251" s="206"/>
      <c r="L251" s="207"/>
      <c r="M251" s="208" t="s">
        <v>1</v>
      </c>
      <c r="N251" s="209" t="s">
        <v>41</v>
      </c>
      <c r="P251" s="167">
        <f t="shared" si="46"/>
        <v>0</v>
      </c>
      <c r="Q251" s="167">
        <v>0</v>
      </c>
      <c r="R251" s="167">
        <f t="shared" si="47"/>
        <v>0</v>
      </c>
      <c r="S251" s="167">
        <v>0</v>
      </c>
      <c r="T251" s="168">
        <f t="shared" si="48"/>
        <v>0</v>
      </c>
      <c r="AR251" s="169" t="s">
        <v>392</v>
      </c>
      <c r="AT251" s="169" t="s">
        <v>425</v>
      </c>
      <c r="AU251" s="169" t="s">
        <v>87</v>
      </c>
      <c r="AY251" s="17" t="s">
        <v>334</v>
      </c>
      <c r="BE251" s="170">
        <f t="shared" si="49"/>
        <v>0</v>
      </c>
      <c r="BF251" s="170">
        <f t="shared" si="50"/>
        <v>0</v>
      </c>
      <c r="BG251" s="170">
        <f t="shared" si="51"/>
        <v>0</v>
      </c>
      <c r="BH251" s="170">
        <f t="shared" si="52"/>
        <v>0</v>
      </c>
      <c r="BI251" s="170">
        <f t="shared" si="53"/>
        <v>0</v>
      </c>
      <c r="BJ251" s="17" t="s">
        <v>87</v>
      </c>
      <c r="BK251" s="170">
        <f t="shared" si="54"/>
        <v>0</v>
      </c>
      <c r="BL251" s="17" t="s">
        <v>340</v>
      </c>
      <c r="BM251" s="169" t="s">
        <v>2894</v>
      </c>
    </row>
    <row r="252" spans="2:65" s="1" customFormat="1" ht="24.15" customHeight="1">
      <c r="B252" s="128"/>
      <c r="C252" s="158" t="s">
        <v>989</v>
      </c>
      <c r="D252" s="158" t="s">
        <v>336</v>
      </c>
      <c r="E252" s="159" t="s">
        <v>2889</v>
      </c>
      <c r="F252" s="160" t="s">
        <v>2890</v>
      </c>
      <c r="G252" s="161" t="s">
        <v>501</v>
      </c>
      <c r="H252" s="162">
        <v>1</v>
      </c>
      <c r="I252" s="163"/>
      <c r="J252" s="164">
        <f t="shared" si="45"/>
        <v>0</v>
      </c>
      <c r="K252" s="165"/>
      <c r="L252" s="32"/>
      <c r="M252" s="166" t="s">
        <v>1</v>
      </c>
      <c r="N252" s="127" t="s">
        <v>41</v>
      </c>
      <c r="P252" s="167">
        <f t="shared" si="46"/>
        <v>0</v>
      </c>
      <c r="Q252" s="167">
        <v>0</v>
      </c>
      <c r="R252" s="167">
        <f t="shared" si="47"/>
        <v>0</v>
      </c>
      <c r="S252" s="167">
        <v>0</v>
      </c>
      <c r="T252" s="168">
        <f t="shared" si="48"/>
        <v>0</v>
      </c>
      <c r="AR252" s="169" t="s">
        <v>340</v>
      </c>
      <c r="AT252" s="169" t="s">
        <v>336</v>
      </c>
      <c r="AU252" s="169" t="s">
        <v>87</v>
      </c>
      <c r="AY252" s="17" t="s">
        <v>334</v>
      </c>
      <c r="BE252" s="170">
        <f t="shared" si="49"/>
        <v>0</v>
      </c>
      <c r="BF252" s="170">
        <f t="shared" si="50"/>
        <v>0</v>
      </c>
      <c r="BG252" s="170">
        <f t="shared" si="51"/>
        <v>0</v>
      </c>
      <c r="BH252" s="170">
        <f t="shared" si="52"/>
        <v>0</v>
      </c>
      <c r="BI252" s="170">
        <f t="shared" si="53"/>
        <v>0</v>
      </c>
      <c r="BJ252" s="17" t="s">
        <v>87</v>
      </c>
      <c r="BK252" s="170">
        <f t="shared" si="54"/>
        <v>0</v>
      </c>
      <c r="BL252" s="17" t="s">
        <v>340</v>
      </c>
      <c r="BM252" s="169" t="s">
        <v>2895</v>
      </c>
    </row>
    <row r="253" spans="2:65" s="1" customFormat="1" ht="16.5" customHeight="1">
      <c r="B253" s="128"/>
      <c r="C253" s="199" t="s">
        <v>998</v>
      </c>
      <c r="D253" s="199" t="s">
        <v>425</v>
      </c>
      <c r="E253" s="200" t="s">
        <v>2896</v>
      </c>
      <c r="F253" s="201" t="s">
        <v>2897</v>
      </c>
      <c r="G253" s="202" t="s">
        <v>501</v>
      </c>
      <c r="H253" s="203">
        <v>1</v>
      </c>
      <c r="I253" s="204"/>
      <c r="J253" s="205">
        <f t="shared" si="45"/>
        <v>0</v>
      </c>
      <c r="K253" s="206"/>
      <c r="L253" s="207"/>
      <c r="M253" s="208" t="s">
        <v>1</v>
      </c>
      <c r="N253" s="209" t="s">
        <v>41</v>
      </c>
      <c r="P253" s="167">
        <f t="shared" si="46"/>
        <v>0</v>
      </c>
      <c r="Q253" s="167">
        <v>0</v>
      </c>
      <c r="R253" s="167">
        <f t="shared" si="47"/>
        <v>0</v>
      </c>
      <c r="S253" s="167">
        <v>0</v>
      </c>
      <c r="T253" s="168">
        <f t="shared" si="48"/>
        <v>0</v>
      </c>
      <c r="AR253" s="169" t="s">
        <v>392</v>
      </c>
      <c r="AT253" s="169" t="s">
        <v>425</v>
      </c>
      <c r="AU253" s="169" t="s">
        <v>87</v>
      </c>
      <c r="AY253" s="17" t="s">
        <v>334</v>
      </c>
      <c r="BE253" s="170">
        <f t="shared" si="49"/>
        <v>0</v>
      </c>
      <c r="BF253" s="170">
        <f t="shared" si="50"/>
        <v>0</v>
      </c>
      <c r="BG253" s="170">
        <f t="shared" si="51"/>
        <v>0</v>
      </c>
      <c r="BH253" s="170">
        <f t="shared" si="52"/>
        <v>0</v>
      </c>
      <c r="BI253" s="170">
        <f t="shared" si="53"/>
        <v>0</v>
      </c>
      <c r="BJ253" s="17" t="s">
        <v>87</v>
      </c>
      <c r="BK253" s="170">
        <f t="shared" si="54"/>
        <v>0</v>
      </c>
      <c r="BL253" s="17" t="s">
        <v>340</v>
      </c>
      <c r="BM253" s="169" t="s">
        <v>2898</v>
      </c>
    </row>
    <row r="254" spans="2:65" s="1" customFormat="1" ht="24.15" customHeight="1">
      <c r="B254" s="128"/>
      <c r="C254" s="158" t="s">
        <v>1004</v>
      </c>
      <c r="D254" s="158" t="s">
        <v>336</v>
      </c>
      <c r="E254" s="159" t="s">
        <v>2889</v>
      </c>
      <c r="F254" s="160" t="s">
        <v>2890</v>
      </c>
      <c r="G254" s="161" t="s">
        <v>501</v>
      </c>
      <c r="H254" s="162">
        <v>1</v>
      </c>
      <c r="I254" s="163"/>
      <c r="J254" s="164">
        <f t="shared" si="45"/>
        <v>0</v>
      </c>
      <c r="K254" s="165"/>
      <c r="L254" s="32"/>
      <c r="M254" s="166" t="s">
        <v>1</v>
      </c>
      <c r="N254" s="127" t="s">
        <v>41</v>
      </c>
      <c r="P254" s="167">
        <f t="shared" si="46"/>
        <v>0</v>
      </c>
      <c r="Q254" s="167">
        <v>0</v>
      </c>
      <c r="R254" s="167">
        <f t="shared" si="47"/>
        <v>0</v>
      </c>
      <c r="S254" s="167">
        <v>0</v>
      </c>
      <c r="T254" s="168">
        <f t="shared" si="48"/>
        <v>0</v>
      </c>
      <c r="AR254" s="169" t="s">
        <v>340</v>
      </c>
      <c r="AT254" s="169" t="s">
        <v>336</v>
      </c>
      <c r="AU254" s="169" t="s">
        <v>87</v>
      </c>
      <c r="AY254" s="17" t="s">
        <v>334</v>
      </c>
      <c r="BE254" s="170">
        <f t="shared" si="49"/>
        <v>0</v>
      </c>
      <c r="BF254" s="170">
        <f t="shared" si="50"/>
        <v>0</v>
      </c>
      <c r="BG254" s="170">
        <f t="shared" si="51"/>
        <v>0</v>
      </c>
      <c r="BH254" s="170">
        <f t="shared" si="52"/>
        <v>0</v>
      </c>
      <c r="BI254" s="170">
        <f t="shared" si="53"/>
        <v>0</v>
      </c>
      <c r="BJ254" s="17" t="s">
        <v>87</v>
      </c>
      <c r="BK254" s="170">
        <f t="shared" si="54"/>
        <v>0</v>
      </c>
      <c r="BL254" s="17" t="s">
        <v>340</v>
      </c>
      <c r="BM254" s="169" t="s">
        <v>2899</v>
      </c>
    </row>
    <row r="255" spans="2:65" s="1" customFormat="1" ht="16.5" customHeight="1">
      <c r="B255" s="128"/>
      <c r="C255" s="199" t="s">
        <v>1010</v>
      </c>
      <c r="D255" s="199" t="s">
        <v>425</v>
      </c>
      <c r="E255" s="200" t="s">
        <v>2900</v>
      </c>
      <c r="F255" s="201" t="s">
        <v>2901</v>
      </c>
      <c r="G255" s="202" t="s">
        <v>501</v>
      </c>
      <c r="H255" s="203">
        <v>1</v>
      </c>
      <c r="I255" s="204"/>
      <c r="J255" s="205">
        <f t="shared" si="45"/>
        <v>0</v>
      </c>
      <c r="K255" s="206"/>
      <c r="L255" s="207"/>
      <c r="M255" s="208" t="s">
        <v>1</v>
      </c>
      <c r="N255" s="209" t="s">
        <v>41</v>
      </c>
      <c r="P255" s="167">
        <f t="shared" si="46"/>
        <v>0</v>
      </c>
      <c r="Q255" s="167">
        <v>0</v>
      </c>
      <c r="R255" s="167">
        <f t="shared" si="47"/>
        <v>0</v>
      </c>
      <c r="S255" s="167">
        <v>0</v>
      </c>
      <c r="T255" s="168">
        <f t="shared" si="48"/>
        <v>0</v>
      </c>
      <c r="AR255" s="169" t="s">
        <v>392</v>
      </c>
      <c r="AT255" s="169" t="s">
        <v>425</v>
      </c>
      <c r="AU255" s="169" t="s">
        <v>87</v>
      </c>
      <c r="AY255" s="17" t="s">
        <v>334</v>
      </c>
      <c r="BE255" s="170">
        <f t="shared" si="49"/>
        <v>0</v>
      </c>
      <c r="BF255" s="170">
        <f t="shared" si="50"/>
        <v>0</v>
      </c>
      <c r="BG255" s="170">
        <f t="shared" si="51"/>
        <v>0</v>
      </c>
      <c r="BH255" s="170">
        <f t="shared" si="52"/>
        <v>0</v>
      </c>
      <c r="BI255" s="170">
        <f t="shared" si="53"/>
        <v>0</v>
      </c>
      <c r="BJ255" s="17" t="s">
        <v>87</v>
      </c>
      <c r="BK255" s="170">
        <f t="shared" si="54"/>
        <v>0</v>
      </c>
      <c r="BL255" s="17" t="s">
        <v>340</v>
      </c>
      <c r="BM255" s="169" t="s">
        <v>2902</v>
      </c>
    </row>
    <row r="256" spans="2:65" s="1" customFormat="1" ht="16.5" customHeight="1">
      <c r="B256" s="128"/>
      <c r="C256" s="158" t="s">
        <v>1015</v>
      </c>
      <c r="D256" s="158" t="s">
        <v>336</v>
      </c>
      <c r="E256" s="159" t="s">
        <v>2903</v>
      </c>
      <c r="F256" s="160" t="s">
        <v>2904</v>
      </c>
      <c r="G256" s="161" t="s">
        <v>501</v>
      </c>
      <c r="H256" s="162">
        <v>16</v>
      </c>
      <c r="I256" s="163"/>
      <c r="J256" s="164">
        <f t="shared" si="45"/>
        <v>0</v>
      </c>
      <c r="K256" s="165"/>
      <c r="L256" s="32"/>
      <c r="M256" s="166" t="s">
        <v>1</v>
      </c>
      <c r="N256" s="127" t="s">
        <v>41</v>
      </c>
      <c r="P256" s="167">
        <f t="shared" si="46"/>
        <v>0</v>
      </c>
      <c r="Q256" s="167">
        <v>0</v>
      </c>
      <c r="R256" s="167">
        <f t="shared" si="47"/>
        <v>0</v>
      </c>
      <c r="S256" s="167">
        <v>0</v>
      </c>
      <c r="T256" s="168">
        <f t="shared" si="48"/>
        <v>0</v>
      </c>
      <c r="AR256" s="169" t="s">
        <v>340</v>
      </c>
      <c r="AT256" s="169" t="s">
        <v>336</v>
      </c>
      <c r="AU256" s="169" t="s">
        <v>87</v>
      </c>
      <c r="AY256" s="17" t="s">
        <v>334</v>
      </c>
      <c r="BE256" s="170">
        <f t="shared" si="49"/>
        <v>0</v>
      </c>
      <c r="BF256" s="170">
        <f t="shared" si="50"/>
        <v>0</v>
      </c>
      <c r="BG256" s="170">
        <f t="shared" si="51"/>
        <v>0</v>
      </c>
      <c r="BH256" s="170">
        <f t="shared" si="52"/>
        <v>0</v>
      </c>
      <c r="BI256" s="170">
        <f t="shared" si="53"/>
        <v>0</v>
      </c>
      <c r="BJ256" s="17" t="s">
        <v>87</v>
      </c>
      <c r="BK256" s="170">
        <f t="shared" si="54"/>
        <v>0</v>
      </c>
      <c r="BL256" s="17" t="s">
        <v>340</v>
      </c>
      <c r="BM256" s="169" t="s">
        <v>2905</v>
      </c>
    </row>
    <row r="257" spans="2:65" s="1" customFormat="1" ht="24.15" customHeight="1">
      <c r="B257" s="128"/>
      <c r="C257" s="199" t="s">
        <v>1021</v>
      </c>
      <c r="D257" s="199" t="s">
        <v>425</v>
      </c>
      <c r="E257" s="200" t="s">
        <v>2906</v>
      </c>
      <c r="F257" s="201" t="s">
        <v>2907</v>
      </c>
      <c r="G257" s="202" t="s">
        <v>501</v>
      </c>
      <c r="H257" s="203">
        <v>16</v>
      </c>
      <c r="I257" s="204"/>
      <c r="J257" s="205">
        <f t="shared" si="45"/>
        <v>0</v>
      </c>
      <c r="K257" s="206"/>
      <c r="L257" s="207"/>
      <c r="M257" s="208" t="s">
        <v>1</v>
      </c>
      <c r="N257" s="209" t="s">
        <v>41</v>
      </c>
      <c r="P257" s="167">
        <f t="shared" si="46"/>
        <v>0</v>
      </c>
      <c r="Q257" s="167">
        <v>0</v>
      </c>
      <c r="R257" s="167">
        <f t="shared" si="47"/>
        <v>0</v>
      </c>
      <c r="S257" s="167">
        <v>0</v>
      </c>
      <c r="T257" s="168">
        <f t="shared" si="48"/>
        <v>0</v>
      </c>
      <c r="AR257" s="169" t="s">
        <v>392</v>
      </c>
      <c r="AT257" s="169" t="s">
        <v>425</v>
      </c>
      <c r="AU257" s="169" t="s">
        <v>87</v>
      </c>
      <c r="AY257" s="17" t="s">
        <v>334</v>
      </c>
      <c r="BE257" s="170">
        <f t="shared" si="49"/>
        <v>0</v>
      </c>
      <c r="BF257" s="170">
        <f t="shared" si="50"/>
        <v>0</v>
      </c>
      <c r="BG257" s="170">
        <f t="shared" si="51"/>
        <v>0</v>
      </c>
      <c r="BH257" s="170">
        <f t="shared" si="52"/>
        <v>0</v>
      </c>
      <c r="BI257" s="170">
        <f t="shared" si="53"/>
        <v>0</v>
      </c>
      <c r="BJ257" s="17" t="s">
        <v>87</v>
      </c>
      <c r="BK257" s="170">
        <f t="shared" si="54"/>
        <v>0</v>
      </c>
      <c r="BL257" s="17" t="s">
        <v>340</v>
      </c>
      <c r="BM257" s="169" t="s">
        <v>2908</v>
      </c>
    </row>
    <row r="258" spans="2:65" s="1" customFormat="1" ht="21.75" customHeight="1">
      <c r="B258" s="128"/>
      <c r="C258" s="158" t="s">
        <v>1027</v>
      </c>
      <c r="D258" s="158" t="s">
        <v>336</v>
      </c>
      <c r="E258" s="159" t="s">
        <v>2909</v>
      </c>
      <c r="F258" s="160" t="s">
        <v>2910</v>
      </c>
      <c r="G258" s="161" t="s">
        <v>501</v>
      </c>
      <c r="H258" s="162">
        <v>2</v>
      </c>
      <c r="I258" s="163"/>
      <c r="J258" s="164">
        <f t="shared" si="45"/>
        <v>0</v>
      </c>
      <c r="K258" s="165"/>
      <c r="L258" s="32"/>
      <c r="M258" s="166" t="s">
        <v>1</v>
      </c>
      <c r="N258" s="127" t="s">
        <v>41</v>
      </c>
      <c r="P258" s="167">
        <f t="shared" si="46"/>
        <v>0</v>
      </c>
      <c r="Q258" s="167">
        <v>0</v>
      </c>
      <c r="R258" s="167">
        <f t="shared" si="47"/>
        <v>0</v>
      </c>
      <c r="S258" s="167">
        <v>0</v>
      </c>
      <c r="T258" s="168">
        <f t="shared" si="48"/>
        <v>0</v>
      </c>
      <c r="AR258" s="169" t="s">
        <v>340</v>
      </c>
      <c r="AT258" s="169" t="s">
        <v>336</v>
      </c>
      <c r="AU258" s="169" t="s">
        <v>87</v>
      </c>
      <c r="AY258" s="17" t="s">
        <v>334</v>
      </c>
      <c r="BE258" s="170">
        <f t="shared" si="49"/>
        <v>0</v>
      </c>
      <c r="BF258" s="170">
        <f t="shared" si="50"/>
        <v>0</v>
      </c>
      <c r="BG258" s="170">
        <f t="shared" si="51"/>
        <v>0</v>
      </c>
      <c r="BH258" s="170">
        <f t="shared" si="52"/>
        <v>0</v>
      </c>
      <c r="BI258" s="170">
        <f t="shared" si="53"/>
        <v>0</v>
      </c>
      <c r="BJ258" s="17" t="s">
        <v>87</v>
      </c>
      <c r="BK258" s="170">
        <f t="shared" si="54"/>
        <v>0</v>
      </c>
      <c r="BL258" s="17" t="s">
        <v>340</v>
      </c>
      <c r="BM258" s="169" t="s">
        <v>2911</v>
      </c>
    </row>
    <row r="259" spans="2:65" s="1" customFormat="1" ht="24.15" customHeight="1">
      <c r="B259" s="128"/>
      <c r="C259" s="199" t="s">
        <v>1032</v>
      </c>
      <c r="D259" s="199" t="s">
        <v>425</v>
      </c>
      <c r="E259" s="200" t="s">
        <v>2912</v>
      </c>
      <c r="F259" s="201" t="s">
        <v>2913</v>
      </c>
      <c r="G259" s="202" t="s">
        <v>501</v>
      </c>
      <c r="H259" s="203">
        <v>2</v>
      </c>
      <c r="I259" s="204"/>
      <c r="J259" s="205">
        <f t="shared" si="45"/>
        <v>0</v>
      </c>
      <c r="K259" s="206"/>
      <c r="L259" s="207"/>
      <c r="M259" s="208" t="s">
        <v>1</v>
      </c>
      <c r="N259" s="209" t="s">
        <v>41</v>
      </c>
      <c r="P259" s="167">
        <f t="shared" si="46"/>
        <v>0</v>
      </c>
      <c r="Q259" s="167">
        <v>0</v>
      </c>
      <c r="R259" s="167">
        <f t="shared" si="47"/>
        <v>0</v>
      </c>
      <c r="S259" s="167">
        <v>0</v>
      </c>
      <c r="T259" s="168">
        <f t="shared" si="48"/>
        <v>0</v>
      </c>
      <c r="AR259" s="169" t="s">
        <v>392</v>
      </c>
      <c r="AT259" s="169" t="s">
        <v>425</v>
      </c>
      <c r="AU259" s="169" t="s">
        <v>87</v>
      </c>
      <c r="AY259" s="17" t="s">
        <v>334</v>
      </c>
      <c r="BE259" s="170">
        <f t="shared" si="49"/>
        <v>0</v>
      </c>
      <c r="BF259" s="170">
        <f t="shared" si="50"/>
        <v>0</v>
      </c>
      <c r="BG259" s="170">
        <f t="shared" si="51"/>
        <v>0</v>
      </c>
      <c r="BH259" s="170">
        <f t="shared" si="52"/>
        <v>0</v>
      </c>
      <c r="BI259" s="170">
        <f t="shared" si="53"/>
        <v>0</v>
      </c>
      <c r="BJ259" s="17" t="s">
        <v>87</v>
      </c>
      <c r="BK259" s="170">
        <f t="shared" si="54"/>
        <v>0</v>
      </c>
      <c r="BL259" s="17" t="s">
        <v>340</v>
      </c>
      <c r="BM259" s="169" t="s">
        <v>2914</v>
      </c>
    </row>
    <row r="260" spans="2:65" s="1" customFormat="1" ht="16.5" customHeight="1">
      <c r="B260" s="128"/>
      <c r="C260" s="158" t="s">
        <v>1036</v>
      </c>
      <c r="D260" s="158" t="s">
        <v>336</v>
      </c>
      <c r="E260" s="159" t="s">
        <v>2915</v>
      </c>
      <c r="F260" s="160" t="s">
        <v>2855</v>
      </c>
      <c r="G260" s="161" t="s">
        <v>501</v>
      </c>
      <c r="H260" s="162">
        <v>1</v>
      </c>
      <c r="I260" s="163"/>
      <c r="J260" s="164">
        <f t="shared" si="45"/>
        <v>0</v>
      </c>
      <c r="K260" s="165"/>
      <c r="L260" s="32"/>
      <c r="M260" s="166" t="s">
        <v>1</v>
      </c>
      <c r="N260" s="127" t="s">
        <v>41</v>
      </c>
      <c r="P260" s="167">
        <f t="shared" si="46"/>
        <v>0</v>
      </c>
      <c r="Q260" s="167">
        <v>0</v>
      </c>
      <c r="R260" s="167">
        <f t="shared" si="47"/>
        <v>0</v>
      </c>
      <c r="S260" s="167">
        <v>0</v>
      </c>
      <c r="T260" s="168">
        <f t="shared" si="48"/>
        <v>0</v>
      </c>
      <c r="AR260" s="169" t="s">
        <v>340</v>
      </c>
      <c r="AT260" s="169" t="s">
        <v>336</v>
      </c>
      <c r="AU260" s="169" t="s">
        <v>87</v>
      </c>
      <c r="AY260" s="17" t="s">
        <v>334</v>
      </c>
      <c r="BE260" s="170">
        <f t="shared" si="49"/>
        <v>0</v>
      </c>
      <c r="BF260" s="170">
        <f t="shared" si="50"/>
        <v>0</v>
      </c>
      <c r="BG260" s="170">
        <f t="shared" si="51"/>
        <v>0</v>
      </c>
      <c r="BH260" s="170">
        <f t="shared" si="52"/>
        <v>0</v>
      </c>
      <c r="BI260" s="170">
        <f t="shared" si="53"/>
        <v>0</v>
      </c>
      <c r="BJ260" s="17" t="s">
        <v>87</v>
      </c>
      <c r="BK260" s="170">
        <f t="shared" si="54"/>
        <v>0</v>
      </c>
      <c r="BL260" s="17" t="s">
        <v>340</v>
      </c>
      <c r="BM260" s="169" t="s">
        <v>2916</v>
      </c>
    </row>
    <row r="261" spans="2:65" s="1" customFormat="1" ht="16.5" customHeight="1">
      <c r="B261" s="128"/>
      <c r="C261" s="199" t="s">
        <v>1044</v>
      </c>
      <c r="D261" s="199" t="s">
        <v>425</v>
      </c>
      <c r="E261" s="200" t="s">
        <v>2917</v>
      </c>
      <c r="F261" s="201" t="s">
        <v>2918</v>
      </c>
      <c r="G261" s="202" t="s">
        <v>501</v>
      </c>
      <c r="H261" s="203">
        <v>1</v>
      </c>
      <c r="I261" s="204"/>
      <c r="J261" s="205">
        <f t="shared" si="45"/>
        <v>0</v>
      </c>
      <c r="K261" s="206"/>
      <c r="L261" s="207"/>
      <c r="M261" s="208" t="s">
        <v>1</v>
      </c>
      <c r="N261" s="209" t="s">
        <v>41</v>
      </c>
      <c r="P261" s="167">
        <f t="shared" si="46"/>
        <v>0</v>
      </c>
      <c r="Q261" s="167">
        <v>0</v>
      </c>
      <c r="R261" s="167">
        <f t="shared" si="47"/>
        <v>0</v>
      </c>
      <c r="S261" s="167">
        <v>0</v>
      </c>
      <c r="T261" s="168">
        <f t="shared" si="48"/>
        <v>0</v>
      </c>
      <c r="AR261" s="169" t="s">
        <v>392</v>
      </c>
      <c r="AT261" s="169" t="s">
        <v>425</v>
      </c>
      <c r="AU261" s="169" t="s">
        <v>87</v>
      </c>
      <c r="AY261" s="17" t="s">
        <v>334</v>
      </c>
      <c r="BE261" s="170">
        <f t="shared" si="49"/>
        <v>0</v>
      </c>
      <c r="BF261" s="170">
        <f t="shared" si="50"/>
        <v>0</v>
      </c>
      <c r="BG261" s="170">
        <f t="shared" si="51"/>
        <v>0</v>
      </c>
      <c r="BH261" s="170">
        <f t="shared" si="52"/>
        <v>0</v>
      </c>
      <c r="BI261" s="170">
        <f t="shared" si="53"/>
        <v>0</v>
      </c>
      <c r="BJ261" s="17" t="s">
        <v>87</v>
      </c>
      <c r="BK261" s="170">
        <f t="shared" si="54"/>
        <v>0</v>
      </c>
      <c r="BL261" s="17" t="s">
        <v>340</v>
      </c>
      <c r="BM261" s="169" t="s">
        <v>2919</v>
      </c>
    </row>
    <row r="262" spans="2:65" s="1" customFormat="1" ht="24.15" customHeight="1">
      <c r="B262" s="128"/>
      <c r="C262" s="158" t="s">
        <v>1057</v>
      </c>
      <c r="D262" s="158" t="s">
        <v>336</v>
      </c>
      <c r="E262" s="159" t="s">
        <v>2920</v>
      </c>
      <c r="F262" s="160" t="s">
        <v>2921</v>
      </c>
      <c r="G262" s="161" t="s">
        <v>501</v>
      </c>
      <c r="H262" s="162">
        <v>20</v>
      </c>
      <c r="I262" s="163"/>
      <c r="J262" s="164">
        <f t="shared" si="45"/>
        <v>0</v>
      </c>
      <c r="K262" s="165"/>
      <c r="L262" s="32"/>
      <c r="M262" s="166" t="s">
        <v>1</v>
      </c>
      <c r="N262" s="127" t="s">
        <v>41</v>
      </c>
      <c r="P262" s="167">
        <f t="shared" si="46"/>
        <v>0</v>
      </c>
      <c r="Q262" s="167">
        <v>0</v>
      </c>
      <c r="R262" s="167">
        <f t="shared" si="47"/>
        <v>0</v>
      </c>
      <c r="S262" s="167">
        <v>0</v>
      </c>
      <c r="T262" s="168">
        <f t="shared" si="48"/>
        <v>0</v>
      </c>
      <c r="AR262" s="169" t="s">
        <v>340</v>
      </c>
      <c r="AT262" s="169" t="s">
        <v>336</v>
      </c>
      <c r="AU262" s="169" t="s">
        <v>87</v>
      </c>
      <c r="AY262" s="17" t="s">
        <v>334</v>
      </c>
      <c r="BE262" s="170">
        <f t="shared" si="49"/>
        <v>0</v>
      </c>
      <c r="BF262" s="170">
        <f t="shared" si="50"/>
        <v>0</v>
      </c>
      <c r="BG262" s="170">
        <f t="shared" si="51"/>
        <v>0</v>
      </c>
      <c r="BH262" s="170">
        <f t="shared" si="52"/>
        <v>0</v>
      </c>
      <c r="BI262" s="170">
        <f t="shared" si="53"/>
        <v>0</v>
      </c>
      <c r="BJ262" s="17" t="s">
        <v>87</v>
      </c>
      <c r="BK262" s="170">
        <f t="shared" si="54"/>
        <v>0</v>
      </c>
      <c r="BL262" s="17" t="s">
        <v>340</v>
      </c>
      <c r="BM262" s="169" t="s">
        <v>2922</v>
      </c>
    </row>
    <row r="263" spans="2:65" s="1" customFormat="1" ht="16.5" customHeight="1">
      <c r="B263" s="128"/>
      <c r="C263" s="199" t="s">
        <v>1068</v>
      </c>
      <c r="D263" s="199" t="s">
        <v>425</v>
      </c>
      <c r="E263" s="200" t="s">
        <v>2923</v>
      </c>
      <c r="F263" s="201" t="s">
        <v>2924</v>
      </c>
      <c r="G263" s="202" t="s">
        <v>501</v>
      </c>
      <c r="H263" s="203">
        <v>7</v>
      </c>
      <c r="I263" s="204"/>
      <c r="J263" s="205">
        <f t="shared" si="45"/>
        <v>0</v>
      </c>
      <c r="K263" s="206"/>
      <c r="L263" s="207"/>
      <c r="M263" s="208" t="s">
        <v>1</v>
      </c>
      <c r="N263" s="209" t="s">
        <v>41</v>
      </c>
      <c r="P263" s="167">
        <f t="shared" si="46"/>
        <v>0</v>
      </c>
      <c r="Q263" s="167">
        <v>0</v>
      </c>
      <c r="R263" s="167">
        <f t="shared" si="47"/>
        <v>0</v>
      </c>
      <c r="S263" s="167">
        <v>0</v>
      </c>
      <c r="T263" s="168">
        <f t="shared" si="48"/>
        <v>0</v>
      </c>
      <c r="AR263" s="169" t="s">
        <v>392</v>
      </c>
      <c r="AT263" s="169" t="s">
        <v>425</v>
      </c>
      <c r="AU263" s="169" t="s">
        <v>87</v>
      </c>
      <c r="AY263" s="17" t="s">
        <v>334</v>
      </c>
      <c r="BE263" s="170">
        <f t="shared" si="49"/>
        <v>0</v>
      </c>
      <c r="BF263" s="170">
        <f t="shared" si="50"/>
        <v>0</v>
      </c>
      <c r="BG263" s="170">
        <f t="shared" si="51"/>
        <v>0</v>
      </c>
      <c r="BH263" s="170">
        <f t="shared" si="52"/>
        <v>0</v>
      </c>
      <c r="BI263" s="170">
        <f t="shared" si="53"/>
        <v>0</v>
      </c>
      <c r="BJ263" s="17" t="s">
        <v>87</v>
      </c>
      <c r="BK263" s="170">
        <f t="shared" si="54"/>
        <v>0</v>
      </c>
      <c r="BL263" s="17" t="s">
        <v>340</v>
      </c>
      <c r="BM263" s="169" t="s">
        <v>2925</v>
      </c>
    </row>
    <row r="264" spans="2:65" s="1" customFormat="1" ht="16.5" customHeight="1">
      <c r="B264" s="128"/>
      <c r="C264" s="199" t="s">
        <v>1074</v>
      </c>
      <c r="D264" s="199" t="s">
        <v>425</v>
      </c>
      <c r="E264" s="200" t="s">
        <v>2926</v>
      </c>
      <c r="F264" s="201" t="s">
        <v>2927</v>
      </c>
      <c r="G264" s="202" t="s">
        <v>501</v>
      </c>
      <c r="H264" s="203">
        <v>1</v>
      </c>
      <c r="I264" s="204"/>
      <c r="J264" s="205">
        <f t="shared" si="45"/>
        <v>0</v>
      </c>
      <c r="K264" s="206"/>
      <c r="L264" s="207"/>
      <c r="M264" s="208" t="s">
        <v>1</v>
      </c>
      <c r="N264" s="209" t="s">
        <v>41</v>
      </c>
      <c r="P264" s="167">
        <f t="shared" si="46"/>
        <v>0</v>
      </c>
      <c r="Q264" s="167">
        <v>0</v>
      </c>
      <c r="R264" s="167">
        <f t="shared" si="47"/>
        <v>0</v>
      </c>
      <c r="S264" s="167">
        <v>0</v>
      </c>
      <c r="T264" s="168">
        <f t="shared" si="48"/>
        <v>0</v>
      </c>
      <c r="AR264" s="169" t="s">
        <v>392</v>
      </c>
      <c r="AT264" s="169" t="s">
        <v>425</v>
      </c>
      <c r="AU264" s="169" t="s">
        <v>87</v>
      </c>
      <c r="AY264" s="17" t="s">
        <v>334</v>
      </c>
      <c r="BE264" s="170">
        <f t="shared" si="49"/>
        <v>0</v>
      </c>
      <c r="BF264" s="170">
        <f t="shared" si="50"/>
        <v>0</v>
      </c>
      <c r="BG264" s="170">
        <f t="shared" si="51"/>
        <v>0</v>
      </c>
      <c r="BH264" s="170">
        <f t="shared" si="52"/>
        <v>0</v>
      </c>
      <c r="BI264" s="170">
        <f t="shared" si="53"/>
        <v>0</v>
      </c>
      <c r="BJ264" s="17" t="s">
        <v>87</v>
      </c>
      <c r="BK264" s="170">
        <f t="shared" si="54"/>
        <v>0</v>
      </c>
      <c r="BL264" s="17" t="s">
        <v>340</v>
      </c>
      <c r="BM264" s="169" t="s">
        <v>2928</v>
      </c>
    </row>
    <row r="265" spans="2:65" s="1" customFormat="1" ht="16.5" customHeight="1">
      <c r="B265" s="128"/>
      <c r="C265" s="199" t="s">
        <v>1151</v>
      </c>
      <c r="D265" s="199" t="s">
        <v>425</v>
      </c>
      <c r="E265" s="200" t="s">
        <v>2929</v>
      </c>
      <c r="F265" s="201" t="s">
        <v>2930</v>
      </c>
      <c r="G265" s="202" t="s">
        <v>501</v>
      </c>
      <c r="H265" s="203">
        <v>12</v>
      </c>
      <c r="I265" s="204"/>
      <c r="J265" s="205">
        <f t="shared" si="45"/>
        <v>0</v>
      </c>
      <c r="K265" s="206"/>
      <c r="L265" s="207"/>
      <c r="M265" s="208" t="s">
        <v>1</v>
      </c>
      <c r="N265" s="209" t="s">
        <v>41</v>
      </c>
      <c r="P265" s="167">
        <f t="shared" si="46"/>
        <v>0</v>
      </c>
      <c r="Q265" s="167">
        <v>0</v>
      </c>
      <c r="R265" s="167">
        <f t="shared" si="47"/>
        <v>0</v>
      </c>
      <c r="S265" s="167">
        <v>0</v>
      </c>
      <c r="T265" s="168">
        <f t="shared" si="48"/>
        <v>0</v>
      </c>
      <c r="AR265" s="169" t="s">
        <v>392</v>
      </c>
      <c r="AT265" s="169" t="s">
        <v>425</v>
      </c>
      <c r="AU265" s="169" t="s">
        <v>87</v>
      </c>
      <c r="AY265" s="17" t="s">
        <v>334</v>
      </c>
      <c r="BE265" s="170">
        <f t="shared" si="49"/>
        <v>0</v>
      </c>
      <c r="BF265" s="170">
        <f t="shared" si="50"/>
        <v>0</v>
      </c>
      <c r="BG265" s="170">
        <f t="shared" si="51"/>
        <v>0</v>
      </c>
      <c r="BH265" s="170">
        <f t="shared" si="52"/>
        <v>0</v>
      </c>
      <c r="BI265" s="170">
        <f t="shared" si="53"/>
        <v>0</v>
      </c>
      <c r="BJ265" s="17" t="s">
        <v>87</v>
      </c>
      <c r="BK265" s="170">
        <f t="shared" si="54"/>
        <v>0</v>
      </c>
      <c r="BL265" s="17" t="s">
        <v>340</v>
      </c>
      <c r="BM265" s="169" t="s">
        <v>2931</v>
      </c>
    </row>
    <row r="266" spans="2:65" s="1" customFormat="1" ht="16.5" customHeight="1">
      <c r="B266" s="128"/>
      <c r="C266" s="158" t="s">
        <v>1158</v>
      </c>
      <c r="D266" s="158" t="s">
        <v>336</v>
      </c>
      <c r="E266" s="159" t="s">
        <v>2932</v>
      </c>
      <c r="F266" s="160" t="s">
        <v>2933</v>
      </c>
      <c r="G266" s="161" t="s">
        <v>511</v>
      </c>
      <c r="H266" s="162">
        <v>223</v>
      </c>
      <c r="I266" s="163"/>
      <c r="J266" s="164">
        <f t="shared" si="45"/>
        <v>0</v>
      </c>
      <c r="K266" s="165"/>
      <c r="L266" s="32"/>
      <c r="M266" s="166" t="s">
        <v>1</v>
      </c>
      <c r="N266" s="127" t="s">
        <v>41</v>
      </c>
      <c r="P266" s="167">
        <f t="shared" si="46"/>
        <v>0</v>
      </c>
      <c r="Q266" s="167">
        <v>0</v>
      </c>
      <c r="R266" s="167">
        <f t="shared" si="47"/>
        <v>0</v>
      </c>
      <c r="S266" s="167">
        <v>0</v>
      </c>
      <c r="T266" s="168">
        <f t="shared" si="48"/>
        <v>0</v>
      </c>
      <c r="AR266" s="169" t="s">
        <v>340</v>
      </c>
      <c r="AT266" s="169" t="s">
        <v>336</v>
      </c>
      <c r="AU266" s="169" t="s">
        <v>87</v>
      </c>
      <c r="AY266" s="17" t="s">
        <v>334</v>
      </c>
      <c r="BE266" s="170">
        <f t="shared" si="49"/>
        <v>0</v>
      </c>
      <c r="BF266" s="170">
        <f t="shared" si="50"/>
        <v>0</v>
      </c>
      <c r="BG266" s="170">
        <f t="shared" si="51"/>
        <v>0</v>
      </c>
      <c r="BH266" s="170">
        <f t="shared" si="52"/>
        <v>0</v>
      </c>
      <c r="BI266" s="170">
        <f t="shared" si="53"/>
        <v>0</v>
      </c>
      <c r="BJ266" s="17" t="s">
        <v>87</v>
      </c>
      <c r="BK266" s="170">
        <f t="shared" si="54"/>
        <v>0</v>
      </c>
      <c r="BL266" s="17" t="s">
        <v>340</v>
      </c>
      <c r="BM266" s="169" t="s">
        <v>2934</v>
      </c>
    </row>
    <row r="267" spans="2:65" s="1" customFormat="1" ht="24.15" customHeight="1">
      <c r="B267" s="128"/>
      <c r="C267" s="158" t="s">
        <v>1167</v>
      </c>
      <c r="D267" s="158" t="s">
        <v>336</v>
      </c>
      <c r="E267" s="159" t="s">
        <v>2935</v>
      </c>
      <c r="F267" s="160" t="s">
        <v>2793</v>
      </c>
      <c r="G267" s="161" t="s">
        <v>893</v>
      </c>
      <c r="H267" s="210"/>
      <c r="I267" s="163"/>
      <c r="J267" s="164">
        <f t="shared" si="45"/>
        <v>0</v>
      </c>
      <c r="K267" s="165"/>
      <c r="L267" s="32"/>
      <c r="M267" s="166" t="s">
        <v>1</v>
      </c>
      <c r="N267" s="127" t="s">
        <v>41</v>
      </c>
      <c r="P267" s="167">
        <f t="shared" si="46"/>
        <v>0</v>
      </c>
      <c r="Q267" s="167">
        <v>0</v>
      </c>
      <c r="R267" s="167">
        <f t="shared" si="47"/>
        <v>0</v>
      </c>
      <c r="S267" s="167">
        <v>0</v>
      </c>
      <c r="T267" s="168">
        <f t="shared" si="48"/>
        <v>0</v>
      </c>
      <c r="AR267" s="169" t="s">
        <v>340</v>
      </c>
      <c r="AT267" s="169" t="s">
        <v>336</v>
      </c>
      <c r="AU267" s="169" t="s">
        <v>87</v>
      </c>
      <c r="AY267" s="17" t="s">
        <v>334</v>
      </c>
      <c r="BE267" s="170">
        <f t="shared" si="49"/>
        <v>0</v>
      </c>
      <c r="BF267" s="170">
        <f t="shared" si="50"/>
        <v>0</v>
      </c>
      <c r="BG267" s="170">
        <f t="shared" si="51"/>
        <v>0</v>
      </c>
      <c r="BH267" s="170">
        <f t="shared" si="52"/>
        <v>0</v>
      </c>
      <c r="BI267" s="170">
        <f t="shared" si="53"/>
        <v>0</v>
      </c>
      <c r="BJ267" s="17" t="s">
        <v>87</v>
      </c>
      <c r="BK267" s="170">
        <f t="shared" si="54"/>
        <v>0</v>
      </c>
      <c r="BL267" s="17" t="s">
        <v>340</v>
      </c>
      <c r="BM267" s="169" t="s">
        <v>2936</v>
      </c>
    </row>
    <row r="268" spans="2:65" s="11" customFormat="1" ht="22.8" customHeight="1">
      <c r="B268" s="146"/>
      <c r="D268" s="147" t="s">
        <v>74</v>
      </c>
      <c r="E268" s="156" t="s">
        <v>1002</v>
      </c>
      <c r="F268" s="156" t="s">
        <v>2937</v>
      </c>
      <c r="I268" s="149"/>
      <c r="J268" s="157">
        <f>BK268</f>
        <v>0</v>
      </c>
      <c r="L268" s="146"/>
      <c r="M268" s="151"/>
      <c r="P268" s="152">
        <f>SUM(P269:P301)</f>
        <v>0</v>
      </c>
      <c r="R268" s="152">
        <f>SUM(R269:R301)</f>
        <v>0</v>
      </c>
      <c r="T268" s="153">
        <f>SUM(T269:T301)</f>
        <v>0</v>
      </c>
      <c r="AR268" s="147" t="s">
        <v>87</v>
      </c>
      <c r="AT268" s="154" t="s">
        <v>74</v>
      </c>
      <c r="AU268" s="154" t="s">
        <v>82</v>
      </c>
      <c r="AY268" s="147" t="s">
        <v>334</v>
      </c>
      <c r="BK268" s="155">
        <f>SUM(BK269:BK301)</f>
        <v>0</v>
      </c>
    </row>
    <row r="269" spans="2:65" s="1" customFormat="1" ht="24.15" customHeight="1">
      <c r="B269" s="128"/>
      <c r="C269" s="158" t="s">
        <v>1177</v>
      </c>
      <c r="D269" s="158" t="s">
        <v>336</v>
      </c>
      <c r="E269" s="159" t="s">
        <v>2938</v>
      </c>
      <c r="F269" s="160" t="s">
        <v>2939</v>
      </c>
      <c r="G269" s="161" t="s">
        <v>511</v>
      </c>
      <c r="H269" s="162">
        <v>102</v>
      </c>
      <c r="I269" s="163"/>
      <c r="J269" s="164">
        <f t="shared" ref="J269:J301" si="55">ROUND(I269*H269,2)</f>
        <v>0</v>
      </c>
      <c r="K269" s="165"/>
      <c r="L269" s="32"/>
      <c r="M269" s="166" t="s">
        <v>1</v>
      </c>
      <c r="N269" s="127" t="s">
        <v>41</v>
      </c>
      <c r="P269" s="167">
        <f t="shared" ref="P269:P301" si="56">O269*H269</f>
        <v>0</v>
      </c>
      <c r="Q269" s="167">
        <v>0</v>
      </c>
      <c r="R269" s="167">
        <f t="shared" ref="R269:R301" si="57">Q269*H269</f>
        <v>0</v>
      </c>
      <c r="S269" s="167">
        <v>0</v>
      </c>
      <c r="T269" s="168">
        <f t="shared" ref="T269:T301" si="58">S269*H269</f>
        <v>0</v>
      </c>
      <c r="AR269" s="169" t="s">
        <v>340</v>
      </c>
      <c r="AT269" s="169" t="s">
        <v>336</v>
      </c>
      <c r="AU269" s="169" t="s">
        <v>87</v>
      </c>
      <c r="AY269" s="17" t="s">
        <v>334</v>
      </c>
      <c r="BE269" s="170">
        <f t="shared" ref="BE269:BE301" si="59">IF(N269="základná",J269,0)</f>
        <v>0</v>
      </c>
      <c r="BF269" s="170">
        <f t="shared" ref="BF269:BF301" si="60">IF(N269="znížená",J269,0)</f>
        <v>0</v>
      </c>
      <c r="BG269" s="170">
        <f t="shared" ref="BG269:BG301" si="61">IF(N269="zákl. prenesená",J269,0)</f>
        <v>0</v>
      </c>
      <c r="BH269" s="170">
        <f t="shared" ref="BH269:BH301" si="62">IF(N269="zníž. prenesená",J269,0)</f>
        <v>0</v>
      </c>
      <c r="BI269" s="170">
        <f t="shared" ref="BI269:BI301" si="63">IF(N269="nulová",J269,0)</f>
        <v>0</v>
      </c>
      <c r="BJ269" s="17" t="s">
        <v>87</v>
      </c>
      <c r="BK269" s="170">
        <f t="shared" ref="BK269:BK301" si="64">ROUND(I269*H269,2)</f>
        <v>0</v>
      </c>
      <c r="BL269" s="17" t="s">
        <v>340</v>
      </c>
      <c r="BM269" s="169" t="s">
        <v>2940</v>
      </c>
    </row>
    <row r="270" spans="2:65" s="1" customFormat="1" ht="37.799999999999997" customHeight="1">
      <c r="B270" s="128"/>
      <c r="C270" s="199" t="s">
        <v>1197</v>
      </c>
      <c r="D270" s="199" t="s">
        <v>425</v>
      </c>
      <c r="E270" s="200" t="s">
        <v>2941</v>
      </c>
      <c r="F270" s="201" t="s">
        <v>2942</v>
      </c>
      <c r="G270" s="202" t="s">
        <v>511</v>
      </c>
      <c r="H270" s="203">
        <v>102</v>
      </c>
      <c r="I270" s="204"/>
      <c r="J270" s="205">
        <f t="shared" si="55"/>
        <v>0</v>
      </c>
      <c r="K270" s="206"/>
      <c r="L270" s="207"/>
      <c r="M270" s="208" t="s">
        <v>1</v>
      </c>
      <c r="N270" s="209" t="s">
        <v>41</v>
      </c>
      <c r="P270" s="167">
        <f t="shared" si="56"/>
        <v>0</v>
      </c>
      <c r="Q270" s="167">
        <v>0</v>
      </c>
      <c r="R270" s="167">
        <f t="shared" si="57"/>
        <v>0</v>
      </c>
      <c r="S270" s="167">
        <v>0</v>
      </c>
      <c r="T270" s="168">
        <f t="shared" si="58"/>
        <v>0</v>
      </c>
      <c r="AR270" s="169" t="s">
        <v>392</v>
      </c>
      <c r="AT270" s="169" t="s">
        <v>425</v>
      </c>
      <c r="AU270" s="169" t="s">
        <v>87</v>
      </c>
      <c r="AY270" s="17" t="s">
        <v>334</v>
      </c>
      <c r="BE270" s="170">
        <f t="shared" si="59"/>
        <v>0</v>
      </c>
      <c r="BF270" s="170">
        <f t="shared" si="60"/>
        <v>0</v>
      </c>
      <c r="BG270" s="170">
        <f t="shared" si="61"/>
        <v>0</v>
      </c>
      <c r="BH270" s="170">
        <f t="shared" si="62"/>
        <v>0</v>
      </c>
      <c r="BI270" s="170">
        <f t="shared" si="63"/>
        <v>0</v>
      </c>
      <c r="BJ270" s="17" t="s">
        <v>87</v>
      </c>
      <c r="BK270" s="170">
        <f t="shared" si="64"/>
        <v>0</v>
      </c>
      <c r="BL270" s="17" t="s">
        <v>340</v>
      </c>
      <c r="BM270" s="169" t="s">
        <v>2943</v>
      </c>
    </row>
    <row r="271" spans="2:65" s="1" customFormat="1" ht="24.15" customHeight="1">
      <c r="B271" s="128"/>
      <c r="C271" s="158" t="s">
        <v>1209</v>
      </c>
      <c r="D271" s="158" t="s">
        <v>336</v>
      </c>
      <c r="E271" s="159" t="s">
        <v>2938</v>
      </c>
      <c r="F271" s="160" t="s">
        <v>2939</v>
      </c>
      <c r="G271" s="161" t="s">
        <v>511</v>
      </c>
      <c r="H271" s="162">
        <v>22</v>
      </c>
      <c r="I271" s="163"/>
      <c r="J271" s="164">
        <f t="shared" si="55"/>
        <v>0</v>
      </c>
      <c r="K271" s="165"/>
      <c r="L271" s="32"/>
      <c r="M271" s="166" t="s">
        <v>1</v>
      </c>
      <c r="N271" s="127" t="s">
        <v>41</v>
      </c>
      <c r="P271" s="167">
        <f t="shared" si="56"/>
        <v>0</v>
      </c>
      <c r="Q271" s="167">
        <v>0</v>
      </c>
      <c r="R271" s="167">
        <f t="shared" si="57"/>
        <v>0</v>
      </c>
      <c r="S271" s="167">
        <v>0</v>
      </c>
      <c r="T271" s="168">
        <f t="shared" si="58"/>
        <v>0</v>
      </c>
      <c r="AR271" s="169" t="s">
        <v>340</v>
      </c>
      <c r="AT271" s="169" t="s">
        <v>336</v>
      </c>
      <c r="AU271" s="169" t="s">
        <v>87</v>
      </c>
      <c r="AY271" s="17" t="s">
        <v>334</v>
      </c>
      <c r="BE271" s="170">
        <f t="shared" si="59"/>
        <v>0</v>
      </c>
      <c r="BF271" s="170">
        <f t="shared" si="60"/>
        <v>0</v>
      </c>
      <c r="BG271" s="170">
        <f t="shared" si="61"/>
        <v>0</v>
      </c>
      <c r="BH271" s="170">
        <f t="shared" si="62"/>
        <v>0</v>
      </c>
      <c r="BI271" s="170">
        <f t="shared" si="63"/>
        <v>0</v>
      </c>
      <c r="BJ271" s="17" t="s">
        <v>87</v>
      </c>
      <c r="BK271" s="170">
        <f t="shared" si="64"/>
        <v>0</v>
      </c>
      <c r="BL271" s="17" t="s">
        <v>340</v>
      </c>
      <c r="BM271" s="169" t="s">
        <v>2944</v>
      </c>
    </row>
    <row r="272" spans="2:65" s="1" customFormat="1" ht="37.799999999999997" customHeight="1">
      <c r="B272" s="128"/>
      <c r="C272" s="199" t="s">
        <v>1213</v>
      </c>
      <c r="D272" s="199" t="s">
        <v>425</v>
      </c>
      <c r="E272" s="200" t="s">
        <v>2945</v>
      </c>
      <c r="F272" s="201" t="s">
        <v>2946</v>
      </c>
      <c r="G272" s="202" t="s">
        <v>511</v>
      </c>
      <c r="H272" s="203">
        <v>22</v>
      </c>
      <c r="I272" s="204"/>
      <c r="J272" s="205">
        <f t="shared" si="55"/>
        <v>0</v>
      </c>
      <c r="K272" s="206"/>
      <c r="L272" s="207"/>
      <c r="M272" s="208" t="s">
        <v>1</v>
      </c>
      <c r="N272" s="209" t="s">
        <v>41</v>
      </c>
      <c r="P272" s="167">
        <f t="shared" si="56"/>
        <v>0</v>
      </c>
      <c r="Q272" s="167">
        <v>0</v>
      </c>
      <c r="R272" s="167">
        <f t="shared" si="57"/>
        <v>0</v>
      </c>
      <c r="S272" s="167">
        <v>0</v>
      </c>
      <c r="T272" s="168">
        <f t="shared" si="58"/>
        <v>0</v>
      </c>
      <c r="AR272" s="169" t="s">
        <v>392</v>
      </c>
      <c r="AT272" s="169" t="s">
        <v>425</v>
      </c>
      <c r="AU272" s="169" t="s">
        <v>87</v>
      </c>
      <c r="AY272" s="17" t="s">
        <v>334</v>
      </c>
      <c r="BE272" s="170">
        <f t="shared" si="59"/>
        <v>0</v>
      </c>
      <c r="BF272" s="170">
        <f t="shared" si="60"/>
        <v>0</v>
      </c>
      <c r="BG272" s="170">
        <f t="shared" si="61"/>
        <v>0</v>
      </c>
      <c r="BH272" s="170">
        <f t="shared" si="62"/>
        <v>0</v>
      </c>
      <c r="BI272" s="170">
        <f t="shared" si="63"/>
        <v>0</v>
      </c>
      <c r="BJ272" s="17" t="s">
        <v>87</v>
      </c>
      <c r="BK272" s="170">
        <f t="shared" si="64"/>
        <v>0</v>
      </c>
      <c r="BL272" s="17" t="s">
        <v>340</v>
      </c>
      <c r="BM272" s="169" t="s">
        <v>2947</v>
      </c>
    </row>
    <row r="273" spans="2:65" s="1" customFormat="1" ht="24.15" customHeight="1">
      <c r="B273" s="128"/>
      <c r="C273" s="158" t="s">
        <v>1222</v>
      </c>
      <c r="D273" s="158" t="s">
        <v>336</v>
      </c>
      <c r="E273" s="159" t="s">
        <v>2938</v>
      </c>
      <c r="F273" s="160" t="s">
        <v>2939</v>
      </c>
      <c r="G273" s="161" t="s">
        <v>511</v>
      </c>
      <c r="H273" s="162">
        <v>40</v>
      </c>
      <c r="I273" s="163"/>
      <c r="J273" s="164">
        <f t="shared" si="55"/>
        <v>0</v>
      </c>
      <c r="K273" s="165"/>
      <c r="L273" s="32"/>
      <c r="M273" s="166" t="s">
        <v>1</v>
      </c>
      <c r="N273" s="127" t="s">
        <v>41</v>
      </c>
      <c r="P273" s="167">
        <f t="shared" si="56"/>
        <v>0</v>
      </c>
      <c r="Q273" s="167">
        <v>0</v>
      </c>
      <c r="R273" s="167">
        <f t="shared" si="57"/>
        <v>0</v>
      </c>
      <c r="S273" s="167">
        <v>0</v>
      </c>
      <c r="T273" s="168">
        <f t="shared" si="58"/>
        <v>0</v>
      </c>
      <c r="AR273" s="169" t="s">
        <v>340</v>
      </c>
      <c r="AT273" s="169" t="s">
        <v>336</v>
      </c>
      <c r="AU273" s="169" t="s">
        <v>87</v>
      </c>
      <c r="AY273" s="17" t="s">
        <v>334</v>
      </c>
      <c r="BE273" s="170">
        <f t="shared" si="59"/>
        <v>0</v>
      </c>
      <c r="BF273" s="170">
        <f t="shared" si="60"/>
        <v>0</v>
      </c>
      <c r="BG273" s="170">
        <f t="shared" si="61"/>
        <v>0</v>
      </c>
      <c r="BH273" s="170">
        <f t="shared" si="62"/>
        <v>0</v>
      </c>
      <c r="BI273" s="170">
        <f t="shared" si="63"/>
        <v>0</v>
      </c>
      <c r="BJ273" s="17" t="s">
        <v>87</v>
      </c>
      <c r="BK273" s="170">
        <f t="shared" si="64"/>
        <v>0</v>
      </c>
      <c r="BL273" s="17" t="s">
        <v>340</v>
      </c>
      <c r="BM273" s="169" t="s">
        <v>2948</v>
      </c>
    </row>
    <row r="274" spans="2:65" s="1" customFormat="1" ht="37.799999999999997" customHeight="1">
      <c r="B274" s="128"/>
      <c r="C274" s="199" t="s">
        <v>1230</v>
      </c>
      <c r="D274" s="199" t="s">
        <v>425</v>
      </c>
      <c r="E274" s="200" t="s">
        <v>2949</v>
      </c>
      <c r="F274" s="201" t="s">
        <v>2950</v>
      </c>
      <c r="G274" s="202" t="s">
        <v>511</v>
      </c>
      <c r="H274" s="203">
        <v>40</v>
      </c>
      <c r="I274" s="204"/>
      <c r="J274" s="205">
        <f t="shared" si="55"/>
        <v>0</v>
      </c>
      <c r="K274" s="206"/>
      <c r="L274" s="207"/>
      <c r="M274" s="208" t="s">
        <v>1</v>
      </c>
      <c r="N274" s="209" t="s">
        <v>41</v>
      </c>
      <c r="P274" s="167">
        <f t="shared" si="56"/>
        <v>0</v>
      </c>
      <c r="Q274" s="167">
        <v>0</v>
      </c>
      <c r="R274" s="167">
        <f t="shared" si="57"/>
        <v>0</v>
      </c>
      <c r="S274" s="167">
        <v>0</v>
      </c>
      <c r="T274" s="168">
        <f t="shared" si="58"/>
        <v>0</v>
      </c>
      <c r="AR274" s="169" t="s">
        <v>392</v>
      </c>
      <c r="AT274" s="169" t="s">
        <v>425</v>
      </c>
      <c r="AU274" s="169" t="s">
        <v>87</v>
      </c>
      <c r="AY274" s="17" t="s">
        <v>334</v>
      </c>
      <c r="BE274" s="170">
        <f t="shared" si="59"/>
        <v>0</v>
      </c>
      <c r="BF274" s="170">
        <f t="shared" si="60"/>
        <v>0</v>
      </c>
      <c r="BG274" s="170">
        <f t="shared" si="61"/>
        <v>0</v>
      </c>
      <c r="BH274" s="170">
        <f t="shared" si="62"/>
        <v>0</v>
      </c>
      <c r="BI274" s="170">
        <f t="shared" si="63"/>
        <v>0</v>
      </c>
      <c r="BJ274" s="17" t="s">
        <v>87</v>
      </c>
      <c r="BK274" s="170">
        <f t="shared" si="64"/>
        <v>0</v>
      </c>
      <c r="BL274" s="17" t="s">
        <v>340</v>
      </c>
      <c r="BM274" s="169" t="s">
        <v>2951</v>
      </c>
    </row>
    <row r="275" spans="2:65" s="1" customFormat="1" ht="24.15" customHeight="1">
      <c r="B275" s="128"/>
      <c r="C275" s="158" t="s">
        <v>1235</v>
      </c>
      <c r="D275" s="158" t="s">
        <v>336</v>
      </c>
      <c r="E275" s="159" t="s">
        <v>2938</v>
      </c>
      <c r="F275" s="160" t="s">
        <v>2939</v>
      </c>
      <c r="G275" s="161" t="s">
        <v>511</v>
      </c>
      <c r="H275" s="162">
        <v>20</v>
      </c>
      <c r="I275" s="163"/>
      <c r="J275" s="164">
        <f t="shared" si="55"/>
        <v>0</v>
      </c>
      <c r="K275" s="165"/>
      <c r="L275" s="32"/>
      <c r="M275" s="166" t="s">
        <v>1</v>
      </c>
      <c r="N275" s="127" t="s">
        <v>41</v>
      </c>
      <c r="P275" s="167">
        <f t="shared" si="56"/>
        <v>0</v>
      </c>
      <c r="Q275" s="167">
        <v>0</v>
      </c>
      <c r="R275" s="167">
        <f t="shared" si="57"/>
        <v>0</v>
      </c>
      <c r="S275" s="167">
        <v>0</v>
      </c>
      <c r="T275" s="168">
        <f t="shared" si="58"/>
        <v>0</v>
      </c>
      <c r="AR275" s="169" t="s">
        <v>340</v>
      </c>
      <c r="AT275" s="169" t="s">
        <v>336</v>
      </c>
      <c r="AU275" s="169" t="s">
        <v>87</v>
      </c>
      <c r="AY275" s="17" t="s">
        <v>334</v>
      </c>
      <c r="BE275" s="170">
        <f t="shared" si="59"/>
        <v>0</v>
      </c>
      <c r="BF275" s="170">
        <f t="shared" si="60"/>
        <v>0</v>
      </c>
      <c r="BG275" s="170">
        <f t="shared" si="61"/>
        <v>0</v>
      </c>
      <c r="BH275" s="170">
        <f t="shared" si="62"/>
        <v>0</v>
      </c>
      <c r="BI275" s="170">
        <f t="shared" si="63"/>
        <v>0</v>
      </c>
      <c r="BJ275" s="17" t="s">
        <v>87</v>
      </c>
      <c r="BK275" s="170">
        <f t="shared" si="64"/>
        <v>0</v>
      </c>
      <c r="BL275" s="17" t="s">
        <v>340</v>
      </c>
      <c r="BM275" s="169" t="s">
        <v>2952</v>
      </c>
    </row>
    <row r="276" spans="2:65" s="1" customFormat="1" ht="37.799999999999997" customHeight="1">
      <c r="B276" s="128"/>
      <c r="C276" s="199" t="s">
        <v>1245</v>
      </c>
      <c r="D276" s="199" t="s">
        <v>425</v>
      </c>
      <c r="E276" s="200" t="s">
        <v>2953</v>
      </c>
      <c r="F276" s="201" t="s">
        <v>2954</v>
      </c>
      <c r="G276" s="202" t="s">
        <v>511</v>
      </c>
      <c r="H276" s="203">
        <v>20</v>
      </c>
      <c r="I276" s="204"/>
      <c r="J276" s="205">
        <f t="shared" si="55"/>
        <v>0</v>
      </c>
      <c r="K276" s="206"/>
      <c r="L276" s="207"/>
      <c r="M276" s="208" t="s">
        <v>1</v>
      </c>
      <c r="N276" s="209" t="s">
        <v>41</v>
      </c>
      <c r="P276" s="167">
        <f t="shared" si="56"/>
        <v>0</v>
      </c>
      <c r="Q276" s="167">
        <v>0</v>
      </c>
      <c r="R276" s="167">
        <f t="shared" si="57"/>
        <v>0</v>
      </c>
      <c r="S276" s="167">
        <v>0</v>
      </c>
      <c r="T276" s="168">
        <f t="shared" si="58"/>
        <v>0</v>
      </c>
      <c r="AR276" s="169" t="s">
        <v>392</v>
      </c>
      <c r="AT276" s="169" t="s">
        <v>425</v>
      </c>
      <c r="AU276" s="169" t="s">
        <v>87</v>
      </c>
      <c r="AY276" s="17" t="s">
        <v>334</v>
      </c>
      <c r="BE276" s="170">
        <f t="shared" si="59"/>
        <v>0</v>
      </c>
      <c r="BF276" s="170">
        <f t="shared" si="60"/>
        <v>0</v>
      </c>
      <c r="BG276" s="170">
        <f t="shared" si="61"/>
        <v>0</v>
      </c>
      <c r="BH276" s="170">
        <f t="shared" si="62"/>
        <v>0</v>
      </c>
      <c r="BI276" s="170">
        <f t="shared" si="63"/>
        <v>0</v>
      </c>
      <c r="BJ276" s="17" t="s">
        <v>87</v>
      </c>
      <c r="BK276" s="170">
        <f t="shared" si="64"/>
        <v>0</v>
      </c>
      <c r="BL276" s="17" t="s">
        <v>340</v>
      </c>
      <c r="BM276" s="169" t="s">
        <v>2955</v>
      </c>
    </row>
    <row r="277" spans="2:65" s="1" customFormat="1" ht="24.15" customHeight="1">
      <c r="B277" s="128"/>
      <c r="C277" s="158" t="s">
        <v>725</v>
      </c>
      <c r="D277" s="158" t="s">
        <v>336</v>
      </c>
      <c r="E277" s="159" t="s">
        <v>2956</v>
      </c>
      <c r="F277" s="160" t="s">
        <v>2957</v>
      </c>
      <c r="G277" s="161" t="s">
        <v>511</v>
      </c>
      <c r="H277" s="162">
        <v>63</v>
      </c>
      <c r="I277" s="163"/>
      <c r="J277" s="164">
        <f t="shared" si="55"/>
        <v>0</v>
      </c>
      <c r="K277" s="165"/>
      <c r="L277" s="32"/>
      <c r="M277" s="166" t="s">
        <v>1</v>
      </c>
      <c r="N277" s="127" t="s">
        <v>41</v>
      </c>
      <c r="P277" s="167">
        <f t="shared" si="56"/>
        <v>0</v>
      </c>
      <c r="Q277" s="167">
        <v>0</v>
      </c>
      <c r="R277" s="167">
        <f t="shared" si="57"/>
        <v>0</v>
      </c>
      <c r="S277" s="167">
        <v>0</v>
      </c>
      <c r="T277" s="168">
        <f t="shared" si="58"/>
        <v>0</v>
      </c>
      <c r="AR277" s="169" t="s">
        <v>340</v>
      </c>
      <c r="AT277" s="169" t="s">
        <v>336</v>
      </c>
      <c r="AU277" s="169" t="s">
        <v>87</v>
      </c>
      <c r="AY277" s="17" t="s">
        <v>334</v>
      </c>
      <c r="BE277" s="170">
        <f t="shared" si="59"/>
        <v>0</v>
      </c>
      <c r="BF277" s="170">
        <f t="shared" si="60"/>
        <v>0</v>
      </c>
      <c r="BG277" s="170">
        <f t="shared" si="61"/>
        <v>0</v>
      </c>
      <c r="BH277" s="170">
        <f t="shared" si="62"/>
        <v>0</v>
      </c>
      <c r="BI277" s="170">
        <f t="shared" si="63"/>
        <v>0</v>
      </c>
      <c r="BJ277" s="17" t="s">
        <v>87</v>
      </c>
      <c r="BK277" s="170">
        <f t="shared" si="64"/>
        <v>0</v>
      </c>
      <c r="BL277" s="17" t="s">
        <v>340</v>
      </c>
      <c r="BM277" s="169" t="s">
        <v>2958</v>
      </c>
    </row>
    <row r="278" spans="2:65" s="1" customFormat="1" ht="24.15" customHeight="1">
      <c r="B278" s="128"/>
      <c r="C278" s="199" t="s">
        <v>1258</v>
      </c>
      <c r="D278" s="199" t="s">
        <v>425</v>
      </c>
      <c r="E278" s="200" t="s">
        <v>2959</v>
      </c>
      <c r="F278" s="201" t="s">
        <v>2960</v>
      </c>
      <c r="G278" s="202" t="s">
        <v>511</v>
      </c>
      <c r="H278" s="203">
        <v>63</v>
      </c>
      <c r="I278" s="204"/>
      <c r="J278" s="205">
        <f t="shared" si="55"/>
        <v>0</v>
      </c>
      <c r="K278" s="206"/>
      <c r="L278" s="207"/>
      <c r="M278" s="208" t="s">
        <v>1</v>
      </c>
      <c r="N278" s="209" t="s">
        <v>41</v>
      </c>
      <c r="P278" s="167">
        <f t="shared" si="56"/>
        <v>0</v>
      </c>
      <c r="Q278" s="167">
        <v>0</v>
      </c>
      <c r="R278" s="167">
        <f t="shared" si="57"/>
        <v>0</v>
      </c>
      <c r="S278" s="167">
        <v>0</v>
      </c>
      <c r="T278" s="168">
        <f t="shared" si="58"/>
        <v>0</v>
      </c>
      <c r="AR278" s="169" t="s">
        <v>392</v>
      </c>
      <c r="AT278" s="169" t="s">
        <v>425</v>
      </c>
      <c r="AU278" s="169" t="s">
        <v>87</v>
      </c>
      <c r="AY278" s="17" t="s">
        <v>334</v>
      </c>
      <c r="BE278" s="170">
        <f t="shared" si="59"/>
        <v>0</v>
      </c>
      <c r="BF278" s="170">
        <f t="shared" si="60"/>
        <v>0</v>
      </c>
      <c r="BG278" s="170">
        <f t="shared" si="61"/>
        <v>0</v>
      </c>
      <c r="BH278" s="170">
        <f t="shared" si="62"/>
        <v>0</v>
      </c>
      <c r="BI278" s="170">
        <f t="shared" si="63"/>
        <v>0</v>
      </c>
      <c r="BJ278" s="17" t="s">
        <v>87</v>
      </c>
      <c r="BK278" s="170">
        <f t="shared" si="64"/>
        <v>0</v>
      </c>
      <c r="BL278" s="17" t="s">
        <v>340</v>
      </c>
      <c r="BM278" s="169" t="s">
        <v>2961</v>
      </c>
    </row>
    <row r="279" spans="2:65" s="1" customFormat="1" ht="24.15" customHeight="1">
      <c r="B279" s="128"/>
      <c r="C279" s="158" t="s">
        <v>1264</v>
      </c>
      <c r="D279" s="158" t="s">
        <v>336</v>
      </c>
      <c r="E279" s="159" t="s">
        <v>2956</v>
      </c>
      <c r="F279" s="160" t="s">
        <v>2957</v>
      </c>
      <c r="G279" s="161" t="s">
        <v>511</v>
      </c>
      <c r="H279" s="162">
        <v>39</v>
      </c>
      <c r="I279" s="163"/>
      <c r="J279" s="164">
        <f t="shared" si="55"/>
        <v>0</v>
      </c>
      <c r="K279" s="165"/>
      <c r="L279" s="32"/>
      <c r="M279" s="166" t="s">
        <v>1</v>
      </c>
      <c r="N279" s="127" t="s">
        <v>41</v>
      </c>
      <c r="P279" s="167">
        <f t="shared" si="56"/>
        <v>0</v>
      </c>
      <c r="Q279" s="167">
        <v>0</v>
      </c>
      <c r="R279" s="167">
        <f t="shared" si="57"/>
        <v>0</v>
      </c>
      <c r="S279" s="167">
        <v>0</v>
      </c>
      <c r="T279" s="168">
        <f t="shared" si="58"/>
        <v>0</v>
      </c>
      <c r="AR279" s="169" t="s">
        <v>340</v>
      </c>
      <c r="AT279" s="169" t="s">
        <v>336</v>
      </c>
      <c r="AU279" s="169" t="s">
        <v>87</v>
      </c>
      <c r="AY279" s="17" t="s">
        <v>334</v>
      </c>
      <c r="BE279" s="170">
        <f t="shared" si="59"/>
        <v>0</v>
      </c>
      <c r="BF279" s="170">
        <f t="shared" si="60"/>
        <v>0</v>
      </c>
      <c r="BG279" s="170">
        <f t="shared" si="61"/>
        <v>0</v>
      </c>
      <c r="BH279" s="170">
        <f t="shared" si="62"/>
        <v>0</v>
      </c>
      <c r="BI279" s="170">
        <f t="shared" si="63"/>
        <v>0</v>
      </c>
      <c r="BJ279" s="17" t="s">
        <v>87</v>
      </c>
      <c r="BK279" s="170">
        <f t="shared" si="64"/>
        <v>0</v>
      </c>
      <c r="BL279" s="17" t="s">
        <v>340</v>
      </c>
      <c r="BM279" s="169" t="s">
        <v>2962</v>
      </c>
    </row>
    <row r="280" spans="2:65" s="1" customFormat="1" ht="24.15" customHeight="1">
      <c r="B280" s="128"/>
      <c r="C280" s="199" t="s">
        <v>1282</v>
      </c>
      <c r="D280" s="199" t="s">
        <v>425</v>
      </c>
      <c r="E280" s="200" t="s">
        <v>2963</v>
      </c>
      <c r="F280" s="201" t="s">
        <v>2964</v>
      </c>
      <c r="G280" s="202" t="s">
        <v>511</v>
      </c>
      <c r="H280" s="203">
        <v>39</v>
      </c>
      <c r="I280" s="204"/>
      <c r="J280" s="205">
        <f t="shared" si="55"/>
        <v>0</v>
      </c>
      <c r="K280" s="206"/>
      <c r="L280" s="207"/>
      <c r="M280" s="208" t="s">
        <v>1</v>
      </c>
      <c r="N280" s="209" t="s">
        <v>41</v>
      </c>
      <c r="P280" s="167">
        <f t="shared" si="56"/>
        <v>0</v>
      </c>
      <c r="Q280" s="167">
        <v>0</v>
      </c>
      <c r="R280" s="167">
        <f t="shared" si="57"/>
        <v>0</v>
      </c>
      <c r="S280" s="167">
        <v>0</v>
      </c>
      <c r="T280" s="168">
        <f t="shared" si="58"/>
        <v>0</v>
      </c>
      <c r="AR280" s="169" t="s">
        <v>392</v>
      </c>
      <c r="AT280" s="169" t="s">
        <v>425</v>
      </c>
      <c r="AU280" s="169" t="s">
        <v>87</v>
      </c>
      <c r="AY280" s="17" t="s">
        <v>334</v>
      </c>
      <c r="BE280" s="170">
        <f t="shared" si="59"/>
        <v>0</v>
      </c>
      <c r="BF280" s="170">
        <f t="shared" si="60"/>
        <v>0</v>
      </c>
      <c r="BG280" s="170">
        <f t="shared" si="61"/>
        <v>0</v>
      </c>
      <c r="BH280" s="170">
        <f t="shared" si="62"/>
        <v>0</v>
      </c>
      <c r="BI280" s="170">
        <f t="shared" si="63"/>
        <v>0</v>
      </c>
      <c r="BJ280" s="17" t="s">
        <v>87</v>
      </c>
      <c r="BK280" s="170">
        <f t="shared" si="64"/>
        <v>0</v>
      </c>
      <c r="BL280" s="17" t="s">
        <v>340</v>
      </c>
      <c r="BM280" s="169" t="s">
        <v>2965</v>
      </c>
    </row>
    <row r="281" spans="2:65" s="1" customFormat="1" ht="24.15" customHeight="1">
      <c r="B281" s="128"/>
      <c r="C281" s="158" t="s">
        <v>1287</v>
      </c>
      <c r="D281" s="158" t="s">
        <v>336</v>
      </c>
      <c r="E281" s="159" t="s">
        <v>2956</v>
      </c>
      <c r="F281" s="160" t="s">
        <v>2957</v>
      </c>
      <c r="G281" s="161" t="s">
        <v>511</v>
      </c>
      <c r="H281" s="162">
        <v>18</v>
      </c>
      <c r="I281" s="163"/>
      <c r="J281" s="164">
        <f t="shared" si="55"/>
        <v>0</v>
      </c>
      <c r="K281" s="165"/>
      <c r="L281" s="32"/>
      <c r="M281" s="166" t="s">
        <v>1</v>
      </c>
      <c r="N281" s="127" t="s">
        <v>41</v>
      </c>
      <c r="P281" s="167">
        <f t="shared" si="56"/>
        <v>0</v>
      </c>
      <c r="Q281" s="167">
        <v>0</v>
      </c>
      <c r="R281" s="167">
        <f t="shared" si="57"/>
        <v>0</v>
      </c>
      <c r="S281" s="167">
        <v>0</v>
      </c>
      <c r="T281" s="168">
        <f t="shared" si="58"/>
        <v>0</v>
      </c>
      <c r="AR281" s="169" t="s">
        <v>340</v>
      </c>
      <c r="AT281" s="169" t="s">
        <v>336</v>
      </c>
      <c r="AU281" s="169" t="s">
        <v>87</v>
      </c>
      <c r="AY281" s="17" t="s">
        <v>334</v>
      </c>
      <c r="BE281" s="170">
        <f t="shared" si="59"/>
        <v>0</v>
      </c>
      <c r="BF281" s="170">
        <f t="shared" si="60"/>
        <v>0</v>
      </c>
      <c r="BG281" s="170">
        <f t="shared" si="61"/>
        <v>0</v>
      </c>
      <c r="BH281" s="170">
        <f t="shared" si="62"/>
        <v>0</v>
      </c>
      <c r="BI281" s="170">
        <f t="shared" si="63"/>
        <v>0</v>
      </c>
      <c r="BJ281" s="17" t="s">
        <v>87</v>
      </c>
      <c r="BK281" s="170">
        <f t="shared" si="64"/>
        <v>0</v>
      </c>
      <c r="BL281" s="17" t="s">
        <v>340</v>
      </c>
      <c r="BM281" s="169" t="s">
        <v>2966</v>
      </c>
    </row>
    <row r="282" spans="2:65" s="1" customFormat="1" ht="24.15" customHeight="1">
      <c r="B282" s="128"/>
      <c r="C282" s="199" t="s">
        <v>1293</v>
      </c>
      <c r="D282" s="199" t="s">
        <v>425</v>
      </c>
      <c r="E282" s="200" t="s">
        <v>2967</v>
      </c>
      <c r="F282" s="201" t="s">
        <v>2968</v>
      </c>
      <c r="G282" s="202" t="s">
        <v>511</v>
      </c>
      <c r="H282" s="203">
        <v>18</v>
      </c>
      <c r="I282" s="204"/>
      <c r="J282" s="205">
        <f t="shared" si="55"/>
        <v>0</v>
      </c>
      <c r="K282" s="206"/>
      <c r="L282" s="207"/>
      <c r="M282" s="208" t="s">
        <v>1</v>
      </c>
      <c r="N282" s="209" t="s">
        <v>41</v>
      </c>
      <c r="P282" s="167">
        <f t="shared" si="56"/>
        <v>0</v>
      </c>
      <c r="Q282" s="167">
        <v>0</v>
      </c>
      <c r="R282" s="167">
        <f t="shared" si="57"/>
        <v>0</v>
      </c>
      <c r="S282" s="167">
        <v>0</v>
      </c>
      <c r="T282" s="168">
        <f t="shared" si="58"/>
        <v>0</v>
      </c>
      <c r="AR282" s="169" t="s">
        <v>392</v>
      </c>
      <c r="AT282" s="169" t="s">
        <v>425</v>
      </c>
      <c r="AU282" s="169" t="s">
        <v>87</v>
      </c>
      <c r="AY282" s="17" t="s">
        <v>334</v>
      </c>
      <c r="BE282" s="170">
        <f t="shared" si="59"/>
        <v>0</v>
      </c>
      <c r="BF282" s="170">
        <f t="shared" si="60"/>
        <v>0</v>
      </c>
      <c r="BG282" s="170">
        <f t="shared" si="61"/>
        <v>0</v>
      </c>
      <c r="BH282" s="170">
        <f t="shared" si="62"/>
        <v>0</v>
      </c>
      <c r="BI282" s="170">
        <f t="shared" si="63"/>
        <v>0</v>
      </c>
      <c r="BJ282" s="17" t="s">
        <v>87</v>
      </c>
      <c r="BK282" s="170">
        <f t="shared" si="64"/>
        <v>0</v>
      </c>
      <c r="BL282" s="17" t="s">
        <v>340</v>
      </c>
      <c r="BM282" s="169" t="s">
        <v>2969</v>
      </c>
    </row>
    <row r="283" spans="2:65" s="1" customFormat="1" ht="24.15" customHeight="1">
      <c r="B283" s="128"/>
      <c r="C283" s="158" t="s">
        <v>1297</v>
      </c>
      <c r="D283" s="158" t="s">
        <v>336</v>
      </c>
      <c r="E283" s="159" t="s">
        <v>2956</v>
      </c>
      <c r="F283" s="160" t="s">
        <v>2957</v>
      </c>
      <c r="G283" s="161" t="s">
        <v>511</v>
      </c>
      <c r="H283" s="162">
        <v>38</v>
      </c>
      <c r="I283" s="163"/>
      <c r="J283" s="164">
        <f t="shared" si="55"/>
        <v>0</v>
      </c>
      <c r="K283" s="165"/>
      <c r="L283" s="32"/>
      <c r="M283" s="166" t="s">
        <v>1</v>
      </c>
      <c r="N283" s="127" t="s">
        <v>41</v>
      </c>
      <c r="P283" s="167">
        <f t="shared" si="56"/>
        <v>0</v>
      </c>
      <c r="Q283" s="167">
        <v>0</v>
      </c>
      <c r="R283" s="167">
        <f t="shared" si="57"/>
        <v>0</v>
      </c>
      <c r="S283" s="167">
        <v>0</v>
      </c>
      <c r="T283" s="168">
        <f t="shared" si="58"/>
        <v>0</v>
      </c>
      <c r="AR283" s="169" t="s">
        <v>340</v>
      </c>
      <c r="AT283" s="169" t="s">
        <v>336</v>
      </c>
      <c r="AU283" s="169" t="s">
        <v>87</v>
      </c>
      <c r="AY283" s="17" t="s">
        <v>334</v>
      </c>
      <c r="BE283" s="170">
        <f t="shared" si="59"/>
        <v>0</v>
      </c>
      <c r="BF283" s="170">
        <f t="shared" si="60"/>
        <v>0</v>
      </c>
      <c r="BG283" s="170">
        <f t="shared" si="61"/>
        <v>0</v>
      </c>
      <c r="BH283" s="170">
        <f t="shared" si="62"/>
        <v>0</v>
      </c>
      <c r="BI283" s="170">
        <f t="shared" si="63"/>
        <v>0</v>
      </c>
      <c r="BJ283" s="17" t="s">
        <v>87</v>
      </c>
      <c r="BK283" s="170">
        <f t="shared" si="64"/>
        <v>0</v>
      </c>
      <c r="BL283" s="17" t="s">
        <v>340</v>
      </c>
      <c r="BM283" s="169" t="s">
        <v>2970</v>
      </c>
    </row>
    <row r="284" spans="2:65" s="1" customFormat="1" ht="24.15" customHeight="1">
      <c r="B284" s="128"/>
      <c r="C284" s="199" t="s">
        <v>1301</v>
      </c>
      <c r="D284" s="199" t="s">
        <v>425</v>
      </c>
      <c r="E284" s="200" t="s">
        <v>2971</v>
      </c>
      <c r="F284" s="201" t="s">
        <v>2972</v>
      </c>
      <c r="G284" s="202" t="s">
        <v>511</v>
      </c>
      <c r="H284" s="203">
        <v>38</v>
      </c>
      <c r="I284" s="204"/>
      <c r="J284" s="205">
        <f t="shared" si="55"/>
        <v>0</v>
      </c>
      <c r="K284" s="206"/>
      <c r="L284" s="207"/>
      <c r="M284" s="208" t="s">
        <v>1</v>
      </c>
      <c r="N284" s="209" t="s">
        <v>41</v>
      </c>
      <c r="P284" s="167">
        <f t="shared" si="56"/>
        <v>0</v>
      </c>
      <c r="Q284" s="167">
        <v>0</v>
      </c>
      <c r="R284" s="167">
        <f t="shared" si="57"/>
        <v>0</v>
      </c>
      <c r="S284" s="167">
        <v>0</v>
      </c>
      <c r="T284" s="168">
        <f t="shared" si="58"/>
        <v>0</v>
      </c>
      <c r="AR284" s="169" t="s">
        <v>392</v>
      </c>
      <c r="AT284" s="169" t="s">
        <v>425</v>
      </c>
      <c r="AU284" s="169" t="s">
        <v>87</v>
      </c>
      <c r="AY284" s="17" t="s">
        <v>334</v>
      </c>
      <c r="BE284" s="170">
        <f t="shared" si="59"/>
        <v>0</v>
      </c>
      <c r="BF284" s="170">
        <f t="shared" si="60"/>
        <v>0</v>
      </c>
      <c r="BG284" s="170">
        <f t="shared" si="61"/>
        <v>0</v>
      </c>
      <c r="BH284" s="170">
        <f t="shared" si="62"/>
        <v>0</v>
      </c>
      <c r="BI284" s="170">
        <f t="shared" si="63"/>
        <v>0</v>
      </c>
      <c r="BJ284" s="17" t="s">
        <v>87</v>
      </c>
      <c r="BK284" s="170">
        <f t="shared" si="64"/>
        <v>0</v>
      </c>
      <c r="BL284" s="17" t="s">
        <v>340</v>
      </c>
      <c r="BM284" s="169" t="s">
        <v>2973</v>
      </c>
    </row>
    <row r="285" spans="2:65" s="1" customFormat="1" ht="24.15" customHeight="1">
      <c r="B285" s="128"/>
      <c r="C285" s="158" t="s">
        <v>1309</v>
      </c>
      <c r="D285" s="158" t="s">
        <v>336</v>
      </c>
      <c r="E285" s="159" t="s">
        <v>2956</v>
      </c>
      <c r="F285" s="160" t="s">
        <v>2957</v>
      </c>
      <c r="G285" s="161" t="s">
        <v>511</v>
      </c>
      <c r="H285" s="162">
        <v>19</v>
      </c>
      <c r="I285" s="163"/>
      <c r="J285" s="164">
        <f t="shared" si="55"/>
        <v>0</v>
      </c>
      <c r="K285" s="165"/>
      <c r="L285" s="32"/>
      <c r="M285" s="166" t="s">
        <v>1</v>
      </c>
      <c r="N285" s="127" t="s">
        <v>41</v>
      </c>
      <c r="P285" s="167">
        <f t="shared" si="56"/>
        <v>0</v>
      </c>
      <c r="Q285" s="167">
        <v>0</v>
      </c>
      <c r="R285" s="167">
        <f t="shared" si="57"/>
        <v>0</v>
      </c>
      <c r="S285" s="167">
        <v>0</v>
      </c>
      <c r="T285" s="168">
        <f t="shared" si="58"/>
        <v>0</v>
      </c>
      <c r="AR285" s="169" t="s">
        <v>340</v>
      </c>
      <c r="AT285" s="169" t="s">
        <v>336</v>
      </c>
      <c r="AU285" s="169" t="s">
        <v>87</v>
      </c>
      <c r="AY285" s="17" t="s">
        <v>334</v>
      </c>
      <c r="BE285" s="170">
        <f t="shared" si="59"/>
        <v>0</v>
      </c>
      <c r="BF285" s="170">
        <f t="shared" si="60"/>
        <v>0</v>
      </c>
      <c r="BG285" s="170">
        <f t="shared" si="61"/>
        <v>0</v>
      </c>
      <c r="BH285" s="170">
        <f t="shared" si="62"/>
        <v>0</v>
      </c>
      <c r="BI285" s="170">
        <f t="shared" si="63"/>
        <v>0</v>
      </c>
      <c r="BJ285" s="17" t="s">
        <v>87</v>
      </c>
      <c r="BK285" s="170">
        <f t="shared" si="64"/>
        <v>0</v>
      </c>
      <c r="BL285" s="17" t="s">
        <v>340</v>
      </c>
      <c r="BM285" s="169" t="s">
        <v>2974</v>
      </c>
    </row>
    <row r="286" spans="2:65" s="1" customFormat="1" ht="24.15" customHeight="1">
      <c r="B286" s="128"/>
      <c r="C286" s="199" t="s">
        <v>1320</v>
      </c>
      <c r="D286" s="199" t="s">
        <v>425</v>
      </c>
      <c r="E286" s="200" t="s">
        <v>2975</v>
      </c>
      <c r="F286" s="201" t="s">
        <v>2976</v>
      </c>
      <c r="G286" s="202" t="s">
        <v>511</v>
      </c>
      <c r="H286" s="203">
        <v>19</v>
      </c>
      <c r="I286" s="204"/>
      <c r="J286" s="205">
        <f t="shared" si="55"/>
        <v>0</v>
      </c>
      <c r="K286" s="206"/>
      <c r="L286" s="207"/>
      <c r="M286" s="208" t="s">
        <v>1</v>
      </c>
      <c r="N286" s="209" t="s">
        <v>41</v>
      </c>
      <c r="P286" s="167">
        <f t="shared" si="56"/>
        <v>0</v>
      </c>
      <c r="Q286" s="167">
        <v>0</v>
      </c>
      <c r="R286" s="167">
        <f t="shared" si="57"/>
        <v>0</v>
      </c>
      <c r="S286" s="167">
        <v>0</v>
      </c>
      <c r="T286" s="168">
        <f t="shared" si="58"/>
        <v>0</v>
      </c>
      <c r="AR286" s="169" t="s">
        <v>392</v>
      </c>
      <c r="AT286" s="169" t="s">
        <v>425</v>
      </c>
      <c r="AU286" s="169" t="s">
        <v>87</v>
      </c>
      <c r="AY286" s="17" t="s">
        <v>334</v>
      </c>
      <c r="BE286" s="170">
        <f t="shared" si="59"/>
        <v>0</v>
      </c>
      <c r="BF286" s="170">
        <f t="shared" si="60"/>
        <v>0</v>
      </c>
      <c r="BG286" s="170">
        <f t="shared" si="61"/>
        <v>0</v>
      </c>
      <c r="BH286" s="170">
        <f t="shared" si="62"/>
        <v>0</v>
      </c>
      <c r="BI286" s="170">
        <f t="shared" si="63"/>
        <v>0</v>
      </c>
      <c r="BJ286" s="17" t="s">
        <v>87</v>
      </c>
      <c r="BK286" s="170">
        <f t="shared" si="64"/>
        <v>0</v>
      </c>
      <c r="BL286" s="17" t="s">
        <v>340</v>
      </c>
      <c r="BM286" s="169" t="s">
        <v>2977</v>
      </c>
    </row>
    <row r="287" spans="2:65" s="1" customFormat="1" ht="24.15" customHeight="1">
      <c r="B287" s="128"/>
      <c r="C287" s="158" t="s">
        <v>1325</v>
      </c>
      <c r="D287" s="158" t="s">
        <v>336</v>
      </c>
      <c r="E287" s="159" t="s">
        <v>2956</v>
      </c>
      <c r="F287" s="160" t="s">
        <v>2957</v>
      </c>
      <c r="G287" s="161" t="s">
        <v>511</v>
      </c>
      <c r="H287" s="162">
        <v>5</v>
      </c>
      <c r="I287" s="163"/>
      <c r="J287" s="164">
        <f t="shared" si="55"/>
        <v>0</v>
      </c>
      <c r="K287" s="165"/>
      <c r="L287" s="32"/>
      <c r="M287" s="166" t="s">
        <v>1</v>
      </c>
      <c r="N287" s="127" t="s">
        <v>41</v>
      </c>
      <c r="P287" s="167">
        <f t="shared" si="56"/>
        <v>0</v>
      </c>
      <c r="Q287" s="167">
        <v>0</v>
      </c>
      <c r="R287" s="167">
        <f t="shared" si="57"/>
        <v>0</v>
      </c>
      <c r="S287" s="167">
        <v>0</v>
      </c>
      <c r="T287" s="168">
        <f t="shared" si="58"/>
        <v>0</v>
      </c>
      <c r="AR287" s="169" t="s">
        <v>340</v>
      </c>
      <c r="AT287" s="169" t="s">
        <v>336</v>
      </c>
      <c r="AU287" s="169" t="s">
        <v>87</v>
      </c>
      <c r="AY287" s="17" t="s">
        <v>334</v>
      </c>
      <c r="BE287" s="170">
        <f t="shared" si="59"/>
        <v>0</v>
      </c>
      <c r="BF287" s="170">
        <f t="shared" si="60"/>
        <v>0</v>
      </c>
      <c r="BG287" s="170">
        <f t="shared" si="61"/>
        <v>0</v>
      </c>
      <c r="BH287" s="170">
        <f t="shared" si="62"/>
        <v>0</v>
      </c>
      <c r="BI287" s="170">
        <f t="shared" si="63"/>
        <v>0</v>
      </c>
      <c r="BJ287" s="17" t="s">
        <v>87</v>
      </c>
      <c r="BK287" s="170">
        <f t="shared" si="64"/>
        <v>0</v>
      </c>
      <c r="BL287" s="17" t="s">
        <v>340</v>
      </c>
      <c r="BM287" s="169" t="s">
        <v>2978</v>
      </c>
    </row>
    <row r="288" spans="2:65" s="1" customFormat="1" ht="24.15" customHeight="1">
      <c r="B288" s="128"/>
      <c r="C288" s="199" t="s">
        <v>1329</v>
      </c>
      <c r="D288" s="199" t="s">
        <v>425</v>
      </c>
      <c r="E288" s="200" t="s">
        <v>2979</v>
      </c>
      <c r="F288" s="201" t="s">
        <v>2980</v>
      </c>
      <c r="G288" s="202" t="s">
        <v>511</v>
      </c>
      <c r="H288" s="203">
        <v>5</v>
      </c>
      <c r="I288" s="204"/>
      <c r="J288" s="205">
        <f t="shared" si="55"/>
        <v>0</v>
      </c>
      <c r="K288" s="206"/>
      <c r="L288" s="207"/>
      <c r="M288" s="208" t="s">
        <v>1</v>
      </c>
      <c r="N288" s="209" t="s">
        <v>41</v>
      </c>
      <c r="P288" s="167">
        <f t="shared" si="56"/>
        <v>0</v>
      </c>
      <c r="Q288" s="167">
        <v>0</v>
      </c>
      <c r="R288" s="167">
        <f t="shared" si="57"/>
        <v>0</v>
      </c>
      <c r="S288" s="167">
        <v>0</v>
      </c>
      <c r="T288" s="168">
        <f t="shared" si="58"/>
        <v>0</v>
      </c>
      <c r="AR288" s="169" t="s">
        <v>392</v>
      </c>
      <c r="AT288" s="169" t="s">
        <v>425</v>
      </c>
      <c r="AU288" s="169" t="s">
        <v>87</v>
      </c>
      <c r="AY288" s="17" t="s">
        <v>334</v>
      </c>
      <c r="BE288" s="170">
        <f t="shared" si="59"/>
        <v>0</v>
      </c>
      <c r="BF288" s="170">
        <f t="shared" si="60"/>
        <v>0</v>
      </c>
      <c r="BG288" s="170">
        <f t="shared" si="61"/>
        <v>0</v>
      </c>
      <c r="BH288" s="170">
        <f t="shared" si="62"/>
        <v>0</v>
      </c>
      <c r="BI288" s="170">
        <f t="shared" si="63"/>
        <v>0</v>
      </c>
      <c r="BJ288" s="17" t="s">
        <v>87</v>
      </c>
      <c r="BK288" s="170">
        <f t="shared" si="64"/>
        <v>0</v>
      </c>
      <c r="BL288" s="17" t="s">
        <v>340</v>
      </c>
      <c r="BM288" s="169" t="s">
        <v>2981</v>
      </c>
    </row>
    <row r="289" spans="2:65" s="1" customFormat="1" ht="24.15" customHeight="1">
      <c r="B289" s="128"/>
      <c r="C289" s="158" t="s">
        <v>1333</v>
      </c>
      <c r="D289" s="158" t="s">
        <v>336</v>
      </c>
      <c r="E289" s="159" t="s">
        <v>2956</v>
      </c>
      <c r="F289" s="160" t="s">
        <v>2957</v>
      </c>
      <c r="G289" s="161" t="s">
        <v>511</v>
      </c>
      <c r="H289" s="162">
        <v>34</v>
      </c>
      <c r="I289" s="163"/>
      <c r="J289" s="164">
        <f t="shared" si="55"/>
        <v>0</v>
      </c>
      <c r="K289" s="165"/>
      <c r="L289" s="32"/>
      <c r="M289" s="166" t="s">
        <v>1</v>
      </c>
      <c r="N289" s="127" t="s">
        <v>41</v>
      </c>
      <c r="P289" s="167">
        <f t="shared" si="56"/>
        <v>0</v>
      </c>
      <c r="Q289" s="167">
        <v>0</v>
      </c>
      <c r="R289" s="167">
        <f t="shared" si="57"/>
        <v>0</v>
      </c>
      <c r="S289" s="167">
        <v>0</v>
      </c>
      <c r="T289" s="168">
        <f t="shared" si="58"/>
        <v>0</v>
      </c>
      <c r="AR289" s="169" t="s">
        <v>340</v>
      </c>
      <c r="AT289" s="169" t="s">
        <v>336</v>
      </c>
      <c r="AU289" s="169" t="s">
        <v>87</v>
      </c>
      <c r="AY289" s="17" t="s">
        <v>334</v>
      </c>
      <c r="BE289" s="170">
        <f t="shared" si="59"/>
        <v>0</v>
      </c>
      <c r="BF289" s="170">
        <f t="shared" si="60"/>
        <v>0</v>
      </c>
      <c r="BG289" s="170">
        <f t="shared" si="61"/>
        <v>0</v>
      </c>
      <c r="BH289" s="170">
        <f t="shared" si="62"/>
        <v>0</v>
      </c>
      <c r="BI289" s="170">
        <f t="shared" si="63"/>
        <v>0</v>
      </c>
      <c r="BJ289" s="17" t="s">
        <v>87</v>
      </c>
      <c r="BK289" s="170">
        <f t="shared" si="64"/>
        <v>0</v>
      </c>
      <c r="BL289" s="17" t="s">
        <v>340</v>
      </c>
      <c r="BM289" s="169" t="s">
        <v>2982</v>
      </c>
    </row>
    <row r="290" spans="2:65" s="1" customFormat="1" ht="24.15" customHeight="1">
      <c r="B290" s="128"/>
      <c r="C290" s="199" t="s">
        <v>1339</v>
      </c>
      <c r="D290" s="199" t="s">
        <v>425</v>
      </c>
      <c r="E290" s="200" t="s">
        <v>2983</v>
      </c>
      <c r="F290" s="201" t="s">
        <v>2984</v>
      </c>
      <c r="G290" s="202" t="s">
        <v>511</v>
      </c>
      <c r="H290" s="203">
        <v>34</v>
      </c>
      <c r="I290" s="204"/>
      <c r="J290" s="205">
        <f t="shared" si="55"/>
        <v>0</v>
      </c>
      <c r="K290" s="206"/>
      <c r="L290" s="207"/>
      <c r="M290" s="208" t="s">
        <v>1</v>
      </c>
      <c r="N290" s="209" t="s">
        <v>41</v>
      </c>
      <c r="P290" s="167">
        <f t="shared" si="56"/>
        <v>0</v>
      </c>
      <c r="Q290" s="167">
        <v>0</v>
      </c>
      <c r="R290" s="167">
        <f t="shared" si="57"/>
        <v>0</v>
      </c>
      <c r="S290" s="167">
        <v>0</v>
      </c>
      <c r="T290" s="168">
        <f t="shared" si="58"/>
        <v>0</v>
      </c>
      <c r="AR290" s="169" t="s">
        <v>392</v>
      </c>
      <c r="AT290" s="169" t="s">
        <v>425</v>
      </c>
      <c r="AU290" s="169" t="s">
        <v>87</v>
      </c>
      <c r="AY290" s="17" t="s">
        <v>334</v>
      </c>
      <c r="BE290" s="170">
        <f t="shared" si="59"/>
        <v>0</v>
      </c>
      <c r="BF290" s="170">
        <f t="shared" si="60"/>
        <v>0</v>
      </c>
      <c r="BG290" s="170">
        <f t="shared" si="61"/>
        <v>0</v>
      </c>
      <c r="BH290" s="170">
        <f t="shared" si="62"/>
        <v>0</v>
      </c>
      <c r="BI290" s="170">
        <f t="shared" si="63"/>
        <v>0</v>
      </c>
      <c r="BJ290" s="17" t="s">
        <v>87</v>
      </c>
      <c r="BK290" s="170">
        <f t="shared" si="64"/>
        <v>0</v>
      </c>
      <c r="BL290" s="17" t="s">
        <v>340</v>
      </c>
      <c r="BM290" s="169" t="s">
        <v>2985</v>
      </c>
    </row>
    <row r="291" spans="2:65" s="1" customFormat="1" ht="24.15" customHeight="1">
      <c r="B291" s="128"/>
      <c r="C291" s="158" t="s">
        <v>1343</v>
      </c>
      <c r="D291" s="158" t="s">
        <v>336</v>
      </c>
      <c r="E291" s="159" t="s">
        <v>2956</v>
      </c>
      <c r="F291" s="160" t="s">
        <v>2957</v>
      </c>
      <c r="G291" s="161" t="s">
        <v>511</v>
      </c>
      <c r="H291" s="162">
        <v>16</v>
      </c>
      <c r="I291" s="163"/>
      <c r="J291" s="164">
        <f t="shared" si="55"/>
        <v>0</v>
      </c>
      <c r="K291" s="165"/>
      <c r="L291" s="32"/>
      <c r="M291" s="166" t="s">
        <v>1</v>
      </c>
      <c r="N291" s="127" t="s">
        <v>41</v>
      </c>
      <c r="P291" s="167">
        <f t="shared" si="56"/>
        <v>0</v>
      </c>
      <c r="Q291" s="167">
        <v>0</v>
      </c>
      <c r="R291" s="167">
        <f t="shared" si="57"/>
        <v>0</v>
      </c>
      <c r="S291" s="167">
        <v>0</v>
      </c>
      <c r="T291" s="168">
        <f t="shared" si="58"/>
        <v>0</v>
      </c>
      <c r="AR291" s="169" t="s">
        <v>340</v>
      </c>
      <c r="AT291" s="169" t="s">
        <v>336</v>
      </c>
      <c r="AU291" s="169" t="s">
        <v>87</v>
      </c>
      <c r="AY291" s="17" t="s">
        <v>334</v>
      </c>
      <c r="BE291" s="170">
        <f t="shared" si="59"/>
        <v>0</v>
      </c>
      <c r="BF291" s="170">
        <f t="shared" si="60"/>
        <v>0</v>
      </c>
      <c r="BG291" s="170">
        <f t="shared" si="61"/>
        <v>0</v>
      </c>
      <c r="BH291" s="170">
        <f t="shared" si="62"/>
        <v>0</v>
      </c>
      <c r="BI291" s="170">
        <f t="shared" si="63"/>
        <v>0</v>
      </c>
      <c r="BJ291" s="17" t="s">
        <v>87</v>
      </c>
      <c r="BK291" s="170">
        <f t="shared" si="64"/>
        <v>0</v>
      </c>
      <c r="BL291" s="17" t="s">
        <v>340</v>
      </c>
      <c r="BM291" s="169" t="s">
        <v>2986</v>
      </c>
    </row>
    <row r="292" spans="2:65" s="1" customFormat="1" ht="24.15" customHeight="1">
      <c r="B292" s="128"/>
      <c r="C292" s="199" t="s">
        <v>1347</v>
      </c>
      <c r="D292" s="199" t="s">
        <v>425</v>
      </c>
      <c r="E292" s="200" t="s">
        <v>2987</v>
      </c>
      <c r="F292" s="201" t="s">
        <v>2988</v>
      </c>
      <c r="G292" s="202" t="s">
        <v>511</v>
      </c>
      <c r="H292" s="203">
        <v>16</v>
      </c>
      <c r="I292" s="204"/>
      <c r="J292" s="205">
        <f t="shared" si="55"/>
        <v>0</v>
      </c>
      <c r="K292" s="206"/>
      <c r="L292" s="207"/>
      <c r="M292" s="208" t="s">
        <v>1</v>
      </c>
      <c r="N292" s="209" t="s">
        <v>41</v>
      </c>
      <c r="P292" s="167">
        <f t="shared" si="56"/>
        <v>0</v>
      </c>
      <c r="Q292" s="167">
        <v>0</v>
      </c>
      <c r="R292" s="167">
        <f t="shared" si="57"/>
        <v>0</v>
      </c>
      <c r="S292" s="167">
        <v>0</v>
      </c>
      <c r="T292" s="168">
        <f t="shared" si="58"/>
        <v>0</v>
      </c>
      <c r="AR292" s="169" t="s">
        <v>392</v>
      </c>
      <c r="AT292" s="169" t="s">
        <v>425</v>
      </c>
      <c r="AU292" s="169" t="s">
        <v>87</v>
      </c>
      <c r="AY292" s="17" t="s">
        <v>334</v>
      </c>
      <c r="BE292" s="170">
        <f t="shared" si="59"/>
        <v>0</v>
      </c>
      <c r="BF292" s="170">
        <f t="shared" si="60"/>
        <v>0</v>
      </c>
      <c r="BG292" s="170">
        <f t="shared" si="61"/>
        <v>0</v>
      </c>
      <c r="BH292" s="170">
        <f t="shared" si="62"/>
        <v>0</v>
      </c>
      <c r="BI292" s="170">
        <f t="shared" si="63"/>
        <v>0</v>
      </c>
      <c r="BJ292" s="17" t="s">
        <v>87</v>
      </c>
      <c r="BK292" s="170">
        <f t="shared" si="64"/>
        <v>0</v>
      </c>
      <c r="BL292" s="17" t="s">
        <v>340</v>
      </c>
      <c r="BM292" s="169" t="s">
        <v>2989</v>
      </c>
    </row>
    <row r="293" spans="2:65" s="1" customFormat="1" ht="24.15" customHeight="1">
      <c r="B293" s="128"/>
      <c r="C293" s="158" t="s">
        <v>1353</v>
      </c>
      <c r="D293" s="158" t="s">
        <v>336</v>
      </c>
      <c r="E293" s="159" t="s">
        <v>2956</v>
      </c>
      <c r="F293" s="160" t="s">
        <v>2957</v>
      </c>
      <c r="G293" s="161" t="s">
        <v>511</v>
      </c>
      <c r="H293" s="162">
        <v>42</v>
      </c>
      <c r="I293" s="163"/>
      <c r="J293" s="164">
        <f t="shared" si="55"/>
        <v>0</v>
      </c>
      <c r="K293" s="165"/>
      <c r="L293" s="32"/>
      <c r="M293" s="166" t="s">
        <v>1</v>
      </c>
      <c r="N293" s="127" t="s">
        <v>41</v>
      </c>
      <c r="P293" s="167">
        <f t="shared" si="56"/>
        <v>0</v>
      </c>
      <c r="Q293" s="167">
        <v>0</v>
      </c>
      <c r="R293" s="167">
        <f t="shared" si="57"/>
        <v>0</v>
      </c>
      <c r="S293" s="167">
        <v>0</v>
      </c>
      <c r="T293" s="168">
        <f t="shared" si="58"/>
        <v>0</v>
      </c>
      <c r="AR293" s="169" t="s">
        <v>340</v>
      </c>
      <c r="AT293" s="169" t="s">
        <v>336</v>
      </c>
      <c r="AU293" s="169" t="s">
        <v>87</v>
      </c>
      <c r="AY293" s="17" t="s">
        <v>334</v>
      </c>
      <c r="BE293" s="170">
        <f t="shared" si="59"/>
        <v>0</v>
      </c>
      <c r="BF293" s="170">
        <f t="shared" si="60"/>
        <v>0</v>
      </c>
      <c r="BG293" s="170">
        <f t="shared" si="61"/>
        <v>0</v>
      </c>
      <c r="BH293" s="170">
        <f t="shared" si="62"/>
        <v>0</v>
      </c>
      <c r="BI293" s="170">
        <f t="shared" si="63"/>
        <v>0</v>
      </c>
      <c r="BJ293" s="17" t="s">
        <v>87</v>
      </c>
      <c r="BK293" s="170">
        <f t="shared" si="64"/>
        <v>0</v>
      </c>
      <c r="BL293" s="17" t="s">
        <v>340</v>
      </c>
      <c r="BM293" s="169" t="s">
        <v>2990</v>
      </c>
    </row>
    <row r="294" spans="2:65" s="1" customFormat="1" ht="33" customHeight="1">
      <c r="B294" s="128"/>
      <c r="C294" s="199" t="s">
        <v>1358</v>
      </c>
      <c r="D294" s="199" t="s">
        <v>425</v>
      </c>
      <c r="E294" s="200" t="s">
        <v>2991</v>
      </c>
      <c r="F294" s="201" t="s">
        <v>2992</v>
      </c>
      <c r="G294" s="202" t="s">
        <v>511</v>
      </c>
      <c r="H294" s="203">
        <v>42</v>
      </c>
      <c r="I294" s="204"/>
      <c r="J294" s="205">
        <f t="shared" si="55"/>
        <v>0</v>
      </c>
      <c r="K294" s="206"/>
      <c r="L294" s="207"/>
      <c r="M294" s="208" t="s">
        <v>1</v>
      </c>
      <c r="N294" s="209" t="s">
        <v>41</v>
      </c>
      <c r="P294" s="167">
        <f t="shared" si="56"/>
        <v>0</v>
      </c>
      <c r="Q294" s="167">
        <v>0</v>
      </c>
      <c r="R294" s="167">
        <f t="shared" si="57"/>
        <v>0</v>
      </c>
      <c r="S294" s="167">
        <v>0</v>
      </c>
      <c r="T294" s="168">
        <f t="shared" si="58"/>
        <v>0</v>
      </c>
      <c r="AR294" s="169" t="s">
        <v>392</v>
      </c>
      <c r="AT294" s="169" t="s">
        <v>425</v>
      </c>
      <c r="AU294" s="169" t="s">
        <v>87</v>
      </c>
      <c r="AY294" s="17" t="s">
        <v>334</v>
      </c>
      <c r="BE294" s="170">
        <f t="shared" si="59"/>
        <v>0</v>
      </c>
      <c r="BF294" s="170">
        <f t="shared" si="60"/>
        <v>0</v>
      </c>
      <c r="BG294" s="170">
        <f t="shared" si="61"/>
        <v>0</v>
      </c>
      <c r="BH294" s="170">
        <f t="shared" si="62"/>
        <v>0</v>
      </c>
      <c r="BI294" s="170">
        <f t="shared" si="63"/>
        <v>0</v>
      </c>
      <c r="BJ294" s="17" t="s">
        <v>87</v>
      </c>
      <c r="BK294" s="170">
        <f t="shared" si="64"/>
        <v>0</v>
      </c>
      <c r="BL294" s="17" t="s">
        <v>340</v>
      </c>
      <c r="BM294" s="169" t="s">
        <v>2993</v>
      </c>
    </row>
    <row r="295" spans="2:65" s="1" customFormat="1" ht="24.15" customHeight="1">
      <c r="B295" s="128"/>
      <c r="C295" s="158" t="s">
        <v>1363</v>
      </c>
      <c r="D295" s="158" t="s">
        <v>336</v>
      </c>
      <c r="E295" s="159" t="s">
        <v>2956</v>
      </c>
      <c r="F295" s="160" t="s">
        <v>2957</v>
      </c>
      <c r="G295" s="161" t="s">
        <v>511</v>
      </c>
      <c r="H295" s="162">
        <v>28</v>
      </c>
      <c r="I295" s="163"/>
      <c r="J295" s="164">
        <f t="shared" si="55"/>
        <v>0</v>
      </c>
      <c r="K295" s="165"/>
      <c r="L295" s="32"/>
      <c r="M295" s="166" t="s">
        <v>1</v>
      </c>
      <c r="N295" s="127" t="s">
        <v>41</v>
      </c>
      <c r="P295" s="167">
        <f t="shared" si="56"/>
        <v>0</v>
      </c>
      <c r="Q295" s="167">
        <v>0</v>
      </c>
      <c r="R295" s="167">
        <f t="shared" si="57"/>
        <v>0</v>
      </c>
      <c r="S295" s="167">
        <v>0</v>
      </c>
      <c r="T295" s="168">
        <f t="shared" si="58"/>
        <v>0</v>
      </c>
      <c r="AR295" s="169" t="s">
        <v>340</v>
      </c>
      <c r="AT295" s="169" t="s">
        <v>336</v>
      </c>
      <c r="AU295" s="169" t="s">
        <v>87</v>
      </c>
      <c r="AY295" s="17" t="s">
        <v>334</v>
      </c>
      <c r="BE295" s="170">
        <f t="shared" si="59"/>
        <v>0</v>
      </c>
      <c r="BF295" s="170">
        <f t="shared" si="60"/>
        <v>0</v>
      </c>
      <c r="BG295" s="170">
        <f t="shared" si="61"/>
        <v>0</v>
      </c>
      <c r="BH295" s="170">
        <f t="shared" si="62"/>
        <v>0</v>
      </c>
      <c r="BI295" s="170">
        <f t="shared" si="63"/>
        <v>0</v>
      </c>
      <c r="BJ295" s="17" t="s">
        <v>87</v>
      </c>
      <c r="BK295" s="170">
        <f t="shared" si="64"/>
        <v>0</v>
      </c>
      <c r="BL295" s="17" t="s">
        <v>340</v>
      </c>
      <c r="BM295" s="169" t="s">
        <v>2994</v>
      </c>
    </row>
    <row r="296" spans="2:65" s="1" customFormat="1" ht="33" customHeight="1">
      <c r="B296" s="128"/>
      <c r="C296" s="199" t="s">
        <v>1367</v>
      </c>
      <c r="D296" s="199" t="s">
        <v>425</v>
      </c>
      <c r="E296" s="200" t="s">
        <v>2995</v>
      </c>
      <c r="F296" s="201" t="s">
        <v>2996</v>
      </c>
      <c r="G296" s="202" t="s">
        <v>511</v>
      </c>
      <c r="H296" s="203">
        <v>28</v>
      </c>
      <c r="I296" s="204"/>
      <c r="J296" s="205">
        <f t="shared" si="55"/>
        <v>0</v>
      </c>
      <c r="K296" s="206"/>
      <c r="L296" s="207"/>
      <c r="M296" s="208" t="s">
        <v>1</v>
      </c>
      <c r="N296" s="209" t="s">
        <v>41</v>
      </c>
      <c r="P296" s="167">
        <f t="shared" si="56"/>
        <v>0</v>
      </c>
      <c r="Q296" s="167">
        <v>0</v>
      </c>
      <c r="R296" s="167">
        <f t="shared" si="57"/>
        <v>0</v>
      </c>
      <c r="S296" s="167">
        <v>0</v>
      </c>
      <c r="T296" s="168">
        <f t="shared" si="58"/>
        <v>0</v>
      </c>
      <c r="AR296" s="169" t="s">
        <v>392</v>
      </c>
      <c r="AT296" s="169" t="s">
        <v>425</v>
      </c>
      <c r="AU296" s="169" t="s">
        <v>87</v>
      </c>
      <c r="AY296" s="17" t="s">
        <v>334</v>
      </c>
      <c r="BE296" s="170">
        <f t="shared" si="59"/>
        <v>0</v>
      </c>
      <c r="BF296" s="170">
        <f t="shared" si="60"/>
        <v>0</v>
      </c>
      <c r="BG296" s="170">
        <f t="shared" si="61"/>
        <v>0</v>
      </c>
      <c r="BH296" s="170">
        <f t="shared" si="62"/>
        <v>0</v>
      </c>
      <c r="BI296" s="170">
        <f t="shared" si="63"/>
        <v>0</v>
      </c>
      <c r="BJ296" s="17" t="s">
        <v>87</v>
      </c>
      <c r="BK296" s="170">
        <f t="shared" si="64"/>
        <v>0</v>
      </c>
      <c r="BL296" s="17" t="s">
        <v>340</v>
      </c>
      <c r="BM296" s="169" t="s">
        <v>2997</v>
      </c>
    </row>
    <row r="297" spans="2:65" s="1" customFormat="1" ht="24.15" customHeight="1">
      <c r="B297" s="128"/>
      <c r="C297" s="158" t="s">
        <v>1371</v>
      </c>
      <c r="D297" s="158" t="s">
        <v>336</v>
      </c>
      <c r="E297" s="159" t="s">
        <v>2956</v>
      </c>
      <c r="F297" s="160" t="s">
        <v>2957</v>
      </c>
      <c r="G297" s="161" t="s">
        <v>511</v>
      </c>
      <c r="H297" s="162">
        <v>11</v>
      </c>
      <c r="I297" s="163"/>
      <c r="J297" s="164">
        <f t="shared" si="55"/>
        <v>0</v>
      </c>
      <c r="K297" s="165"/>
      <c r="L297" s="32"/>
      <c r="M297" s="166" t="s">
        <v>1</v>
      </c>
      <c r="N297" s="127" t="s">
        <v>41</v>
      </c>
      <c r="P297" s="167">
        <f t="shared" si="56"/>
        <v>0</v>
      </c>
      <c r="Q297" s="167">
        <v>0</v>
      </c>
      <c r="R297" s="167">
        <f t="shared" si="57"/>
        <v>0</v>
      </c>
      <c r="S297" s="167">
        <v>0</v>
      </c>
      <c r="T297" s="168">
        <f t="shared" si="58"/>
        <v>0</v>
      </c>
      <c r="AR297" s="169" t="s">
        <v>340</v>
      </c>
      <c r="AT297" s="169" t="s">
        <v>336</v>
      </c>
      <c r="AU297" s="169" t="s">
        <v>87</v>
      </c>
      <c r="AY297" s="17" t="s">
        <v>334</v>
      </c>
      <c r="BE297" s="170">
        <f t="shared" si="59"/>
        <v>0</v>
      </c>
      <c r="BF297" s="170">
        <f t="shared" si="60"/>
        <v>0</v>
      </c>
      <c r="BG297" s="170">
        <f t="shared" si="61"/>
        <v>0</v>
      </c>
      <c r="BH297" s="170">
        <f t="shared" si="62"/>
        <v>0</v>
      </c>
      <c r="BI297" s="170">
        <f t="shared" si="63"/>
        <v>0</v>
      </c>
      <c r="BJ297" s="17" t="s">
        <v>87</v>
      </c>
      <c r="BK297" s="170">
        <f t="shared" si="64"/>
        <v>0</v>
      </c>
      <c r="BL297" s="17" t="s">
        <v>340</v>
      </c>
      <c r="BM297" s="169" t="s">
        <v>2998</v>
      </c>
    </row>
    <row r="298" spans="2:65" s="1" customFormat="1" ht="33" customHeight="1">
      <c r="B298" s="128"/>
      <c r="C298" s="199" t="s">
        <v>1375</v>
      </c>
      <c r="D298" s="199" t="s">
        <v>425</v>
      </c>
      <c r="E298" s="200" t="s">
        <v>2999</v>
      </c>
      <c r="F298" s="201" t="s">
        <v>3000</v>
      </c>
      <c r="G298" s="202" t="s">
        <v>511</v>
      </c>
      <c r="H298" s="203">
        <v>11</v>
      </c>
      <c r="I298" s="204"/>
      <c r="J298" s="205">
        <f t="shared" si="55"/>
        <v>0</v>
      </c>
      <c r="K298" s="206"/>
      <c r="L298" s="207"/>
      <c r="M298" s="208" t="s">
        <v>1</v>
      </c>
      <c r="N298" s="209" t="s">
        <v>41</v>
      </c>
      <c r="P298" s="167">
        <f t="shared" si="56"/>
        <v>0</v>
      </c>
      <c r="Q298" s="167">
        <v>0</v>
      </c>
      <c r="R298" s="167">
        <f t="shared" si="57"/>
        <v>0</v>
      </c>
      <c r="S298" s="167">
        <v>0</v>
      </c>
      <c r="T298" s="168">
        <f t="shared" si="58"/>
        <v>0</v>
      </c>
      <c r="AR298" s="169" t="s">
        <v>392</v>
      </c>
      <c r="AT298" s="169" t="s">
        <v>425</v>
      </c>
      <c r="AU298" s="169" t="s">
        <v>87</v>
      </c>
      <c r="AY298" s="17" t="s">
        <v>334</v>
      </c>
      <c r="BE298" s="170">
        <f t="shared" si="59"/>
        <v>0</v>
      </c>
      <c r="BF298" s="170">
        <f t="shared" si="60"/>
        <v>0</v>
      </c>
      <c r="BG298" s="170">
        <f t="shared" si="61"/>
        <v>0</v>
      </c>
      <c r="BH298" s="170">
        <f t="shared" si="62"/>
        <v>0</v>
      </c>
      <c r="BI298" s="170">
        <f t="shared" si="63"/>
        <v>0</v>
      </c>
      <c r="BJ298" s="17" t="s">
        <v>87</v>
      </c>
      <c r="BK298" s="170">
        <f t="shared" si="64"/>
        <v>0</v>
      </c>
      <c r="BL298" s="17" t="s">
        <v>340</v>
      </c>
      <c r="BM298" s="169" t="s">
        <v>3001</v>
      </c>
    </row>
    <row r="299" spans="2:65" s="1" customFormat="1" ht="24.15" customHeight="1">
      <c r="B299" s="128"/>
      <c r="C299" s="158" t="s">
        <v>1381</v>
      </c>
      <c r="D299" s="158" t="s">
        <v>336</v>
      </c>
      <c r="E299" s="159" t="s">
        <v>3002</v>
      </c>
      <c r="F299" s="160" t="s">
        <v>3003</v>
      </c>
      <c r="G299" s="161" t="s">
        <v>511</v>
      </c>
      <c r="H299" s="162">
        <v>31</v>
      </c>
      <c r="I299" s="163"/>
      <c r="J299" s="164">
        <f t="shared" si="55"/>
        <v>0</v>
      </c>
      <c r="K299" s="165"/>
      <c r="L299" s="32"/>
      <c r="M299" s="166" t="s">
        <v>1</v>
      </c>
      <c r="N299" s="127" t="s">
        <v>41</v>
      </c>
      <c r="P299" s="167">
        <f t="shared" si="56"/>
        <v>0</v>
      </c>
      <c r="Q299" s="167">
        <v>0</v>
      </c>
      <c r="R299" s="167">
        <f t="shared" si="57"/>
        <v>0</v>
      </c>
      <c r="S299" s="167">
        <v>0</v>
      </c>
      <c r="T299" s="168">
        <f t="shared" si="58"/>
        <v>0</v>
      </c>
      <c r="AR299" s="169" t="s">
        <v>340</v>
      </c>
      <c r="AT299" s="169" t="s">
        <v>336</v>
      </c>
      <c r="AU299" s="169" t="s">
        <v>87</v>
      </c>
      <c r="AY299" s="17" t="s">
        <v>334</v>
      </c>
      <c r="BE299" s="170">
        <f t="shared" si="59"/>
        <v>0</v>
      </c>
      <c r="BF299" s="170">
        <f t="shared" si="60"/>
        <v>0</v>
      </c>
      <c r="BG299" s="170">
        <f t="shared" si="61"/>
        <v>0</v>
      </c>
      <c r="BH299" s="170">
        <f t="shared" si="62"/>
        <v>0</v>
      </c>
      <c r="BI299" s="170">
        <f t="shared" si="63"/>
        <v>0</v>
      </c>
      <c r="BJ299" s="17" t="s">
        <v>87</v>
      </c>
      <c r="BK299" s="170">
        <f t="shared" si="64"/>
        <v>0</v>
      </c>
      <c r="BL299" s="17" t="s">
        <v>340</v>
      </c>
      <c r="BM299" s="169" t="s">
        <v>3004</v>
      </c>
    </row>
    <row r="300" spans="2:65" s="1" customFormat="1" ht="37.799999999999997" customHeight="1">
      <c r="B300" s="128"/>
      <c r="C300" s="199" t="s">
        <v>1387</v>
      </c>
      <c r="D300" s="199" t="s">
        <v>425</v>
      </c>
      <c r="E300" s="200" t="s">
        <v>3005</v>
      </c>
      <c r="F300" s="201" t="s">
        <v>3006</v>
      </c>
      <c r="G300" s="202" t="s">
        <v>511</v>
      </c>
      <c r="H300" s="203">
        <v>31</v>
      </c>
      <c r="I300" s="204"/>
      <c r="J300" s="205">
        <f t="shared" si="55"/>
        <v>0</v>
      </c>
      <c r="K300" s="206"/>
      <c r="L300" s="207"/>
      <c r="M300" s="208" t="s">
        <v>1</v>
      </c>
      <c r="N300" s="209" t="s">
        <v>41</v>
      </c>
      <c r="P300" s="167">
        <f t="shared" si="56"/>
        <v>0</v>
      </c>
      <c r="Q300" s="167">
        <v>0</v>
      </c>
      <c r="R300" s="167">
        <f t="shared" si="57"/>
        <v>0</v>
      </c>
      <c r="S300" s="167">
        <v>0</v>
      </c>
      <c r="T300" s="168">
        <f t="shared" si="58"/>
        <v>0</v>
      </c>
      <c r="AR300" s="169" t="s">
        <v>392</v>
      </c>
      <c r="AT300" s="169" t="s">
        <v>425</v>
      </c>
      <c r="AU300" s="169" t="s">
        <v>87</v>
      </c>
      <c r="AY300" s="17" t="s">
        <v>334</v>
      </c>
      <c r="BE300" s="170">
        <f t="shared" si="59"/>
        <v>0</v>
      </c>
      <c r="BF300" s="170">
        <f t="shared" si="60"/>
        <v>0</v>
      </c>
      <c r="BG300" s="170">
        <f t="shared" si="61"/>
        <v>0</v>
      </c>
      <c r="BH300" s="170">
        <f t="shared" si="62"/>
        <v>0</v>
      </c>
      <c r="BI300" s="170">
        <f t="shared" si="63"/>
        <v>0</v>
      </c>
      <c r="BJ300" s="17" t="s">
        <v>87</v>
      </c>
      <c r="BK300" s="170">
        <f t="shared" si="64"/>
        <v>0</v>
      </c>
      <c r="BL300" s="17" t="s">
        <v>340</v>
      </c>
      <c r="BM300" s="169" t="s">
        <v>3007</v>
      </c>
    </row>
    <row r="301" spans="2:65" s="1" customFormat="1" ht="24.15" customHeight="1">
      <c r="B301" s="128"/>
      <c r="C301" s="158" t="s">
        <v>1394</v>
      </c>
      <c r="D301" s="158" t="s">
        <v>336</v>
      </c>
      <c r="E301" s="159" t="s">
        <v>3008</v>
      </c>
      <c r="F301" s="160" t="s">
        <v>3009</v>
      </c>
      <c r="G301" s="161" t="s">
        <v>893</v>
      </c>
      <c r="H301" s="210"/>
      <c r="I301" s="163"/>
      <c r="J301" s="164">
        <f t="shared" si="55"/>
        <v>0</v>
      </c>
      <c r="K301" s="165"/>
      <c r="L301" s="32"/>
      <c r="M301" s="166" t="s">
        <v>1</v>
      </c>
      <c r="N301" s="127" t="s">
        <v>41</v>
      </c>
      <c r="P301" s="167">
        <f t="shared" si="56"/>
        <v>0</v>
      </c>
      <c r="Q301" s="167">
        <v>0</v>
      </c>
      <c r="R301" s="167">
        <f t="shared" si="57"/>
        <v>0</v>
      </c>
      <c r="S301" s="167">
        <v>0</v>
      </c>
      <c r="T301" s="168">
        <f t="shared" si="58"/>
        <v>0</v>
      </c>
      <c r="AR301" s="169" t="s">
        <v>340</v>
      </c>
      <c r="AT301" s="169" t="s">
        <v>336</v>
      </c>
      <c r="AU301" s="169" t="s">
        <v>87</v>
      </c>
      <c r="AY301" s="17" t="s">
        <v>334</v>
      </c>
      <c r="BE301" s="170">
        <f t="shared" si="59"/>
        <v>0</v>
      </c>
      <c r="BF301" s="170">
        <f t="shared" si="60"/>
        <v>0</v>
      </c>
      <c r="BG301" s="170">
        <f t="shared" si="61"/>
        <v>0</v>
      </c>
      <c r="BH301" s="170">
        <f t="shared" si="62"/>
        <v>0</v>
      </c>
      <c r="BI301" s="170">
        <f t="shared" si="63"/>
        <v>0</v>
      </c>
      <c r="BJ301" s="17" t="s">
        <v>87</v>
      </c>
      <c r="BK301" s="170">
        <f t="shared" si="64"/>
        <v>0</v>
      </c>
      <c r="BL301" s="17" t="s">
        <v>340</v>
      </c>
      <c r="BM301" s="169" t="s">
        <v>3010</v>
      </c>
    </row>
    <row r="302" spans="2:65" s="11" customFormat="1" ht="22.8" customHeight="1">
      <c r="B302" s="146"/>
      <c r="D302" s="147" t="s">
        <v>74</v>
      </c>
      <c r="E302" s="156" t="s">
        <v>3011</v>
      </c>
      <c r="F302" s="156" t="s">
        <v>1352</v>
      </c>
      <c r="I302" s="149"/>
      <c r="J302" s="157">
        <f>BK302</f>
        <v>0</v>
      </c>
      <c r="L302" s="146"/>
      <c r="M302" s="151"/>
      <c r="P302" s="152">
        <f>SUM(P303:P336)</f>
        <v>0</v>
      </c>
      <c r="R302" s="152">
        <f>SUM(R303:R336)</f>
        <v>0</v>
      </c>
      <c r="T302" s="153">
        <f>SUM(T303:T336)</f>
        <v>0</v>
      </c>
      <c r="AR302" s="147" t="s">
        <v>82</v>
      </c>
      <c r="AT302" s="154" t="s">
        <v>74</v>
      </c>
      <c r="AU302" s="154" t="s">
        <v>82</v>
      </c>
      <c r="AY302" s="147" t="s">
        <v>334</v>
      </c>
      <c r="BK302" s="155">
        <f>SUM(BK303:BK336)</f>
        <v>0</v>
      </c>
    </row>
    <row r="303" spans="2:65" s="1" customFormat="1" ht="16.5" customHeight="1">
      <c r="B303" s="128"/>
      <c r="C303" s="158" t="s">
        <v>1399</v>
      </c>
      <c r="D303" s="158" t="s">
        <v>336</v>
      </c>
      <c r="E303" s="159" t="s">
        <v>3012</v>
      </c>
      <c r="F303" s="160" t="s">
        <v>3013</v>
      </c>
      <c r="G303" s="161" t="s">
        <v>501</v>
      </c>
      <c r="H303" s="162">
        <v>19</v>
      </c>
      <c r="I303" s="163"/>
      <c r="J303" s="164">
        <f t="shared" ref="J303:J336" si="65">ROUND(I303*H303,2)</f>
        <v>0</v>
      </c>
      <c r="K303" s="165"/>
      <c r="L303" s="32"/>
      <c r="M303" s="166" t="s">
        <v>1</v>
      </c>
      <c r="N303" s="127" t="s">
        <v>41</v>
      </c>
      <c r="P303" s="167">
        <f t="shared" ref="P303:P336" si="66">O303*H303</f>
        <v>0</v>
      </c>
      <c r="Q303" s="167">
        <v>0</v>
      </c>
      <c r="R303" s="167">
        <f t="shared" ref="R303:R336" si="67">Q303*H303</f>
        <v>0</v>
      </c>
      <c r="S303" s="167">
        <v>0</v>
      </c>
      <c r="T303" s="168">
        <f t="shared" ref="T303:T336" si="68">S303*H303</f>
        <v>0</v>
      </c>
      <c r="AR303" s="169" t="s">
        <v>340</v>
      </c>
      <c r="AT303" s="169" t="s">
        <v>336</v>
      </c>
      <c r="AU303" s="169" t="s">
        <v>87</v>
      </c>
      <c r="AY303" s="17" t="s">
        <v>334</v>
      </c>
      <c r="BE303" s="170">
        <f t="shared" ref="BE303:BE336" si="69">IF(N303="základná",J303,0)</f>
        <v>0</v>
      </c>
      <c r="BF303" s="170">
        <f t="shared" ref="BF303:BF336" si="70">IF(N303="znížená",J303,0)</f>
        <v>0</v>
      </c>
      <c r="BG303" s="170">
        <f t="shared" ref="BG303:BG336" si="71">IF(N303="zákl. prenesená",J303,0)</f>
        <v>0</v>
      </c>
      <c r="BH303" s="170">
        <f t="shared" ref="BH303:BH336" si="72">IF(N303="zníž. prenesená",J303,0)</f>
        <v>0</v>
      </c>
      <c r="BI303" s="170">
        <f t="shared" ref="BI303:BI336" si="73">IF(N303="nulová",J303,0)</f>
        <v>0</v>
      </c>
      <c r="BJ303" s="17" t="s">
        <v>87</v>
      </c>
      <c r="BK303" s="170">
        <f t="shared" ref="BK303:BK336" si="74">ROUND(I303*H303,2)</f>
        <v>0</v>
      </c>
      <c r="BL303" s="17" t="s">
        <v>340</v>
      </c>
      <c r="BM303" s="169" t="s">
        <v>3014</v>
      </c>
    </row>
    <row r="304" spans="2:65" s="1" customFormat="1" ht="16.5" customHeight="1">
      <c r="B304" s="128"/>
      <c r="C304" s="199" t="s">
        <v>1404</v>
      </c>
      <c r="D304" s="199" t="s">
        <v>425</v>
      </c>
      <c r="E304" s="200" t="s">
        <v>3015</v>
      </c>
      <c r="F304" s="201" t="s">
        <v>3016</v>
      </c>
      <c r="G304" s="202" t="s">
        <v>501</v>
      </c>
      <c r="H304" s="203">
        <v>3</v>
      </c>
      <c r="I304" s="204"/>
      <c r="J304" s="205">
        <f t="shared" si="65"/>
        <v>0</v>
      </c>
      <c r="K304" s="206"/>
      <c r="L304" s="207"/>
      <c r="M304" s="208" t="s">
        <v>1</v>
      </c>
      <c r="N304" s="209" t="s">
        <v>41</v>
      </c>
      <c r="P304" s="167">
        <f t="shared" si="66"/>
        <v>0</v>
      </c>
      <c r="Q304" s="167">
        <v>0</v>
      </c>
      <c r="R304" s="167">
        <f t="shared" si="67"/>
        <v>0</v>
      </c>
      <c r="S304" s="167">
        <v>0</v>
      </c>
      <c r="T304" s="168">
        <f t="shared" si="68"/>
        <v>0</v>
      </c>
      <c r="AR304" s="169" t="s">
        <v>392</v>
      </c>
      <c r="AT304" s="169" t="s">
        <v>425</v>
      </c>
      <c r="AU304" s="169" t="s">
        <v>87</v>
      </c>
      <c r="AY304" s="17" t="s">
        <v>334</v>
      </c>
      <c r="BE304" s="170">
        <f t="shared" si="69"/>
        <v>0</v>
      </c>
      <c r="BF304" s="170">
        <f t="shared" si="70"/>
        <v>0</v>
      </c>
      <c r="BG304" s="170">
        <f t="shared" si="71"/>
        <v>0</v>
      </c>
      <c r="BH304" s="170">
        <f t="shared" si="72"/>
        <v>0</v>
      </c>
      <c r="BI304" s="170">
        <f t="shared" si="73"/>
        <v>0</v>
      </c>
      <c r="BJ304" s="17" t="s">
        <v>87</v>
      </c>
      <c r="BK304" s="170">
        <f t="shared" si="74"/>
        <v>0</v>
      </c>
      <c r="BL304" s="17" t="s">
        <v>340</v>
      </c>
      <c r="BM304" s="169" t="s">
        <v>3017</v>
      </c>
    </row>
    <row r="305" spans="2:65" s="1" customFormat="1" ht="24.15" customHeight="1">
      <c r="B305" s="128"/>
      <c r="C305" s="199" t="s">
        <v>1415</v>
      </c>
      <c r="D305" s="199" t="s">
        <v>425</v>
      </c>
      <c r="E305" s="200" t="s">
        <v>3018</v>
      </c>
      <c r="F305" s="201" t="s">
        <v>3019</v>
      </c>
      <c r="G305" s="202" t="s">
        <v>501</v>
      </c>
      <c r="H305" s="203">
        <v>16</v>
      </c>
      <c r="I305" s="204"/>
      <c r="J305" s="205">
        <f t="shared" si="65"/>
        <v>0</v>
      </c>
      <c r="K305" s="206"/>
      <c r="L305" s="207"/>
      <c r="M305" s="208" t="s">
        <v>1</v>
      </c>
      <c r="N305" s="209" t="s">
        <v>41</v>
      </c>
      <c r="P305" s="167">
        <f t="shared" si="66"/>
        <v>0</v>
      </c>
      <c r="Q305" s="167">
        <v>0</v>
      </c>
      <c r="R305" s="167">
        <f t="shared" si="67"/>
        <v>0</v>
      </c>
      <c r="S305" s="167">
        <v>0</v>
      </c>
      <c r="T305" s="168">
        <f t="shared" si="68"/>
        <v>0</v>
      </c>
      <c r="AR305" s="169" t="s">
        <v>392</v>
      </c>
      <c r="AT305" s="169" t="s">
        <v>425</v>
      </c>
      <c r="AU305" s="169" t="s">
        <v>87</v>
      </c>
      <c r="AY305" s="17" t="s">
        <v>334</v>
      </c>
      <c r="BE305" s="170">
        <f t="shared" si="69"/>
        <v>0</v>
      </c>
      <c r="BF305" s="170">
        <f t="shared" si="70"/>
        <v>0</v>
      </c>
      <c r="BG305" s="170">
        <f t="shared" si="71"/>
        <v>0</v>
      </c>
      <c r="BH305" s="170">
        <f t="shared" si="72"/>
        <v>0</v>
      </c>
      <c r="BI305" s="170">
        <f t="shared" si="73"/>
        <v>0</v>
      </c>
      <c r="BJ305" s="17" t="s">
        <v>87</v>
      </c>
      <c r="BK305" s="170">
        <f t="shared" si="74"/>
        <v>0</v>
      </c>
      <c r="BL305" s="17" t="s">
        <v>340</v>
      </c>
      <c r="BM305" s="169" t="s">
        <v>3020</v>
      </c>
    </row>
    <row r="306" spans="2:65" s="1" customFormat="1" ht="16.5" customHeight="1">
      <c r="B306" s="128"/>
      <c r="C306" s="158" t="s">
        <v>1423</v>
      </c>
      <c r="D306" s="158" t="s">
        <v>336</v>
      </c>
      <c r="E306" s="159" t="s">
        <v>3021</v>
      </c>
      <c r="F306" s="160" t="s">
        <v>3022</v>
      </c>
      <c r="G306" s="161" t="s">
        <v>501</v>
      </c>
      <c r="H306" s="162">
        <v>19</v>
      </c>
      <c r="I306" s="163"/>
      <c r="J306" s="164">
        <f t="shared" si="65"/>
        <v>0</v>
      </c>
      <c r="K306" s="165"/>
      <c r="L306" s="32"/>
      <c r="M306" s="166" t="s">
        <v>1</v>
      </c>
      <c r="N306" s="127" t="s">
        <v>41</v>
      </c>
      <c r="P306" s="167">
        <f t="shared" si="66"/>
        <v>0</v>
      </c>
      <c r="Q306" s="167">
        <v>0</v>
      </c>
      <c r="R306" s="167">
        <f t="shared" si="67"/>
        <v>0</v>
      </c>
      <c r="S306" s="167">
        <v>0</v>
      </c>
      <c r="T306" s="168">
        <f t="shared" si="68"/>
        <v>0</v>
      </c>
      <c r="AR306" s="169" t="s">
        <v>340</v>
      </c>
      <c r="AT306" s="169" t="s">
        <v>336</v>
      </c>
      <c r="AU306" s="169" t="s">
        <v>87</v>
      </c>
      <c r="AY306" s="17" t="s">
        <v>334</v>
      </c>
      <c r="BE306" s="170">
        <f t="shared" si="69"/>
        <v>0</v>
      </c>
      <c r="BF306" s="170">
        <f t="shared" si="70"/>
        <v>0</v>
      </c>
      <c r="BG306" s="170">
        <f t="shared" si="71"/>
        <v>0</v>
      </c>
      <c r="BH306" s="170">
        <f t="shared" si="72"/>
        <v>0</v>
      </c>
      <c r="BI306" s="170">
        <f t="shared" si="73"/>
        <v>0</v>
      </c>
      <c r="BJ306" s="17" t="s">
        <v>87</v>
      </c>
      <c r="BK306" s="170">
        <f t="shared" si="74"/>
        <v>0</v>
      </c>
      <c r="BL306" s="17" t="s">
        <v>340</v>
      </c>
      <c r="BM306" s="169" t="s">
        <v>3023</v>
      </c>
    </row>
    <row r="307" spans="2:65" s="1" customFormat="1" ht="16.5" customHeight="1">
      <c r="B307" s="128"/>
      <c r="C307" s="199" t="s">
        <v>1436</v>
      </c>
      <c r="D307" s="199" t="s">
        <v>425</v>
      </c>
      <c r="E307" s="200" t="s">
        <v>3024</v>
      </c>
      <c r="F307" s="201" t="s">
        <v>3025</v>
      </c>
      <c r="G307" s="202" t="s">
        <v>501</v>
      </c>
      <c r="H307" s="203">
        <v>19</v>
      </c>
      <c r="I307" s="204"/>
      <c r="J307" s="205">
        <f t="shared" si="65"/>
        <v>0</v>
      </c>
      <c r="K307" s="206"/>
      <c r="L307" s="207"/>
      <c r="M307" s="208" t="s">
        <v>1</v>
      </c>
      <c r="N307" s="209" t="s">
        <v>41</v>
      </c>
      <c r="P307" s="167">
        <f t="shared" si="66"/>
        <v>0</v>
      </c>
      <c r="Q307" s="167">
        <v>0</v>
      </c>
      <c r="R307" s="167">
        <f t="shared" si="67"/>
        <v>0</v>
      </c>
      <c r="S307" s="167">
        <v>0</v>
      </c>
      <c r="T307" s="168">
        <f t="shared" si="68"/>
        <v>0</v>
      </c>
      <c r="AR307" s="169" t="s">
        <v>392</v>
      </c>
      <c r="AT307" s="169" t="s">
        <v>425</v>
      </c>
      <c r="AU307" s="169" t="s">
        <v>87</v>
      </c>
      <c r="AY307" s="17" t="s">
        <v>334</v>
      </c>
      <c r="BE307" s="170">
        <f t="shared" si="69"/>
        <v>0</v>
      </c>
      <c r="BF307" s="170">
        <f t="shared" si="70"/>
        <v>0</v>
      </c>
      <c r="BG307" s="170">
        <f t="shared" si="71"/>
        <v>0</v>
      </c>
      <c r="BH307" s="170">
        <f t="shared" si="72"/>
        <v>0</v>
      </c>
      <c r="BI307" s="170">
        <f t="shared" si="73"/>
        <v>0</v>
      </c>
      <c r="BJ307" s="17" t="s">
        <v>87</v>
      </c>
      <c r="BK307" s="170">
        <f t="shared" si="74"/>
        <v>0</v>
      </c>
      <c r="BL307" s="17" t="s">
        <v>340</v>
      </c>
      <c r="BM307" s="169" t="s">
        <v>3026</v>
      </c>
    </row>
    <row r="308" spans="2:65" s="1" customFormat="1" ht="16.5" customHeight="1">
      <c r="B308" s="128"/>
      <c r="C308" s="158" t="s">
        <v>1442</v>
      </c>
      <c r="D308" s="158" t="s">
        <v>336</v>
      </c>
      <c r="E308" s="159" t="s">
        <v>3027</v>
      </c>
      <c r="F308" s="160" t="s">
        <v>3028</v>
      </c>
      <c r="G308" s="161" t="s">
        <v>501</v>
      </c>
      <c r="H308" s="162">
        <v>4</v>
      </c>
      <c r="I308" s="163"/>
      <c r="J308" s="164">
        <f t="shared" si="65"/>
        <v>0</v>
      </c>
      <c r="K308" s="165"/>
      <c r="L308" s="32"/>
      <c r="M308" s="166" t="s">
        <v>1</v>
      </c>
      <c r="N308" s="127" t="s">
        <v>41</v>
      </c>
      <c r="P308" s="167">
        <f t="shared" si="66"/>
        <v>0</v>
      </c>
      <c r="Q308" s="167">
        <v>0</v>
      </c>
      <c r="R308" s="167">
        <f t="shared" si="67"/>
        <v>0</v>
      </c>
      <c r="S308" s="167">
        <v>0</v>
      </c>
      <c r="T308" s="168">
        <f t="shared" si="68"/>
        <v>0</v>
      </c>
      <c r="AR308" s="169" t="s">
        <v>340</v>
      </c>
      <c r="AT308" s="169" t="s">
        <v>336</v>
      </c>
      <c r="AU308" s="169" t="s">
        <v>87</v>
      </c>
      <c r="AY308" s="17" t="s">
        <v>334</v>
      </c>
      <c r="BE308" s="170">
        <f t="shared" si="69"/>
        <v>0</v>
      </c>
      <c r="BF308" s="170">
        <f t="shared" si="70"/>
        <v>0</v>
      </c>
      <c r="BG308" s="170">
        <f t="shared" si="71"/>
        <v>0</v>
      </c>
      <c r="BH308" s="170">
        <f t="shared" si="72"/>
        <v>0</v>
      </c>
      <c r="BI308" s="170">
        <f t="shared" si="73"/>
        <v>0</v>
      </c>
      <c r="BJ308" s="17" t="s">
        <v>87</v>
      </c>
      <c r="BK308" s="170">
        <f t="shared" si="74"/>
        <v>0</v>
      </c>
      <c r="BL308" s="17" t="s">
        <v>340</v>
      </c>
      <c r="BM308" s="169" t="s">
        <v>3029</v>
      </c>
    </row>
    <row r="309" spans="2:65" s="1" customFormat="1" ht="16.5" customHeight="1">
      <c r="B309" s="128"/>
      <c r="C309" s="199" t="s">
        <v>1450</v>
      </c>
      <c r="D309" s="199" t="s">
        <v>425</v>
      </c>
      <c r="E309" s="200" t="s">
        <v>3030</v>
      </c>
      <c r="F309" s="201" t="s">
        <v>3031</v>
      </c>
      <c r="G309" s="202" t="s">
        <v>501</v>
      </c>
      <c r="H309" s="203">
        <v>4</v>
      </c>
      <c r="I309" s="204"/>
      <c r="J309" s="205">
        <f t="shared" si="65"/>
        <v>0</v>
      </c>
      <c r="K309" s="206"/>
      <c r="L309" s="207"/>
      <c r="M309" s="208" t="s">
        <v>1</v>
      </c>
      <c r="N309" s="209" t="s">
        <v>41</v>
      </c>
      <c r="P309" s="167">
        <f t="shared" si="66"/>
        <v>0</v>
      </c>
      <c r="Q309" s="167">
        <v>0</v>
      </c>
      <c r="R309" s="167">
        <f t="shared" si="67"/>
        <v>0</v>
      </c>
      <c r="S309" s="167">
        <v>0</v>
      </c>
      <c r="T309" s="168">
        <f t="shared" si="68"/>
        <v>0</v>
      </c>
      <c r="AR309" s="169" t="s">
        <v>392</v>
      </c>
      <c r="AT309" s="169" t="s">
        <v>425</v>
      </c>
      <c r="AU309" s="169" t="s">
        <v>87</v>
      </c>
      <c r="AY309" s="17" t="s">
        <v>334</v>
      </c>
      <c r="BE309" s="170">
        <f t="shared" si="69"/>
        <v>0</v>
      </c>
      <c r="BF309" s="170">
        <f t="shared" si="70"/>
        <v>0</v>
      </c>
      <c r="BG309" s="170">
        <f t="shared" si="71"/>
        <v>0</v>
      </c>
      <c r="BH309" s="170">
        <f t="shared" si="72"/>
        <v>0</v>
      </c>
      <c r="BI309" s="170">
        <f t="shared" si="73"/>
        <v>0</v>
      </c>
      <c r="BJ309" s="17" t="s">
        <v>87</v>
      </c>
      <c r="BK309" s="170">
        <f t="shared" si="74"/>
        <v>0</v>
      </c>
      <c r="BL309" s="17" t="s">
        <v>340</v>
      </c>
      <c r="BM309" s="169" t="s">
        <v>3032</v>
      </c>
    </row>
    <row r="310" spans="2:65" s="1" customFormat="1" ht="16.5" customHeight="1">
      <c r="B310" s="128"/>
      <c r="C310" s="158" t="s">
        <v>1460</v>
      </c>
      <c r="D310" s="158" t="s">
        <v>336</v>
      </c>
      <c r="E310" s="159" t="s">
        <v>3033</v>
      </c>
      <c r="F310" s="160" t="s">
        <v>3034</v>
      </c>
      <c r="G310" s="161" t="s">
        <v>501</v>
      </c>
      <c r="H310" s="162">
        <v>4</v>
      </c>
      <c r="I310" s="163"/>
      <c r="J310" s="164">
        <f t="shared" si="65"/>
        <v>0</v>
      </c>
      <c r="K310" s="165"/>
      <c r="L310" s="32"/>
      <c r="M310" s="166" t="s">
        <v>1</v>
      </c>
      <c r="N310" s="127" t="s">
        <v>41</v>
      </c>
      <c r="P310" s="167">
        <f t="shared" si="66"/>
        <v>0</v>
      </c>
      <c r="Q310" s="167">
        <v>0</v>
      </c>
      <c r="R310" s="167">
        <f t="shared" si="67"/>
        <v>0</v>
      </c>
      <c r="S310" s="167">
        <v>0</v>
      </c>
      <c r="T310" s="168">
        <f t="shared" si="68"/>
        <v>0</v>
      </c>
      <c r="AR310" s="169" t="s">
        <v>340</v>
      </c>
      <c r="AT310" s="169" t="s">
        <v>336</v>
      </c>
      <c r="AU310" s="169" t="s">
        <v>87</v>
      </c>
      <c r="AY310" s="17" t="s">
        <v>334</v>
      </c>
      <c r="BE310" s="170">
        <f t="shared" si="69"/>
        <v>0</v>
      </c>
      <c r="BF310" s="170">
        <f t="shared" si="70"/>
        <v>0</v>
      </c>
      <c r="BG310" s="170">
        <f t="shared" si="71"/>
        <v>0</v>
      </c>
      <c r="BH310" s="170">
        <f t="shared" si="72"/>
        <v>0</v>
      </c>
      <c r="BI310" s="170">
        <f t="shared" si="73"/>
        <v>0</v>
      </c>
      <c r="BJ310" s="17" t="s">
        <v>87</v>
      </c>
      <c r="BK310" s="170">
        <f t="shared" si="74"/>
        <v>0</v>
      </c>
      <c r="BL310" s="17" t="s">
        <v>340</v>
      </c>
      <c r="BM310" s="169" t="s">
        <v>3035</v>
      </c>
    </row>
    <row r="311" spans="2:65" s="1" customFormat="1" ht="16.5" customHeight="1">
      <c r="B311" s="128"/>
      <c r="C311" s="199" t="s">
        <v>1467</v>
      </c>
      <c r="D311" s="199" t="s">
        <v>425</v>
      </c>
      <c r="E311" s="200" t="s">
        <v>3036</v>
      </c>
      <c r="F311" s="201" t="s">
        <v>3037</v>
      </c>
      <c r="G311" s="202" t="s">
        <v>501</v>
      </c>
      <c r="H311" s="203">
        <v>4</v>
      </c>
      <c r="I311" s="204"/>
      <c r="J311" s="205">
        <f t="shared" si="65"/>
        <v>0</v>
      </c>
      <c r="K311" s="206"/>
      <c r="L311" s="207"/>
      <c r="M311" s="208" t="s">
        <v>1</v>
      </c>
      <c r="N311" s="209" t="s">
        <v>41</v>
      </c>
      <c r="P311" s="167">
        <f t="shared" si="66"/>
        <v>0</v>
      </c>
      <c r="Q311" s="167">
        <v>0</v>
      </c>
      <c r="R311" s="167">
        <f t="shared" si="67"/>
        <v>0</v>
      </c>
      <c r="S311" s="167">
        <v>0</v>
      </c>
      <c r="T311" s="168">
        <f t="shared" si="68"/>
        <v>0</v>
      </c>
      <c r="AR311" s="169" t="s">
        <v>392</v>
      </c>
      <c r="AT311" s="169" t="s">
        <v>425</v>
      </c>
      <c r="AU311" s="169" t="s">
        <v>87</v>
      </c>
      <c r="AY311" s="17" t="s">
        <v>334</v>
      </c>
      <c r="BE311" s="170">
        <f t="shared" si="69"/>
        <v>0</v>
      </c>
      <c r="BF311" s="170">
        <f t="shared" si="70"/>
        <v>0</v>
      </c>
      <c r="BG311" s="170">
        <f t="shared" si="71"/>
        <v>0</v>
      </c>
      <c r="BH311" s="170">
        <f t="shared" si="72"/>
        <v>0</v>
      </c>
      <c r="BI311" s="170">
        <f t="shared" si="73"/>
        <v>0</v>
      </c>
      <c r="BJ311" s="17" t="s">
        <v>87</v>
      </c>
      <c r="BK311" s="170">
        <f t="shared" si="74"/>
        <v>0</v>
      </c>
      <c r="BL311" s="17" t="s">
        <v>340</v>
      </c>
      <c r="BM311" s="169" t="s">
        <v>3038</v>
      </c>
    </row>
    <row r="312" spans="2:65" s="1" customFormat="1" ht="16.5" customHeight="1">
      <c r="B312" s="128"/>
      <c r="C312" s="158" t="s">
        <v>1474</v>
      </c>
      <c r="D312" s="158" t="s">
        <v>336</v>
      </c>
      <c r="E312" s="159" t="s">
        <v>3027</v>
      </c>
      <c r="F312" s="160" t="s">
        <v>3028</v>
      </c>
      <c r="G312" s="161" t="s">
        <v>501</v>
      </c>
      <c r="H312" s="162">
        <v>2</v>
      </c>
      <c r="I312" s="163"/>
      <c r="J312" s="164">
        <f t="shared" si="65"/>
        <v>0</v>
      </c>
      <c r="K312" s="165"/>
      <c r="L312" s="32"/>
      <c r="M312" s="166" t="s">
        <v>1</v>
      </c>
      <c r="N312" s="127" t="s">
        <v>41</v>
      </c>
      <c r="P312" s="167">
        <f t="shared" si="66"/>
        <v>0</v>
      </c>
      <c r="Q312" s="167">
        <v>0</v>
      </c>
      <c r="R312" s="167">
        <f t="shared" si="67"/>
        <v>0</v>
      </c>
      <c r="S312" s="167">
        <v>0</v>
      </c>
      <c r="T312" s="168">
        <f t="shared" si="68"/>
        <v>0</v>
      </c>
      <c r="AR312" s="169" t="s">
        <v>340</v>
      </c>
      <c r="AT312" s="169" t="s">
        <v>336</v>
      </c>
      <c r="AU312" s="169" t="s">
        <v>87</v>
      </c>
      <c r="AY312" s="17" t="s">
        <v>334</v>
      </c>
      <c r="BE312" s="170">
        <f t="shared" si="69"/>
        <v>0</v>
      </c>
      <c r="BF312" s="170">
        <f t="shared" si="70"/>
        <v>0</v>
      </c>
      <c r="BG312" s="170">
        <f t="shared" si="71"/>
        <v>0</v>
      </c>
      <c r="BH312" s="170">
        <f t="shared" si="72"/>
        <v>0</v>
      </c>
      <c r="BI312" s="170">
        <f t="shared" si="73"/>
        <v>0</v>
      </c>
      <c r="BJ312" s="17" t="s">
        <v>87</v>
      </c>
      <c r="BK312" s="170">
        <f t="shared" si="74"/>
        <v>0</v>
      </c>
      <c r="BL312" s="17" t="s">
        <v>340</v>
      </c>
      <c r="BM312" s="169" t="s">
        <v>3039</v>
      </c>
    </row>
    <row r="313" spans="2:65" s="1" customFormat="1" ht="16.5" customHeight="1">
      <c r="B313" s="128"/>
      <c r="C313" s="199" t="s">
        <v>1483</v>
      </c>
      <c r="D313" s="199" t="s">
        <v>425</v>
      </c>
      <c r="E313" s="200" t="s">
        <v>3040</v>
      </c>
      <c r="F313" s="201" t="s">
        <v>3041</v>
      </c>
      <c r="G313" s="202" t="s">
        <v>501</v>
      </c>
      <c r="H313" s="203">
        <v>2</v>
      </c>
      <c r="I313" s="204"/>
      <c r="J313" s="205">
        <f t="shared" si="65"/>
        <v>0</v>
      </c>
      <c r="K313" s="206"/>
      <c r="L313" s="207"/>
      <c r="M313" s="208" t="s">
        <v>1</v>
      </c>
      <c r="N313" s="209" t="s">
        <v>41</v>
      </c>
      <c r="P313" s="167">
        <f t="shared" si="66"/>
        <v>0</v>
      </c>
      <c r="Q313" s="167">
        <v>0</v>
      </c>
      <c r="R313" s="167">
        <f t="shared" si="67"/>
        <v>0</v>
      </c>
      <c r="S313" s="167">
        <v>0</v>
      </c>
      <c r="T313" s="168">
        <f t="shared" si="68"/>
        <v>0</v>
      </c>
      <c r="AR313" s="169" t="s">
        <v>392</v>
      </c>
      <c r="AT313" s="169" t="s">
        <v>425</v>
      </c>
      <c r="AU313" s="169" t="s">
        <v>87</v>
      </c>
      <c r="AY313" s="17" t="s">
        <v>334</v>
      </c>
      <c r="BE313" s="170">
        <f t="shared" si="69"/>
        <v>0</v>
      </c>
      <c r="BF313" s="170">
        <f t="shared" si="70"/>
        <v>0</v>
      </c>
      <c r="BG313" s="170">
        <f t="shared" si="71"/>
        <v>0</v>
      </c>
      <c r="BH313" s="170">
        <f t="shared" si="72"/>
        <v>0</v>
      </c>
      <c r="BI313" s="170">
        <f t="shared" si="73"/>
        <v>0</v>
      </c>
      <c r="BJ313" s="17" t="s">
        <v>87</v>
      </c>
      <c r="BK313" s="170">
        <f t="shared" si="74"/>
        <v>0</v>
      </c>
      <c r="BL313" s="17" t="s">
        <v>340</v>
      </c>
      <c r="BM313" s="169" t="s">
        <v>3042</v>
      </c>
    </row>
    <row r="314" spans="2:65" s="1" customFormat="1" ht="16.5" customHeight="1">
      <c r="B314" s="128"/>
      <c r="C314" s="158" t="s">
        <v>1490</v>
      </c>
      <c r="D314" s="158" t="s">
        <v>336</v>
      </c>
      <c r="E314" s="159" t="s">
        <v>3033</v>
      </c>
      <c r="F314" s="160" t="s">
        <v>3034</v>
      </c>
      <c r="G314" s="161" t="s">
        <v>501</v>
      </c>
      <c r="H314" s="162">
        <v>2</v>
      </c>
      <c r="I314" s="163"/>
      <c r="J314" s="164">
        <f t="shared" si="65"/>
        <v>0</v>
      </c>
      <c r="K314" s="165"/>
      <c r="L314" s="32"/>
      <c r="M314" s="166" t="s">
        <v>1</v>
      </c>
      <c r="N314" s="127" t="s">
        <v>41</v>
      </c>
      <c r="P314" s="167">
        <f t="shared" si="66"/>
        <v>0</v>
      </c>
      <c r="Q314" s="167">
        <v>0</v>
      </c>
      <c r="R314" s="167">
        <f t="shared" si="67"/>
        <v>0</v>
      </c>
      <c r="S314" s="167">
        <v>0</v>
      </c>
      <c r="T314" s="168">
        <f t="shared" si="68"/>
        <v>0</v>
      </c>
      <c r="AR314" s="169" t="s">
        <v>340</v>
      </c>
      <c r="AT314" s="169" t="s">
        <v>336</v>
      </c>
      <c r="AU314" s="169" t="s">
        <v>87</v>
      </c>
      <c r="AY314" s="17" t="s">
        <v>334</v>
      </c>
      <c r="BE314" s="170">
        <f t="shared" si="69"/>
        <v>0</v>
      </c>
      <c r="BF314" s="170">
        <f t="shared" si="70"/>
        <v>0</v>
      </c>
      <c r="BG314" s="170">
        <f t="shared" si="71"/>
        <v>0</v>
      </c>
      <c r="BH314" s="170">
        <f t="shared" si="72"/>
        <v>0</v>
      </c>
      <c r="BI314" s="170">
        <f t="shared" si="73"/>
        <v>0</v>
      </c>
      <c r="BJ314" s="17" t="s">
        <v>87</v>
      </c>
      <c r="BK314" s="170">
        <f t="shared" si="74"/>
        <v>0</v>
      </c>
      <c r="BL314" s="17" t="s">
        <v>340</v>
      </c>
      <c r="BM314" s="169" t="s">
        <v>3043</v>
      </c>
    </row>
    <row r="315" spans="2:65" s="1" customFormat="1" ht="16.5" customHeight="1">
      <c r="B315" s="128"/>
      <c r="C315" s="199" t="s">
        <v>1496</v>
      </c>
      <c r="D315" s="199" t="s">
        <v>425</v>
      </c>
      <c r="E315" s="200" t="s">
        <v>3036</v>
      </c>
      <c r="F315" s="201" t="s">
        <v>3037</v>
      </c>
      <c r="G315" s="202" t="s">
        <v>501</v>
      </c>
      <c r="H315" s="203">
        <v>2</v>
      </c>
      <c r="I315" s="204"/>
      <c r="J315" s="205">
        <f t="shared" si="65"/>
        <v>0</v>
      </c>
      <c r="K315" s="206"/>
      <c r="L315" s="207"/>
      <c r="M315" s="208" t="s">
        <v>1</v>
      </c>
      <c r="N315" s="209" t="s">
        <v>41</v>
      </c>
      <c r="P315" s="167">
        <f t="shared" si="66"/>
        <v>0</v>
      </c>
      <c r="Q315" s="167">
        <v>0</v>
      </c>
      <c r="R315" s="167">
        <f t="shared" si="67"/>
        <v>0</v>
      </c>
      <c r="S315" s="167">
        <v>0</v>
      </c>
      <c r="T315" s="168">
        <f t="shared" si="68"/>
        <v>0</v>
      </c>
      <c r="AR315" s="169" t="s">
        <v>392</v>
      </c>
      <c r="AT315" s="169" t="s">
        <v>425</v>
      </c>
      <c r="AU315" s="169" t="s">
        <v>87</v>
      </c>
      <c r="AY315" s="17" t="s">
        <v>334</v>
      </c>
      <c r="BE315" s="170">
        <f t="shared" si="69"/>
        <v>0</v>
      </c>
      <c r="BF315" s="170">
        <f t="shared" si="70"/>
        <v>0</v>
      </c>
      <c r="BG315" s="170">
        <f t="shared" si="71"/>
        <v>0</v>
      </c>
      <c r="BH315" s="170">
        <f t="shared" si="72"/>
        <v>0</v>
      </c>
      <c r="BI315" s="170">
        <f t="shared" si="73"/>
        <v>0</v>
      </c>
      <c r="BJ315" s="17" t="s">
        <v>87</v>
      </c>
      <c r="BK315" s="170">
        <f t="shared" si="74"/>
        <v>0</v>
      </c>
      <c r="BL315" s="17" t="s">
        <v>340</v>
      </c>
      <c r="BM315" s="169" t="s">
        <v>3044</v>
      </c>
    </row>
    <row r="316" spans="2:65" s="1" customFormat="1" ht="16.5" customHeight="1">
      <c r="B316" s="128"/>
      <c r="C316" s="158" t="s">
        <v>1579</v>
      </c>
      <c r="D316" s="158" t="s">
        <v>336</v>
      </c>
      <c r="E316" s="159" t="s">
        <v>3027</v>
      </c>
      <c r="F316" s="160" t="s">
        <v>3028</v>
      </c>
      <c r="G316" s="161" t="s">
        <v>501</v>
      </c>
      <c r="H316" s="162">
        <v>1</v>
      </c>
      <c r="I316" s="163"/>
      <c r="J316" s="164">
        <f t="shared" si="65"/>
        <v>0</v>
      </c>
      <c r="K316" s="165"/>
      <c r="L316" s="32"/>
      <c r="M316" s="166" t="s">
        <v>1</v>
      </c>
      <c r="N316" s="127" t="s">
        <v>41</v>
      </c>
      <c r="P316" s="167">
        <f t="shared" si="66"/>
        <v>0</v>
      </c>
      <c r="Q316" s="167">
        <v>0</v>
      </c>
      <c r="R316" s="167">
        <f t="shared" si="67"/>
        <v>0</v>
      </c>
      <c r="S316" s="167">
        <v>0</v>
      </c>
      <c r="T316" s="168">
        <f t="shared" si="68"/>
        <v>0</v>
      </c>
      <c r="AR316" s="169" t="s">
        <v>340</v>
      </c>
      <c r="AT316" s="169" t="s">
        <v>336</v>
      </c>
      <c r="AU316" s="169" t="s">
        <v>87</v>
      </c>
      <c r="AY316" s="17" t="s">
        <v>334</v>
      </c>
      <c r="BE316" s="170">
        <f t="shared" si="69"/>
        <v>0</v>
      </c>
      <c r="BF316" s="170">
        <f t="shared" si="70"/>
        <v>0</v>
      </c>
      <c r="BG316" s="170">
        <f t="shared" si="71"/>
        <v>0</v>
      </c>
      <c r="BH316" s="170">
        <f t="shared" si="72"/>
        <v>0</v>
      </c>
      <c r="BI316" s="170">
        <f t="shared" si="73"/>
        <v>0</v>
      </c>
      <c r="BJ316" s="17" t="s">
        <v>87</v>
      </c>
      <c r="BK316" s="170">
        <f t="shared" si="74"/>
        <v>0</v>
      </c>
      <c r="BL316" s="17" t="s">
        <v>340</v>
      </c>
      <c r="BM316" s="169" t="s">
        <v>3045</v>
      </c>
    </row>
    <row r="317" spans="2:65" s="1" customFormat="1" ht="21.75" customHeight="1">
      <c r="B317" s="128"/>
      <c r="C317" s="199" t="s">
        <v>1584</v>
      </c>
      <c r="D317" s="199" t="s">
        <v>425</v>
      </c>
      <c r="E317" s="200" t="s">
        <v>3046</v>
      </c>
      <c r="F317" s="201" t="s">
        <v>3047</v>
      </c>
      <c r="G317" s="202" t="s">
        <v>501</v>
      </c>
      <c r="H317" s="203">
        <v>1</v>
      </c>
      <c r="I317" s="204"/>
      <c r="J317" s="205">
        <f t="shared" si="65"/>
        <v>0</v>
      </c>
      <c r="K317" s="206"/>
      <c r="L317" s="207"/>
      <c r="M317" s="208" t="s">
        <v>1</v>
      </c>
      <c r="N317" s="209" t="s">
        <v>41</v>
      </c>
      <c r="P317" s="167">
        <f t="shared" si="66"/>
        <v>0</v>
      </c>
      <c r="Q317" s="167">
        <v>0</v>
      </c>
      <c r="R317" s="167">
        <f t="shared" si="67"/>
        <v>0</v>
      </c>
      <c r="S317" s="167">
        <v>0</v>
      </c>
      <c r="T317" s="168">
        <f t="shared" si="68"/>
        <v>0</v>
      </c>
      <c r="AR317" s="169" t="s">
        <v>392</v>
      </c>
      <c r="AT317" s="169" t="s">
        <v>425</v>
      </c>
      <c r="AU317" s="169" t="s">
        <v>87</v>
      </c>
      <c r="AY317" s="17" t="s">
        <v>334</v>
      </c>
      <c r="BE317" s="170">
        <f t="shared" si="69"/>
        <v>0</v>
      </c>
      <c r="BF317" s="170">
        <f t="shared" si="70"/>
        <v>0</v>
      </c>
      <c r="BG317" s="170">
        <f t="shared" si="71"/>
        <v>0</v>
      </c>
      <c r="BH317" s="170">
        <f t="shared" si="72"/>
        <v>0</v>
      </c>
      <c r="BI317" s="170">
        <f t="shared" si="73"/>
        <v>0</v>
      </c>
      <c r="BJ317" s="17" t="s">
        <v>87</v>
      </c>
      <c r="BK317" s="170">
        <f t="shared" si="74"/>
        <v>0</v>
      </c>
      <c r="BL317" s="17" t="s">
        <v>340</v>
      </c>
      <c r="BM317" s="169" t="s">
        <v>3048</v>
      </c>
    </row>
    <row r="318" spans="2:65" s="1" customFormat="1" ht="16.5" customHeight="1">
      <c r="B318" s="128"/>
      <c r="C318" s="158" t="s">
        <v>1589</v>
      </c>
      <c r="D318" s="158" t="s">
        <v>336</v>
      </c>
      <c r="E318" s="159" t="s">
        <v>3033</v>
      </c>
      <c r="F318" s="160" t="s">
        <v>3034</v>
      </c>
      <c r="G318" s="161" t="s">
        <v>501</v>
      </c>
      <c r="H318" s="162">
        <v>1</v>
      </c>
      <c r="I318" s="163"/>
      <c r="J318" s="164">
        <f t="shared" si="65"/>
        <v>0</v>
      </c>
      <c r="K318" s="165"/>
      <c r="L318" s="32"/>
      <c r="M318" s="166" t="s">
        <v>1</v>
      </c>
      <c r="N318" s="127" t="s">
        <v>41</v>
      </c>
      <c r="P318" s="167">
        <f t="shared" si="66"/>
        <v>0</v>
      </c>
      <c r="Q318" s="167">
        <v>0</v>
      </c>
      <c r="R318" s="167">
        <f t="shared" si="67"/>
        <v>0</v>
      </c>
      <c r="S318" s="167">
        <v>0</v>
      </c>
      <c r="T318" s="168">
        <f t="shared" si="68"/>
        <v>0</v>
      </c>
      <c r="AR318" s="169" t="s">
        <v>340</v>
      </c>
      <c r="AT318" s="169" t="s">
        <v>336</v>
      </c>
      <c r="AU318" s="169" t="s">
        <v>87</v>
      </c>
      <c r="AY318" s="17" t="s">
        <v>334</v>
      </c>
      <c r="BE318" s="170">
        <f t="shared" si="69"/>
        <v>0</v>
      </c>
      <c r="BF318" s="170">
        <f t="shared" si="70"/>
        <v>0</v>
      </c>
      <c r="BG318" s="170">
        <f t="shared" si="71"/>
        <v>0</v>
      </c>
      <c r="BH318" s="170">
        <f t="shared" si="72"/>
        <v>0</v>
      </c>
      <c r="BI318" s="170">
        <f t="shared" si="73"/>
        <v>0</v>
      </c>
      <c r="BJ318" s="17" t="s">
        <v>87</v>
      </c>
      <c r="BK318" s="170">
        <f t="shared" si="74"/>
        <v>0</v>
      </c>
      <c r="BL318" s="17" t="s">
        <v>340</v>
      </c>
      <c r="BM318" s="169" t="s">
        <v>3049</v>
      </c>
    </row>
    <row r="319" spans="2:65" s="1" customFormat="1" ht="24.15" customHeight="1">
      <c r="B319" s="128"/>
      <c r="C319" s="199" t="s">
        <v>1594</v>
      </c>
      <c r="D319" s="199" t="s">
        <v>425</v>
      </c>
      <c r="E319" s="200" t="s">
        <v>3050</v>
      </c>
      <c r="F319" s="201" t="s">
        <v>3051</v>
      </c>
      <c r="G319" s="202" t="s">
        <v>501</v>
      </c>
      <c r="H319" s="203">
        <v>1</v>
      </c>
      <c r="I319" s="204"/>
      <c r="J319" s="205">
        <f t="shared" si="65"/>
        <v>0</v>
      </c>
      <c r="K319" s="206"/>
      <c r="L319" s="207"/>
      <c r="M319" s="208" t="s">
        <v>1</v>
      </c>
      <c r="N319" s="209" t="s">
        <v>41</v>
      </c>
      <c r="P319" s="167">
        <f t="shared" si="66"/>
        <v>0</v>
      </c>
      <c r="Q319" s="167">
        <v>0</v>
      </c>
      <c r="R319" s="167">
        <f t="shared" si="67"/>
        <v>0</v>
      </c>
      <c r="S319" s="167">
        <v>0</v>
      </c>
      <c r="T319" s="168">
        <f t="shared" si="68"/>
        <v>0</v>
      </c>
      <c r="AR319" s="169" t="s">
        <v>392</v>
      </c>
      <c r="AT319" s="169" t="s">
        <v>425</v>
      </c>
      <c r="AU319" s="169" t="s">
        <v>87</v>
      </c>
      <c r="AY319" s="17" t="s">
        <v>334</v>
      </c>
      <c r="BE319" s="170">
        <f t="shared" si="69"/>
        <v>0</v>
      </c>
      <c r="BF319" s="170">
        <f t="shared" si="70"/>
        <v>0</v>
      </c>
      <c r="BG319" s="170">
        <f t="shared" si="71"/>
        <v>0</v>
      </c>
      <c r="BH319" s="170">
        <f t="shared" si="72"/>
        <v>0</v>
      </c>
      <c r="BI319" s="170">
        <f t="shared" si="73"/>
        <v>0</v>
      </c>
      <c r="BJ319" s="17" t="s">
        <v>87</v>
      </c>
      <c r="BK319" s="170">
        <f t="shared" si="74"/>
        <v>0</v>
      </c>
      <c r="BL319" s="17" t="s">
        <v>340</v>
      </c>
      <c r="BM319" s="169" t="s">
        <v>3052</v>
      </c>
    </row>
    <row r="320" spans="2:65" s="1" customFormat="1" ht="16.5" customHeight="1">
      <c r="B320" s="128"/>
      <c r="C320" s="158" t="s">
        <v>1601</v>
      </c>
      <c r="D320" s="158" t="s">
        <v>336</v>
      </c>
      <c r="E320" s="159" t="s">
        <v>3033</v>
      </c>
      <c r="F320" s="160" t="s">
        <v>3034</v>
      </c>
      <c r="G320" s="161" t="s">
        <v>501</v>
      </c>
      <c r="H320" s="162">
        <v>15</v>
      </c>
      <c r="I320" s="163"/>
      <c r="J320" s="164">
        <f t="shared" si="65"/>
        <v>0</v>
      </c>
      <c r="K320" s="165"/>
      <c r="L320" s="32"/>
      <c r="M320" s="166" t="s">
        <v>1</v>
      </c>
      <c r="N320" s="127" t="s">
        <v>41</v>
      </c>
      <c r="P320" s="167">
        <f t="shared" si="66"/>
        <v>0</v>
      </c>
      <c r="Q320" s="167">
        <v>0</v>
      </c>
      <c r="R320" s="167">
        <f t="shared" si="67"/>
        <v>0</v>
      </c>
      <c r="S320" s="167">
        <v>0</v>
      </c>
      <c r="T320" s="168">
        <f t="shared" si="68"/>
        <v>0</v>
      </c>
      <c r="AR320" s="169" t="s">
        <v>340</v>
      </c>
      <c r="AT320" s="169" t="s">
        <v>336</v>
      </c>
      <c r="AU320" s="169" t="s">
        <v>87</v>
      </c>
      <c r="AY320" s="17" t="s">
        <v>334</v>
      </c>
      <c r="BE320" s="170">
        <f t="shared" si="69"/>
        <v>0</v>
      </c>
      <c r="BF320" s="170">
        <f t="shared" si="70"/>
        <v>0</v>
      </c>
      <c r="BG320" s="170">
        <f t="shared" si="71"/>
        <v>0</v>
      </c>
      <c r="BH320" s="170">
        <f t="shared" si="72"/>
        <v>0</v>
      </c>
      <c r="BI320" s="170">
        <f t="shared" si="73"/>
        <v>0</v>
      </c>
      <c r="BJ320" s="17" t="s">
        <v>87</v>
      </c>
      <c r="BK320" s="170">
        <f t="shared" si="74"/>
        <v>0</v>
      </c>
      <c r="BL320" s="17" t="s">
        <v>340</v>
      </c>
      <c r="BM320" s="169" t="s">
        <v>3053</v>
      </c>
    </row>
    <row r="321" spans="2:65" s="1" customFormat="1" ht="16.5" customHeight="1">
      <c r="B321" s="128"/>
      <c r="C321" s="199" t="s">
        <v>1607</v>
      </c>
      <c r="D321" s="199" t="s">
        <v>425</v>
      </c>
      <c r="E321" s="200" t="s">
        <v>3036</v>
      </c>
      <c r="F321" s="201" t="s">
        <v>3037</v>
      </c>
      <c r="G321" s="202" t="s">
        <v>501</v>
      </c>
      <c r="H321" s="203">
        <v>15</v>
      </c>
      <c r="I321" s="204"/>
      <c r="J321" s="205">
        <f t="shared" si="65"/>
        <v>0</v>
      </c>
      <c r="K321" s="206"/>
      <c r="L321" s="207"/>
      <c r="M321" s="208" t="s">
        <v>1</v>
      </c>
      <c r="N321" s="209" t="s">
        <v>41</v>
      </c>
      <c r="P321" s="167">
        <f t="shared" si="66"/>
        <v>0</v>
      </c>
      <c r="Q321" s="167">
        <v>0</v>
      </c>
      <c r="R321" s="167">
        <f t="shared" si="67"/>
        <v>0</v>
      </c>
      <c r="S321" s="167">
        <v>0</v>
      </c>
      <c r="T321" s="168">
        <f t="shared" si="68"/>
        <v>0</v>
      </c>
      <c r="AR321" s="169" t="s">
        <v>392</v>
      </c>
      <c r="AT321" s="169" t="s">
        <v>425</v>
      </c>
      <c r="AU321" s="169" t="s">
        <v>87</v>
      </c>
      <c r="AY321" s="17" t="s">
        <v>334</v>
      </c>
      <c r="BE321" s="170">
        <f t="shared" si="69"/>
        <v>0</v>
      </c>
      <c r="BF321" s="170">
        <f t="shared" si="70"/>
        <v>0</v>
      </c>
      <c r="BG321" s="170">
        <f t="shared" si="71"/>
        <v>0</v>
      </c>
      <c r="BH321" s="170">
        <f t="shared" si="72"/>
        <v>0</v>
      </c>
      <c r="BI321" s="170">
        <f t="shared" si="73"/>
        <v>0</v>
      </c>
      <c r="BJ321" s="17" t="s">
        <v>87</v>
      </c>
      <c r="BK321" s="170">
        <f t="shared" si="74"/>
        <v>0</v>
      </c>
      <c r="BL321" s="17" t="s">
        <v>340</v>
      </c>
      <c r="BM321" s="169" t="s">
        <v>3054</v>
      </c>
    </row>
    <row r="322" spans="2:65" s="1" customFormat="1" ht="16.5" customHeight="1">
      <c r="B322" s="128"/>
      <c r="C322" s="158" t="s">
        <v>1613</v>
      </c>
      <c r="D322" s="158" t="s">
        <v>336</v>
      </c>
      <c r="E322" s="159" t="s">
        <v>3055</v>
      </c>
      <c r="F322" s="160" t="s">
        <v>3056</v>
      </c>
      <c r="G322" s="161" t="s">
        <v>501</v>
      </c>
      <c r="H322" s="162">
        <v>1</v>
      </c>
      <c r="I322" s="163"/>
      <c r="J322" s="164">
        <f t="shared" si="65"/>
        <v>0</v>
      </c>
      <c r="K322" s="165"/>
      <c r="L322" s="32"/>
      <c r="M322" s="166" t="s">
        <v>1</v>
      </c>
      <c r="N322" s="127" t="s">
        <v>41</v>
      </c>
      <c r="P322" s="167">
        <f t="shared" si="66"/>
        <v>0</v>
      </c>
      <c r="Q322" s="167">
        <v>0</v>
      </c>
      <c r="R322" s="167">
        <f t="shared" si="67"/>
        <v>0</v>
      </c>
      <c r="S322" s="167">
        <v>0</v>
      </c>
      <c r="T322" s="168">
        <f t="shared" si="68"/>
        <v>0</v>
      </c>
      <c r="AR322" s="169" t="s">
        <v>340</v>
      </c>
      <c r="AT322" s="169" t="s">
        <v>336</v>
      </c>
      <c r="AU322" s="169" t="s">
        <v>87</v>
      </c>
      <c r="AY322" s="17" t="s">
        <v>334</v>
      </c>
      <c r="BE322" s="170">
        <f t="shared" si="69"/>
        <v>0</v>
      </c>
      <c r="BF322" s="170">
        <f t="shared" si="70"/>
        <v>0</v>
      </c>
      <c r="BG322" s="170">
        <f t="shared" si="71"/>
        <v>0</v>
      </c>
      <c r="BH322" s="170">
        <f t="shared" si="72"/>
        <v>0</v>
      </c>
      <c r="BI322" s="170">
        <f t="shared" si="73"/>
        <v>0</v>
      </c>
      <c r="BJ322" s="17" t="s">
        <v>87</v>
      </c>
      <c r="BK322" s="170">
        <f t="shared" si="74"/>
        <v>0</v>
      </c>
      <c r="BL322" s="17" t="s">
        <v>340</v>
      </c>
      <c r="BM322" s="169" t="s">
        <v>3057</v>
      </c>
    </row>
    <row r="323" spans="2:65" s="1" customFormat="1" ht="16.5" customHeight="1">
      <c r="B323" s="128"/>
      <c r="C323" s="199" t="s">
        <v>1621</v>
      </c>
      <c r="D323" s="199" t="s">
        <v>425</v>
      </c>
      <c r="E323" s="200" t="s">
        <v>3058</v>
      </c>
      <c r="F323" s="201" t="s">
        <v>3059</v>
      </c>
      <c r="G323" s="202" t="s">
        <v>501</v>
      </c>
      <c r="H323" s="203">
        <v>1</v>
      </c>
      <c r="I323" s="204"/>
      <c r="J323" s="205">
        <f t="shared" si="65"/>
        <v>0</v>
      </c>
      <c r="K323" s="206"/>
      <c r="L323" s="207"/>
      <c r="M323" s="208" t="s">
        <v>1</v>
      </c>
      <c r="N323" s="209" t="s">
        <v>41</v>
      </c>
      <c r="P323" s="167">
        <f t="shared" si="66"/>
        <v>0</v>
      </c>
      <c r="Q323" s="167">
        <v>0</v>
      </c>
      <c r="R323" s="167">
        <f t="shared" si="67"/>
        <v>0</v>
      </c>
      <c r="S323" s="167">
        <v>0</v>
      </c>
      <c r="T323" s="168">
        <f t="shared" si="68"/>
        <v>0</v>
      </c>
      <c r="AR323" s="169" t="s">
        <v>392</v>
      </c>
      <c r="AT323" s="169" t="s">
        <v>425</v>
      </c>
      <c r="AU323" s="169" t="s">
        <v>87</v>
      </c>
      <c r="AY323" s="17" t="s">
        <v>334</v>
      </c>
      <c r="BE323" s="170">
        <f t="shared" si="69"/>
        <v>0</v>
      </c>
      <c r="BF323" s="170">
        <f t="shared" si="70"/>
        <v>0</v>
      </c>
      <c r="BG323" s="170">
        <f t="shared" si="71"/>
        <v>0</v>
      </c>
      <c r="BH323" s="170">
        <f t="shared" si="72"/>
        <v>0</v>
      </c>
      <c r="BI323" s="170">
        <f t="shared" si="73"/>
        <v>0</v>
      </c>
      <c r="BJ323" s="17" t="s">
        <v>87</v>
      </c>
      <c r="BK323" s="170">
        <f t="shared" si="74"/>
        <v>0</v>
      </c>
      <c r="BL323" s="17" t="s">
        <v>340</v>
      </c>
      <c r="BM323" s="169" t="s">
        <v>3060</v>
      </c>
    </row>
    <row r="324" spans="2:65" s="1" customFormat="1" ht="16.5" customHeight="1">
      <c r="B324" s="128"/>
      <c r="C324" s="158" t="s">
        <v>1628</v>
      </c>
      <c r="D324" s="158" t="s">
        <v>336</v>
      </c>
      <c r="E324" s="159" t="s">
        <v>3061</v>
      </c>
      <c r="F324" s="160" t="s">
        <v>3056</v>
      </c>
      <c r="G324" s="161" t="s">
        <v>501</v>
      </c>
      <c r="H324" s="162">
        <v>2</v>
      </c>
      <c r="I324" s="163"/>
      <c r="J324" s="164">
        <f t="shared" si="65"/>
        <v>0</v>
      </c>
      <c r="K324" s="165"/>
      <c r="L324" s="32"/>
      <c r="M324" s="166" t="s">
        <v>1</v>
      </c>
      <c r="N324" s="127" t="s">
        <v>41</v>
      </c>
      <c r="P324" s="167">
        <f t="shared" si="66"/>
        <v>0</v>
      </c>
      <c r="Q324" s="167">
        <v>0</v>
      </c>
      <c r="R324" s="167">
        <f t="shared" si="67"/>
        <v>0</v>
      </c>
      <c r="S324" s="167">
        <v>0</v>
      </c>
      <c r="T324" s="168">
        <f t="shared" si="68"/>
        <v>0</v>
      </c>
      <c r="AR324" s="169" t="s">
        <v>340</v>
      </c>
      <c r="AT324" s="169" t="s">
        <v>336</v>
      </c>
      <c r="AU324" s="169" t="s">
        <v>87</v>
      </c>
      <c r="AY324" s="17" t="s">
        <v>334</v>
      </c>
      <c r="BE324" s="170">
        <f t="shared" si="69"/>
        <v>0</v>
      </c>
      <c r="BF324" s="170">
        <f t="shared" si="70"/>
        <v>0</v>
      </c>
      <c r="BG324" s="170">
        <f t="shared" si="71"/>
        <v>0</v>
      </c>
      <c r="BH324" s="170">
        <f t="shared" si="72"/>
        <v>0</v>
      </c>
      <c r="BI324" s="170">
        <f t="shared" si="73"/>
        <v>0</v>
      </c>
      <c r="BJ324" s="17" t="s">
        <v>87</v>
      </c>
      <c r="BK324" s="170">
        <f t="shared" si="74"/>
        <v>0</v>
      </c>
      <c r="BL324" s="17" t="s">
        <v>340</v>
      </c>
      <c r="BM324" s="169" t="s">
        <v>3062</v>
      </c>
    </row>
    <row r="325" spans="2:65" s="1" customFormat="1" ht="16.5" customHeight="1">
      <c r="B325" s="128"/>
      <c r="C325" s="199" t="s">
        <v>1633</v>
      </c>
      <c r="D325" s="199" t="s">
        <v>425</v>
      </c>
      <c r="E325" s="200" t="s">
        <v>3063</v>
      </c>
      <c r="F325" s="201" t="s">
        <v>3064</v>
      </c>
      <c r="G325" s="202" t="s">
        <v>501</v>
      </c>
      <c r="H325" s="203">
        <v>2</v>
      </c>
      <c r="I325" s="204"/>
      <c r="J325" s="205">
        <f t="shared" si="65"/>
        <v>0</v>
      </c>
      <c r="K325" s="206"/>
      <c r="L325" s="207"/>
      <c r="M325" s="208" t="s">
        <v>1</v>
      </c>
      <c r="N325" s="209" t="s">
        <v>41</v>
      </c>
      <c r="P325" s="167">
        <f t="shared" si="66"/>
        <v>0</v>
      </c>
      <c r="Q325" s="167">
        <v>0</v>
      </c>
      <c r="R325" s="167">
        <f t="shared" si="67"/>
        <v>0</v>
      </c>
      <c r="S325" s="167">
        <v>0</v>
      </c>
      <c r="T325" s="168">
        <f t="shared" si="68"/>
        <v>0</v>
      </c>
      <c r="AR325" s="169" t="s">
        <v>392</v>
      </c>
      <c r="AT325" s="169" t="s">
        <v>425</v>
      </c>
      <c r="AU325" s="169" t="s">
        <v>87</v>
      </c>
      <c r="AY325" s="17" t="s">
        <v>334</v>
      </c>
      <c r="BE325" s="170">
        <f t="shared" si="69"/>
        <v>0</v>
      </c>
      <c r="BF325" s="170">
        <f t="shared" si="70"/>
        <v>0</v>
      </c>
      <c r="BG325" s="170">
        <f t="shared" si="71"/>
        <v>0</v>
      </c>
      <c r="BH325" s="170">
        <f t="shared" si="72"/>
        <v>0</v>
      </c>
      <c r="BI325" s="170">
        <f t="shared" si="73"/>
        <v>0</v>
      </c>
      <c r="BJ325" s="17" t="s">
        <v>87</v>
      </c>
      <c r="BK325" s="170">
        <f t="shared" si="74"/>
        <v>0</v>
      </c>
      <c r="BL325" s="17" t="s">
        <v>340</v>
      </c>
      <c r="BM325" s="169" t="s">
        <v>3065</v>
      </c>
    </row>
    <row r="326" spans="2:65" s="1" customFormat="1" ht="24.15" customHeight="1">
      <c r="B326" s="128"/>
      <c r="C326" s="158" t="s">
        <v>1639</v>
      </c>
      <c r="D326" s="158" t="s">
        <v>336</v>
      </c>
      <c r="E326" s="159" t="s">
        <v>3066</v>
      </c>
      <c r="F326" s="160" t="s">
        <v>3067</v>
      </c>
      <c r="G326" s="161" t="s">
        <v>501</v>
      </c>
      <c r="H326" s="162">
        <v>3</v>
      </c>
      <c r="I326" s="163"/>
      <c r="J326" s="164">
        <f t="shared" si="65"/>
        <v>0</v>
      </c>
      <c r="K326" s="165"/>
      <c r="L326" s="32"/>
      <c r="M326" s="166" t="s">
        <v>1</v>
      </c>
      <c r="N326" s="127" t="s">
        <v>41</v>
      </c>
      <c r="P326" s="167">
        <f t="shared" si="66"/>
        <v>0</v>
      </c>
      <c r="Q326" s="167">
        <v>0</v>
      </c>
      <c r="R326" s="167">
        <f t="shared" si="67"/>
        <v>0</v>
      </c>
      <c r="S326" s="167">
        <v>0</v>
      </c>
      <c r="T326" s="168">
        <f t="shared" si="68"/>
        <v>0</v>
      </c>
      <c r="AR326" s="169" t="s">
        <v>340</v>
      </c>
      <c r="AT326" s="169" t="s">
        <v>336</v>
      </c>
      <c r="AU326" s="169" t="s">
        <v>87</v>
      </c>
      <c r="AY326" s="17" t="s">
        <v>334</v>
      </c>
      <c r="BE326" s="170">
        <f t="shared" si="69"/>
        <v>0</v>
      </c>
      <c r="BF326" s="170">
        <f t="shared" si="70"/>
        <v>0</v>
      </c>
      <c r="BG326" s="170">
        <f t="shared" si="71"/>
        <v>0</v>
      </c>
      <c r="BH326" s="170">
        <f t="shared" si="72"/>
        <v>0</v>
      </c>
      <c r="BI326" s="170">
        <f t="shared" si="73"/>
        <v>0</v>
      </c>
      <c r="BJ326" s="17" t="s">
        <v>87</v>
      </c>
      <c r="BK326" s="170">
        <f t="shared" si="74"/>
        <v>0</v>
      </c>
      <c r="BL326" s="17" t="s">
        <v>340</v>
      </c>
      <c r="BM326" s="169" t="s">
        <v>3068</v>
      </c>
    </row>
    <row r="327" spans="2:65" s="1" customFormat="1" ht="16.5" customHeight="1">
      <c r="B327" s="128"/>
      <c r="C327" s="199" t="s">
        <v>1651</v>
      </c>
      <c r="D327" s="199" t="s">
        <v>425</v>
      </c>
      <c r="E327" s="200" t="s">
        <v>3069</v>
      </c>
      <c r="F327" s="201" t="s">
        <v>3070</v>
      </c>
      <c r="G327" s="202" t="s">
        <v>501</v>
      </c>
      <c r="H327" s="203">
        <v>3</v>
      </c>
      <c r="I327" s="204"/>
      <c r="J327" s="205">
        <f t="shared" si="65"/>
        <v>0</v>
      </c>
      <c r="K327" s="206"/>
      <c r="L327" s="207"/>
      <c r="M327" s="208" t="s">
        <v>1</v>
      </c>
      <c r="N327" s="209" t="s">
        <v>41</v>
      </c>
      <c r="P327" s="167">
        <f t="shared" si="66"/>
        <v>0</v>
      </c>
      <c r="Q327" s="167">
        <v>0</v>
      </c>
      <c r="R327" s="167">
        <f t="shared" si="67"/>
        <v>0</v>
      </c>
      <c r="S327" s="167">
        <v>0</v>
      </c>
      <c r="T327" s="168">
        <f t="shared" si="68"/>
        <v>0</v>
      </c>
      <c r="AR327" s="169" t="s">
        <v>392</v>
      </c>
      <c r="AT327" s="169" t="s">
        <v>425</v>
      </c>
      <c r="AU327" s="169" t="s">
        <v>87</v>
      </c>
      <c r="AY327" s="17" t="s">
        <v>334</v>
      </c>
      <c r="BE327" s="170">
        <f t="shared" si="69"/>
        <v>0</v>
      </c>
      <c r="BF327" s="170">
        <f t="shared" si="70"/>
        <v>0</v>
      </c>
      <c r="BG327" s="170">
        <f t="shared" si="71"/>
        <v>0</v>
      </c>
      <c r="BH327" s="170">
        <f t="shared" si="72"/>
        <v>0</v>
      </c>
      <c r="BI327" s="170">
        <f t="shared" si="73"/>
        <v>0</v>
      </c>
      <c r="BJ327" s="17" t="s">
        <v>87</v>
      </c>
      <c r="BK327" s="170">
        <f t="shared" si="74"/>
        <v>0</v>
      </c>
      <c r="BL327" s="17" t="s">
        <v>340</v>
      </c>
      <c r="BM327" s="169" t="s">
        <v>3071</v>
      </c>
    </row>
    <row r="328" spans="2:65" s="1" customFormat="1" ht="24.15" customHeight="1">
      <c r="B328" s="128"/>
      <c r="C328" s="158" t="s">
        <v>1659</v>
      </c>
      <c r="D328" s="158" t="s">
        <v>336</v>
      </c>
      <c r="E328" s="159" t="s">
        <v>3072</v>
      </c>
      <c r="F328" s="160" t="s">
        <v>3073</v>
      </c>
      <c r="G328" s="161" t="s">
        <v>501</v>
      </c>
      <c r="H328" s="162">
        <v>3</v>
      </c>
      <c r="I328" s="163"/>
      <c r="J328" s="164">
        <f t="shared" si="65"/>
        <v>0</v>
      </c>
      <c r="K328" s="165"/>
      <c r="L328" s="32"/>
      <c r="M328" s="166" t="s">
        <v>1</v>
      </c>
      <c r="N328" s="127" t="s">
        <v>41</v>
      </c>
      <c r="P328" s="167">
        <f t="shared" si="66"/>
        <v>0</v>
      </c>
      <c r="Q328" s="167">
        <v>0</v>
      </c>
      <c r="R328" s="167">
        <f t="shared" si="67"/>
        <v>0</v>
      </c>
      <c r="S328" s="167">
        <v>0</v>
      </c>
      <c r="T328" s="168">
        <f t="shared" si="68"/>
        <v>0</v>
      </c>
      <c r="AR328" s="169" t="s">
        <v>340</v>
      </c>
      <c r="AT328" s="169" t="s">
        <v>336</v>
      </c>
      <c r="AU328" s="169" t="s">
        <v>87</v>
      </c>
      <c r="AY328" s="17" t="s">
        <v>334</v>
      </c>
      <c r="BE328" s="170">
        <f t="shared" si="69"/>
        <v>0</v>
      </c>
      <c r="BF328" s="170">
        <f t="shared" si="70"/>
        <v>0</v>
      </c>
      <c r="BG328" s="170">
        <f t="shared" si="71"/>
        <v>0</v>
      </c>
      <c r="BH328" s="170">
        <f t="shared" si="72"/>
        <v>0</v>
      </c>
      <c r="BI328" s="170">
        <f t="shared" si="73"/>
        <v>0</v>
      </c>
      <c r="BJ328" s="17" t="s">
        <v>87</v>
      </c>
      <c r="BK328" s="170">
        <f t="shared" si="74"/>
        <v>0</v>
      </c>
      <c r="BL328" s="17" t="s">
        <v>340</v>
      </c>
      <c r="BM328" s="169" t="s">
        <v>3074</v>
      </c>
    </row>
    <row r="329" spans="2:65" s="1" customFormat="1" ht="16.5" customHeight="1">
      <c r="B329" s="128"/>
      <c r="C329" s="199" t="s">
        <v>1665</v>
      </c>
      <c r="D329" s="199" t="s">
        <v>425</v>
      </c>
      <c r="E329" s="200" t="s">
        <v>3075</v>
      </c>
      <c r="F329" s="201" t="s">
        <v>3076</v>
      </c>
      <c r="G329" s="202" t="s">
        <v>501</v>
      </c>
      <c r="H329" s="203">
        <v>3</v>
      </c>
      <c r="I329" s="204"/>
      <c r="J329" s="205">
        <f t="shared" si="65"/>
        <v>0</v>
      </c>
      <c r="K329" s="206"/>
      <c r="L329" s="207"/>
      <c r="M329" s="208" t="s">
        <v>1</v>
      </c>
      <c r="N329" s="209" t="s">
        <v>41</v>
      </c>
      <c r="P329" s="167">
        <f t="shared" si="66"/>
        <v>0</v>
      </c>
      <c r="Q329" s="167">
        <v>0</v>
      </c>
      <c r="R329" s="167">
        <f t="shared" si="67"/>
        <v>0</v>
      </c>
      <c r="S329" s="167">
        <v>0</v>
      </c>
      <c r="T329" s="168">
        <f t="shared" si="68"/>
        <v>0</v>
      </c>
      <c r="AR329" s="169" t="s">
        <v>392</v>
      </c>
      <c r="AT329" s="169" t="s">
        <v>425</v>
      </c>
      <c r="AU329" s="169" t="s">
        <v>87</v>
      </c>
      <c r="AY329" s="17" t="s">
        <v>334</v>
      </c>
      <c r="BE329" s="170">
        <f t="shared" si="69"/>
        <v>0</v>
      </c>
      <c r="BF329" s="170">
        <f t="shared" si="70"/>
        <v>0</v>
      </c>
      <c r="BG329" s="170">
        <f t="shared" si="71"/>
        <v>0</v>
      </c>
      <c r="BH329" s="170">
        <f t="shared" si="72"/>
        <v>0</v>
      </c>
      <c r="BI329" s="170">
        <f t="shared" si="73"/>
        <v>0</v>
      </c>
      <c r="BJ329" s="17" t="s">
        <v>87</v>
      </c>
      <c r="BK329" s="170">
        <f t="shared" si="74"/>
        <v>0</v>
      </c>
      <c r="BL329" s="17" t="s">
        <v>340</v>
      </c>
      <c r="BM329" s="169" t="s">
        <v>3077</v>
      </c>
    </row>
    <row r="330" spans="2:65" s="1" customFormat="1" ht="16.5" customHeight="1">
      <c r="B330" s="128"/>
      <c r="C330" s="158" t="s">
        <v>1678</v>
      </c>
      <c r="D330" s="158" t="s">
        <v>336</v>
      </c>
      <c r="E330" s="159" t="s">
        <v>3078</v>
      </c>
      <c r="F330" s="160" t="s">
        <v>3079</v>
      </c>
      <c r="G330" s="161" t="s">
        <v>501</v>
      </c>
      <c r="H330" s="162">
        <v>2</v>
      </c>
      <c r="I330" s="163"/>
      <c r="J330" s="164">
        <f t="shared" si="65"/>
        <v>0</v>
      </c>
      <c r="K330" s="165"/>
      <c r="L330" s="32"/>
      <c r="M330" s="166" t="s">
        <v>1</v>
      </c>
      <c r="N330" s="127" t="s">
        <v>41</v>
      </c>
      <c r="P330" s="167">
        <f t="shared" si="66"/>
        <v>0</v>
      </c>
      <c r="Q330" s="167">
        <v>0</v>
      </c>
      <c r="R330" s="167">
        <f t="shared" si="67"/>
        <v>0</v>
      </c>
      <c r="S330" s="167">
        <v>0</v>
      </c>
      <c r="T330" s="168">
        <f t="shared" si="68"/>
        <v>0</v>
      </c>
      <c r="AR330" s="169" t="s">
        <v>340</v>
      </c>
      <c r="AT330" s="169" t="s">
        <v>336</v>
      </c>
      <c r="AU330" s="169" t="s">
        <v>87</v>
      </c>
      <c r="AY330" s="17" t="s">
        <v>334</v>
      </c>
      <c r="BE330" s="170">
        <f t="shared" si="69"/>
        <v>0</v>
      </c>
      <c r="BF330" s="170">
        <f t="shared" si="70"/>
        <v>0</v>
      </c>
      <c r="BG330" s="170">
        <f t="shared" si="71"/>
        <v>0</v>
      </c>
      <c r="BH330" s="170">
        <f t="shared" si="72"/>
        <v>0</v>
      </c>
      <c r="BI330" s="170">
        <f t="shared" si="73"/>
        <v>0</v>
      </c>
      <c r="BJ330" s="17" t="s">
        <v>87</v>
      </c>
      <c r="BK330" s="170">
        <f t="shared" si="74"/>
        <v>0</v>
      </c>
      <c r="BL330" s="17" t="s">
        <v>340</v>
      </c>
      <c r="BM330" s="169" t="s">
        <v>3080</v>
      </c>
    </row>
    <row r="331" spans="2:65" s="1" customFormat="1" ht="24.15" customHeight="1">
      <c r="B331" s="128"/>
      <c r="C331" s="199" t="s">
        <v>1684</v>
      </c>
      <c r="D331" s="199" t="s">
        <v>425</v>
      </c>
      <c r="E331" s="200" t="s">
        <v>3081</v>
      </c>
      <c r="F331" s="201" t="s">
        <v>3082</v>
      </c>
      <c r="G331" s="202" t="s">
        <v>501</v>
      </c>
      <c r="H331" s="203">
        <v>2</v>
      </c>
      <c r="I331" s="204"/>
      <c r="J331" s="205">
        <f t="shared" si="65"/>
        <v>0</v>
      </c>
      <c r="K331" s="206"/>
      <c r="L331" s="207"/>
      <c r="M331" s="208" t="s">
        <v>1</v>
      </c>
      <c r="N331" s="209" t="s">
        <v>41</v>
      </c>
      <c r="P331" s="167">
        <f t="shared" si="66"/>
        <v>0</v>
      </c>
      <c r="Q331" s="167">
        <v>0</v>
      </c>
      <c r="R331" s="167">
        <f t="shared" si="67"/>
        <v>0</v>
      </c>
      <c r="S331" s="167">
        <v>0</v>
      </c>
      <c r="T331" s="168">
        <f t="shared" si="68"/>
        <v>0</v>
      </c>
      <c r="AR331" s="169" t="s">
        <v>392</v>
      </c>
      <c r="AT331" s="169" t="s">
        <v>425</v>
      </c>
      <c r="AU331" s="169" t="s">
        <v>87</v>
      </c>
      <c r="AY331" s="17" t="s">
        <v>334</v>
      </c>
      <c r="BE331" s="170">
        <f t="shared" si="69"/>
        <v>0</v>
      </c>
      <c r="BF331" s="170">
        <f t="shared" si="70"/>
        <v>0</v>
      </c>
      <c r="BG331" s="170">
        <f t="shared" si="71"/>
        <v>0</v>
      </c>
      <c r="BH331" s="170">
        <f t="shared" si="72"/>
        <v>0</v>
      </c>
      <c r="BI331" s="170">
        <f t="shared" si="73"/>
        <v>0</v>
      </c>
      <c r="BJ331" s="17" t="s">
        <v>87</v>
      </c>
      <c r="BK331" s="170">
        <f t="shared" si="74"/>
        <v>0</v>
      </c>
      <c r="BL331" s="17" t="s">
        <v>340</v>
      </c>
      <c r="BM331" s="169" t="s">
        <v>3083</v>
      </c>
    </row>
    <row r="332" spans="2:65" s="1" customFormat="1" ht="16.5" customHeight="1">
      <c r="B332" s="128"/>
      <c r="C332" s="158" t="s">
        <v>1689</v>
      </c>
      <c r="D332" s="158" t="s">
        <v>336</v>
      </c>
      <c r="E332" s="159" t="s">
        <v>3084</v>
      </c>
      <c r="F332" s="160" t="s">
        <v>3085</v>
      </c>
      <c r="G332" s="161" t="s">
        <v>501</v>
      </c>
      <c r="H332" s="162">
        <v>1</v>
      </c>
      <c r="I332" s="163"/>
      <c r="J332" s="164">
        <f t="shared" si="65"/>
        <v>0</v>
      </c>
      <c r="K332" s="165"/>
      <c r="L332" s="32"/>
      <c r="M332" s="166" t="s">
        <v>1</v>
      </c>
      <c r="N332" s="127" t="s">
        <v>41</v>
      </c>
      <c r="P332" s="167">
        <f t="shared" si="66"/>
        <v>0</v>
      </c>
      <c r="Q332" s="167">
        <v>0</v>
      </c>
      <c r="R332" s="167">
        <f t="shared" si="67"/>
        <v>0</v>
      </c>
      <c r="S332" s="167">
        <v>0</v>
      </c>
      <c r="T332" s="168">
        <f t="shared" si="68"/>
        <v>0</v>
      </c>
      <c r="AR332" s="169" t="s">
        <v>340</v>
      </c>
      <c r="AT332" s="169" t="s">
        <v>336</v>
      </c>
      <c r="AU332" s="169" t="s">
        <v>87</v>
      </c>
      <c r="AY332" s="17" t="s">
        <v>334</v>
      </c>
      <c r="BE332" s="170">
        <f t="shared" si="69"/>
        <v>0</v>
      </c>
      <c r="BF332" s="170">
        <f t="shared" si="70"/>
        <v>0</v>
      </c>
      <c r="BG332" s="170">
        <f t="shared" si="71"/>
        <v>0</v>
      </c>
      <c r="BH332" s="170">
        <f t="shared" si="72"/>
        <v>0</v>
      </c>
      <c r="BI332" s="170">
        <f t="shared" si="73"/>
        <v>0</v>
      </c>
      <c r="BJ332" s="17" t="s">
        <v>87</v>
      </c>
      <c r="BK332" s="170">
        <f t="shared" si="74"/>
        <v>0</v>
      </c>
      <c r="BL332" s="17" t="s">
        <v>340</v>
      </c>
      <c r="BM332" s="169" t="s">
        <v>3086</v>
      </c>
    </row>
    <row r="333" spans="2:65" s="1" customFormat="1" ht="24.15" customHeight="1">
      <c r="B333" s="128"/>
      <c r="C333" s="199" t="s">
        <v>1702</v>
      </c>
      <c r="D333" s="199" t="s">
        <v>425</v>
      </c>
      <c r="E333" s="200" t="s">
        <v>3087</v>
      </c>
      <c r="F333" s="201" t="s">
        <v>3088</v>
      </c>
      <c r="G333" s="202" t="s">
        <v>501</v>
      </c>
      <c r="H333" s="203">
        <v>1</v>
      </c>
      <c r="I333" s="204"/>
      <c r="J333" s="205">
        <f t="shared" si="65"/>
        <v>0</v>
      </c>
      <c r="K333" s="206"/>
      <c r="L333" s="207"/>
      <c r="M333" s="208" t="s">
        <v>1</v>
      </c>
      <c r="N333" s="209" t="s">
        <v>41</v>
      </c>
      <c r="P333" s="167">
        <f t="shared" si="66"/>
        <v>0</v>
      </c>
      <c r="Q333" s="167">
        <v>0</v>
      </c>
      <c r="R333" s="167">
        <f t="shared" si="67"/>
        <v>0</v>
      </c>
      <c r="S333" s="167">
        <v>0</v>
      </c>
      <c r="T333" s="168">
        <f t="shared" si="68"/>
        <v>0</v>
      </c>
      <c r="AR333" s="169" t="s">
        <v>392</v>
      </c>
      <c r="AT333" s="169" t="s">
        <v>425</v>
      </c>
      <c r="AU333" s="169" t="s">
        <v>87</v>
      </c>
      <c r="AY333" s="17" t="s">
        <v>334</v>
      </c>
      <c r="BE333" s="170">
        <f t="shared" si="69"/>
        <v>0</v>
      </c>
      <c r="BF333" s="170">
        <f t="shared" si="70"/>
        <v>0</v>
      </c>
      <c r="BG333" s="170">
        <f t="shared" si="71"/>
        <v>0</v>
      </c>
      <c r="BH333" s="170">
        <f t="shared" si="72"/>
        <v>0</v>
      </c>
      <c r="BI333" s="170">
        <f t="shared" si="73"/>
        <v>0</v>
      </c>
      <c r="BJ333" s="17" t="s">
        <v>87</v>
      </c>
      <c r="BK333" s="170">
        <f t="shared" si="74"/>
        <v>0</v>
      </c>
      <c r="BL333" s="17" t="s">
        <v>340</v>
      </c>
      <c r="BM333" s="169" t="s">
        <v>3089</v>
      </c>
    </row>
    <row r="334" spans="2:65" s="1" customFormat="1" ht="16.5" customHeight="1">
      <c r="B334" s="128"/>
      <c r="C334" s="158" t="s">
        <v>1708</v>
      </c>
      <c r="D334" s="158" t="s">
        <v>336</v>
      </c>
      <c r="E334" s="159" t="s">
        <v>3090</v>
      </c>
      <c r="F334" s="160" t="s">
        <v>3022</v>
      </c>
      <c r="G334" s="161" t="s">
        <v>501</v>
      </c>
      <c r="H334" s="162">
        <v>1</v>
      </c>
      <c r="I334" s="163"/>
      <c r="J334" s="164">
        <f t="shared" si="65"/>
        <v>0</v>
      </c>
      <c r="K334" s="165"/>
      <c r="L334" s="32"/>
      <c r="M334" s="166" t="s">
        <v>1</v>
      </c>
      <c r="N334" s="127" t="s">
        <v>41</v>
      </c>
      <c r="P334" s="167">
        <f t="shared" si="66"/>
        <v>0</v>
      </c>
      <c r="Q334" s="167">
        <v>0</v>
      </c>
      <c r="R334" s="167">
        <f t="shared" si="67"/>
        <v>0</v>
      </c>
      <c r="S334" s="167">
        <v>0</v>
      </c>
      <c r="T334" s="168">
        <f t="shared" si="68"/>
        <v>0</v>
      </c>
      <c r="AR334" s="169" t="s">
        <v>340</v>
      </c>
      <c r="AT334" s="169" t="s">
        <v>336</v>
      </c>
      <c r="AU334" s="169" t="s">
        <v>87</v>
      </c>
      <c r="AY334" s="17" t="s">
        <v>334</v>
      </c>
      <c r="BE334" s="170">
        <f t="shared" si="69"/>
        <v>0</v>
      </c>
      <c r="BF334" s="170">
        <f t="shared" si="70"/>
        <v>0</v>
      </c>
      <c r="BG334" s="170">
        <f t="shared" si="71"/>
        <v>0</v>
      </c>
      <c r="BH334" s="170">
        <f t="shared" si="72"/>
        <v>0</v>
      </c>
      <c r="BI334" s="170">
        <f t="shared" si="73"/>
        <v>0</v>
      </c>
      <c r="BJ334" s="17" t="s">
        <v>87</v>
      </c>
      <c r="BK334" s="170">
        <f t="shared" si="74"/>
        <v>0</v>
      </c>
      <c r="BL334" s="17" t="s">
        <v>340</v>
      </c>
      <c r="BM334" s="169" t="s">
        <v>3091</v>
      </c>
    </row>
    <row r="335" spans="2:65" s="1" customFormat="1" ht="21.75" customHeight="1">
      <c r="B335" s="128"/>
      <c r="C335" s="199" t="s">
        <v>1714</v>
      </c>
      <c r="D335" s="199" t="s">
        <v>425</v>
      </c>
      <c r="E335" s="200" t="s">
        <v>3092</v>
      </c>
      <c r="F335" s="201" t="s">
        <v>3093</v>
      </c>
      <c r="G335" s="202" t="s">
        <v>501</v>
      </c>
      <c r="H335" s="203">
        <v>1</v>
      </c>
      <c r="I335" s="204"/>
      <c r="J335" s="205">
        <f t="shared" si="65"/>
        <v>0</v>
      </c>
      <c r="K335" s="206"/>
      <c r="L335" s="207"/>
      <c r="M335" s="208" t="s">
        <v>1</v>
      </c>
      <c r="N335" s="209" t="s">
        <v>41</v>
      </c>
      <c r="P335" s="167">
        <f t="shared" si="66"/>
        <v>0</v>
      </c>
      <c r="Q335" s="167">
        <v>0</v>
      </c>
      <c r="R335" s="167">
        <f t="shared" si="67"/>
        <v>0</v>
      </c>
      <c r="S335" s="167">
        <v>0</v>
      </c>
      <c r="T335" s="168">
        <f t="shared" si="68"/>
        <v>0</v>
      </c>
      <c r="AR335" s="169" t="s">
        <v>392</v>
      </c>
      <c r="AT335" s="169" t="s">
        <v>425</v>
      </c>
      <c r="AU335" s="169" t="s">
        <v>87</v>
      </c>
      <c r="AY335" s="17" t="s">
        <v>334</v>
      </c>
      <c r="BE335" s="170">
        <f t="shared" si="69"/>
        <v>0</v>
      </c>
      <c r="BF335" s="170">
        <f t="shared" si="70"/>
        <v>0</v>
      </c>
      <c r="BG335" s="170">
        <f t="shared" si="71"/>
        <v>0</v>
      </c>
      <c r="BH335" s="170">
        <f t="shared" si="72"/>
        <v>0</v>
      </c>
      <c r="BI335" s="170">
        <f t="shared" si="73"/>
        <v>0</v>
      </c>
      <c r="BJ335" s="17" t="s">
        <v>87</v>
      </c>
      <c r="BK335" s="170">
        <f t="shared" si="74"/>
        <v>0</v>
      </c>
      <c r="BL335" s="17" t="s">
        <v>340</v>
      </c>
      <c r="BM335" s="169" t="s">
        <v>3094</v>
      </c>
    </row>
    <row r="336" spans="2:65" s="1" customFormat="1" ht="21.75" customHeight="1">
      <c r="B336" s="128"/>
      <c r="C336" s="158" t="s">
        <v>1720</v>
      </c>
      <c r="D336" s="158" t="s">
        <v>336</v>
      </c>
      <c r="E336" s="159" t="s">
        <v>3095</v>
      </c>
      <c r="F336" s="160" t="s">
        <v>3096</v>
      </c>
      <c r="G336" s="161" t="s">
        <v>893</v>
      </c>
      <c r="H336" s="210"/>
      <c r="I336" s="163"/>
      <c r="J336" s="164">
        <f t="shared" si="65"/>
        <v>0</v>
      </c>
      <c r="K336" s="165"/>
      <c r="L336" s="32"/>
      <c r="M336" s="214" t="s">
        <v>1</v>
      </c>
      <c r="N336" s="215" t="s">
        <v>41</v>
      </c>
      <c r="O336" s="216"/>
      <c r="P336" s="217">
        <f t="shared" si="66"/>
        <v>0</v>
      </c>
      <c r="Q336" s="217">
        <v>0</v>
      </c>
      <c r="R336" s="217">
        <f t="shared" si="67"/>
        <v>0</v>
      </c>
      <c r="S336" s="217">
        <v>0</v>
      </c>
      <c r="T336" s="218">
        <f t="shared" si="68"/>
        <v>0</v>
      </c>
      <c r="AR336" s="169" t="s">
        <v>340</v>
      </c>
      <c r="AT336" s="169" t="s">
        <v>336</v>
      </c>
      <c r="AU336" s="169" t="s">
        <v>87</v>
      </c>
      <c r="AY336" s="17" t="s">
        <v>334</v>
      </c>
      <c r="BE336" s="170">
        <f t="shared" si="69"/>
        <v>0</v>
      </c>
      <c r="BF336" s="170">
        <f t="shared" si="70"/>
        <v>0</v>
      </c>
      <c r="BG336" s="170">
        <f t="shared" si="71"/>
        <v>0</v>
      </c>
      <c r="BH336" s="170">
        <f t="shared" si="72"/>
        <v>0</v>
      </c>
      <c r="BI336" s="170">
        <f t="shared" si="73"/>
        <v>0</v>
      </c>
      <c r="BJ336" s="17" t="s">
        <v>87</v>
      </c>
      <c r="BK336" s="170">
        <f t="shared" si="74"/>
        <v>0</v>
      </c>
      <c r="BL336" s="17" t="s">
        <v>340</v>
      </c>
      <c r="BM336" s="169" t="s">
        <v>3097</v>
      </c>
    </row>
    <row r="337" spans="2:12" s="1" customFormat="1" ht="6.9" customHeight="1">
      <c r="B337" s="47"/>
      <c r="C337" s="48"/>
      <c r="D337" s="48"/>
      <c r="E337" s="48"/>
      <c r="F337" s="48"/>
      <c r="G337" s="48"/>
      <c r="H337" s="48"/>
      <c r="I337" s="48"/>
      <c r="J337" s="48"/>
      <c r="K337" s="48"/>
      <c r="L337" s="32"/>
    </row>
    <row r="339" spans="2:12" ht="14.4" customHeight="1">
      <c r="B339" s="229" t="s">
        <v>5534</v>
      </c>
      <c r="C339" s="230"/>
      <c r="D339" s="230"/>
      <c r="E339" s="230"/>
      <c r="F339" s="230"/>
      <c r="G339" s="231"/>
      <c r="H339" s="231"/>
    </row>
    <row r="340" spans="2:12" ht="37.799999999999997" customHeight="1">
      <c r="B340" s="278" t="s">
        <v>5535</v>
      </c>
      <c r="C340" s="279"/>
      <c r="D340" s="279"/>
      <c r="E340" s="279"/>
      <c r="F340" s="279"/>
      <c r="G340" s="279"/>
      <c r="H340" s="279"/>
    </row>
    <row r="341" spans="2:12" ht="70.8" customHeight="1">
      <c r="B341" s="278" t="s">
        <v>5536</v>
      </c>
      <c r="C341" s="278"/>
      <c r="D341" s="278"/>
      <c r="E341" s="278"/>
      <c r="F341" s="278"/>
      <c r="G341" s="278"/>
      <c r="H341" s="278"/>
    </row>
    <row r="342" spans="2:12" ht="70.8" customHeight="1">
      <c r="B342" s="278" t="s">
        <v>5537</v>
      </c>
      <c r="C342" s="278"/>
      <c r="D342" s="278"/>
      <c r="E342" s="278"/>
      <c r="F342" s="278"/>
      <c r="G342" s="278"/>
      <c r="H342" s="278"/>
    </row>
    <row r="343" spans="2:12" ht="70.8" customHeight="1">
      <c r="B343" s="278" t="s">
        <v>5538</v>
      </c>
      <c r="C343" s="278"/>
      <c r="D343" s="278"/>
      <c r="E343" s="278"/>
      <c r="F343" s="278"/>
      <c r="G343" s="278"/>
      <c r="H343" s="278"/>
    </row>
    <row r="344" spans="2:12" ht="70.8" customHeight="1">
      <c r="B344" s="278" t="s">
        <v>5539</v>
      </c>
      <c r="C344" s="278"/>
      <c r="D344" s="278"/>
      <c r="E344" s="278"/>
      <c r="F344" s="278"/>
      <c r="G344" s="278"/>
      <c r="H344" s="278"/>
    </row>
    <row r="345" spans="2:12" ht="70.8" customHeight="1">
      <c r="B345" s="278" t="s">
        <v>5540</v>
      </c>
      <c r="C345" s="278"/>
      <c r="D345" s="278"/>
      <c r="E345" s="278"/>
      <c r="F345" s="278"/>
      <c r="G345" s="278"/>
      <c r="H345" s="278"/>
    </row>
    <row r="346" spans="2:12" ht="37.799999999999997" customHeight="1">
      <c r="B346" s="278" t="s">
        <v>5541</v>
      </c>
      <c r="C346" s="278"/>
      <c r="D346" s="278"/>
      <c r="E346" s="278"/>
      <c r="F346" s="278"/>
      <c r="G346" s="278"/>
      <c r="H346" s="278"/>
    </row>
  </sheetData>
  <autoFilter ref="C139:K336" xr:uid="{00000000-0009-0000-0000-000002000000}"/>
  <mergeCells count="24">
    <mergeCell ref="L2:V2"/>
    <mergeCell ref="D114:F114"/>
    <mergeCell ref="D115:F115"/>
    <mergeCell ref="D116:F116"/>
    <mergeCell ref="E128:H128"/>
    <mergeCell ref="E85:H85"/>
    <mergeCell ref="E87:H87"/>
    <mergeCell ref="E89:H89"/>
    <mergeCell ref="D112:F112"/>
    <mergeCell ref="D113:F113"/>
    <mergeCell ref="E7:H7"/>
    <mergeCell ref="E9:H9"/>
    <mergeCell ref="E11:H11"/>
    <mergeCell ref="E20:H20"/>
    <mergeCell ref="B344:H344"/>
    <mergeCell ref="B345:H345"/>
    <mergeCell ref="B346:H346"/>
    <mergeCell ref="E29:H29"/>
    <mergeCell ref="B340:H340"/>
    <mergeCell ref="B341:H341"/>
    <mergeCell ref="B342:H342"/>
    <mergeCell ref="B343:H343"/>
    <mergeCell ref="E132:H132"/>
    <mergeCell ref="E130:H130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90"/>
  <sheetViews>
    <sheetView showGridLines="0" tabSelected="1" topLeftCell="A156" zoomScaleNormal="100" workbookViewId="0">
      <selection activeCell="F161" sqref="F16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5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94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5531</v>
      </c>
      <c r="L4" s="20"/>
      <c r="M4" s="97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83" t="str">
        <f>'Rekapitulácia stavby'!K6</f>
        <v>NOVOSTAVBA MŠ TRAMÍN - rozpočet 1</v>
      </c>
      <c r="F7" s="284"/>
      <c r="G7" s="284"/>
      <c r="H7" s="284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83" t="s">
        <v>144</v>
      </c>
      <c r="F9" s="280"/>
      <c r="G9" s="280"/>
      <c r="H9" s="280"/>
      <c r="L9" s="32"/>
    </row>
    <row r="10" spans="2:46" s="1" customFormat="1" ht="12" customHeight="1">
      <c r="B10" s="32"/>
      <c r="D10" s="27" t="s">
        <v>147</v>
      </c>
      <c r="L10" s="32"/>
    </row>
    <row r="11" spans="2:46" s="1" customFormat="1" ht="16.5" customHeight="1">
      <c r="B11" s="32"/>
      <c r="E11" s="261" t="s">
        <v>3098</v>
      </c>
      <c r="F11" s="280"/>
      <c r="G11" s="280"/>
      <c r="H11" s="28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5. 12. 2022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85" t="str">
        <f>'Rekapitulácia stavby'!E14</f>
        <v>Vyplň údaj</v>
      </c>
      <c r="F20" s="240"/>
      <c r="G20" s="240"/>
      <c r="H20" s="240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8"/>
      <c r="E29" s="245" t="s">
        <v>1</v>
      </c>
      <c r="F29" s="245"/>
      <c r="G29" s="245"/>
      <c r="H29" s="245"/>
      <c r="L29" s="98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>
      <c r="B32" s="32"/>
      <c r="D32" s="25" t="s">
        <v>191</v>
      </c>
      <c r="J32" s="100">
        <f>J98</f>
        <v>0</v>
      </c>
      <c r="L32" s="32"/>
    </row>
    <row r="33" spans="2:12" s="1" customFormat="1" ht="14.4" customHeight="1">
      <c r="B33" s="32"/>
      <c r="D33" s="101" t="s">
        <v>194</v>
      </c>
      <c r="J33" s="100">
        <f>J107</f>
        <v>0</v>
      </c>
      <c r="L33" s="32"/>
    </row>
    <row r="34" spans="2:12" s="1" customFormat="1" ht="25.35" customHeight="1">
      <c r="B34" s="32"/>
      <c r="D34" s="102" t="s">
        <v>35</v>
      </c>
      <c r="J34" s="69">
        <f>ROUND(J32 + J33, 2)</f>
        <v>0</v>
      </c>
      <c r="L34" s="32"/>
    </row>
    <row r="35" spans="2:12" s="1" customFormat="1" ht="6.9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4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" customHeight="1">
      <c r="B37" s="32"/>
      <c r="D37" s="58" t="s">
        <v>39</v>
      </c>
      <c r="E37" s="37" t="s">
        <v>40</v>
      </c>
      <c r="F37" s="103">
        <f>ROUND((SUM(BE107:BE114) + SUM(BE136:BE180)),  2)</f>
        <v>0</v>
      </c>
      <c r="G37" s="104"/>
      <c r="H37" s="104"/>
      <c r="I37" s="105">
        <v>0.2</v>
      </c>
      <c r="J37" s="103">
        <f>ROUND(((SUM(BE107:BE114) + SUM(BE136:BE180))*I37),  2)</f>
        <v>0</v>
      </c>
      <c r="L37" s="32"/>
    </row>
    <row r="38" spans="2:12" s="1" customFormat="1" ht="14.4" customHeight="1">
      <c r="B38" s="32"/>
      <c r="E38" s="37" t="s">
        <v>41</v>
      </c>
      <c r="F38" s="103">
        <f>ROUND((SUM(BF107:BF114) + SUM(BF136:BF180)),  2)</f>
        <v>0</v>
      </c>
      <c r="G38" s="104"/>
      <c r="H38" s="104"/>
      <c r="I38" s="105">
        <v>0.2</v>
      </c>
      <c r="J38" s="103">
        <f>ROUND(((SUM(BF107:BF114) + SUM(BF136:BF180))*I38),  2)</f>
        <v>0</v>
      </c>
      <c r="L38" s="32"/>
    </row>
    <row r="39" spans="2:12" s="1" customFormat="1" ht="14.4" hidden="1" customHeight="1">
      <c r="B39" s="32"/>
      <c r="E39" s="27" t="s">
        <v>42</v>
      </c>
      <c r="F39" s="89">
        <f>ROUND((SUM(BG107:BG114) + SUM(BG136:BG180)),  2)</f>
        <v>0</v>
      </c>
      <c r="I39" s="106">
        <v>0.2</v>
      </c>
      <c r="J39" s="89">
        <f>0</f>
        <v>0</v>
      </c>
      <c r="L39" s="32"/>
    </row>
    <row r="40" spans="2:12" s="1" customFormat="1" ht="14.4" hidden="1" customHeight="1">
      <c r="B40" s="32"/>
      <c r="E40" s="27" t="s">
        <v>43</v>
      </c>
      <c r="F40" s="89">
        <f>ROUND((SUM(BH107:BH114) + SUM(BH136:BH180)),  2)</f>
        <v>0</v>
      </c>
      <c r="I40" s="106">
        <v>0.2</v>
      </c>
      <c r="J40" s="89">
        <f>0</f>
        <v>0</v>
      </c>
      <c r="L40" s="32"/>
    </row>
    <row r="41" spans="2:12" s="1" customFormat="1" ht="14.4" hidden="1" customHeight="1">
      <c r="B41" s="32"/>
      <c r="E41" s="37" t="s">
        <v>44</v>
      </c>
      <c r="F41" s="103">
        <f>ROUND((SUM(BI107:BI114) + SUM(BI136:BI180)),  2)</f>
        <v>0</v>
      </c>
      <c r="G41" s="104"/>
      <c r="H41" s="104"/>
      <c r="I41" s="105">
        <v>0</v>
      </c>
      <c r="J41" s="103">
        <f>0</f>
        <v>0</v>
      </c>
      <c r="L41" s="32"/>
    </row>
    <row r="42" spans="2:12" s="1" customFormat="1" ht="6.9" customHeight="1">
      <c r="B42" s="32"/>
      <c r="L42" s="32"/>
    </row>
    <row r="43" spans="2:12" s="1" customFormat="1" ht="25.35" customHeight="1">
      <c r="B43" s="32"/>
      <c r="C43" s="107"/>
      <c r="D43" s="108" t="s">
        <v>45</v>
      </c>
      <c r="E43" s="60"/>
      <c r="F43" s="60"/>
      <c r="G43" s="109" t="s">
        <v>46</v>
      </c>
      <c r="H43" s="110" t="s">
        <v>47</v>
      </c>
      <c r="I43" s="60"/>
      <c r="J43" s="111">
        <f>SUM(J34:J41)</f>
        <v>0</v>
      </c>
      <c r="K43" s="112"/>
      <c r="L43" s="32"/>
    </row>
    <row r="44" spans="2:12" s="1" customFormat="1" ht="14.4" customHeight="1">
      <c r="B44" s="32"/>
      <c r="L44" s="32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13" t="s">
        <v>51</v>
      </c>
      <c r="G61" s="46" t="s">
        <v>50</v>
      </c>
      <c r="H61" s="34"/>
      <c r="I61" s="34"/>
      <c r="J61" s="11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13" t="s">
        <v>51</v>
      </c>
      <c r="G76" s="46" t="s">
        <v>50</v>
      </c>
      <c r="H76" s="34"/>
      <c r="I76" s="34"/>
      <c r="J76" s="114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5532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83" t="str">
        <f>E7</f>
        <v>NOVOSTAVBA MŠ TRAMÍN - rozpočet 1</v>
      </c>
      <c r="F85" s="284"/>
      <c r="G85" s="284"/>
      <c r="H85" s="284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83" t="s">
        <v>144</v>
      </c>
      <c r="F87" s="280"/>
      <c r="G87" s="280"/>
      <c r="H87" s="280"/>
      <c r="L87" s="32"/>
    </row>
    <row r="88" spans="2:12" s="1" customFormat="1" ht="12" customHeight="1">
      <c r="B88" s="32"/>
      <c r="C88" s="27" t="s">
        <v>147</v>
      </c>
      <c r="L88" s="32"/>
    </row>
    <row r="89" spans="2:12" s="1" customFormat="1" ht="16.5" customHeight="1">
      <c r="B89" s="32"/>
      <c r="E89" s="261" t="str">
        <f>E11</f>
        <v>03 - SO01.3 - Vykurovanie</v>
      </c>
      <c r="F89" s="280"/>
      <c r="G89" s="280"/>
      <c r="H89" s="280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Kadnárova 2521/69,Bratislava</v>
      </c>
      <c r="I91" s="27" t="s">
        <v>21</v>
      </c>
      <c r="J91" s="55" t="str">
        <f>IF(J14="","",J14)</f>
        <v>5. 12. 2022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 xml:space="preserve">Mestská časť Bratislava - Rača </v>
      </c>
      <c r="I93" s="27" t="s">
        <v>29</v>
      </c>
      <c r="J93" s="30" t="str">
        <f>E23</f>
        <v xml:space="preserve">Ing.arch.Peter Kožuško </v>
      </c>
      <c r="L93" s="32"/>
    </row>
    <row r="94" spans="2:12" s="1" customFormat="1" ht="15.1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Rosoft,s.r.o.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5" t="s">
        <v>279</v>
      </c>
      <c r="D96" s="107"/>
      <c r="E96" s="107"/>
      <c r="F96" s="107"/>
      <c r="G96" s="107"/>
      <c r="H96" s="107"/>
      <c r="I96" s="107"/>
      <c r="J96" s="116" t="s">
        <v>280</v>
      </c>
      <c r="K96" s="107"/>
      <c r="L96" s="32"/>
    </row>
    <row r="97" spans="2:65" s="1" customFormat="1" ht="10.35" customHeight="1">
      <c r="B97" s="32"/>
      <c r="L97" s="32"/>
    </row>
    <row r="98" spans="2:65" s="1" customFormat="1" ht="22.8" customHeight="1">
      <c r="B98" s="32"/>
      <c r="C98" s="117" t="s">
        <v>281</v>
      </c>
      <c r="J98" s="69">
        <f>J136</f>
        <v>0</v>
      </c>
      <c r="L98" s="32"/>
      <c r="AU98" s="17" t="s">
        <v>282</v>
      </c>
    </row>
    <row r="99" spans="2:65" s="8" customFormat="1" ht="24.9" customHeight="1">
      <c r="B99" s="118"/>
      <c r="D99" s="119" t="s">
        <v>3099</v>
      </c>
      <c r="E99" s="120"/>
      <c r="F99" s="120"/>
      <c r="G99" s="120"/>
      <c r="H99" s="120"/>
      <c r="I99" s="120"/>
      <c r="J99" s="121">
        <f>J137</f>
        <v>0</v>
      </c>
      <c r="L99" s="118"/>
    </row>
    <row r="100" spans="2:65" s="8" customFormat="1" ht="24.9" customHeight="1">
      <c r="B100" s="118"/>
      <c r="D100" s="119" t="s">
        <v>3100</v>
      </c>
      <c r="E100" s="120"/>
      <c r="F100" s="120"/>
      <c r="G100" s="120"/>
      <c r="H100" s="120"/>
      <c r="I100" s="120"/>
      <c r="J100" s="121">
        <f>J144</f>
        <v>0</v>
      </c>
      <c r="L100" s="118"/>
    </row>
    <row r="101" spans="2:65" s="8" customFormat="1" ht="24.9" customHeight="1">
      <c r="B101" s="118"/>
      <c r="D101" s="119" t="s">
        <v>3101</v>
      </c>
      <c r="E101" s="120"/>
      <c r="F101" s="120"/>
      <c r="G101" s="120"/>
      <c r="H101" s="120"/>
      <c r="I101" s="120"/>
      <c r="J101" s="121">
        <f>J151</f>
        <v>0</v>
      </c>
      <c r="L101" s="118"/>
    </row>
    <row r="102" spans="2:65" s="8" customFormat="1" ht="24.9" customHeight="1">
      <c r="B102" s="118"/>
      <c r="D102" s="119" t="s">
        <v>3102</v>
      </c>
      <c r="E102" s="120"/>
      <c r="F102" s="120"/>
      <c r="G102" s="120"/>
      <c r="H102" s="120"/>
      <c r="I102" s="120"/>
      <c r="J102" s="121">
        <f>J155</f>
        <v>0</v>
      </c>
      <c r="L102" s="118"/>
    </row>
    <row r="103" spans="2:65" s="8" customFormat="1" ht="24.9" customHeight="1">
      <c r="B103" s="118"/>
      <c r="D103" s="119" t="s">
        <v>3103</v>
      </c>
      <c r="E103" s="120"/>
      <c r="F103" s="120"/>
      <c r="G103" s="120"/>
      <c r="H103" s="120"/>
      <c r="I103" s="120"/>
      <c r="J103" s="121">
        <f>J173</f>
        <v>0</v>
      </c>
      <c r="L103" s="118"/>
    </row>
    <row r="104" spans="2:65" s="8" customFormat="1" ht="24.9" customHeight="1">
      <c r="B104" s="118"/>
      <c r="D104" s="119" t="s">
        <v>3104</v>
      </c>
      <c r="E104" s="120"/>
      <c r="F104" s="120"/>
      <c r="G104" s="120"/>
      <c r="H104" s="120"/>
      <c r="I104" s="120"/>
      <c r="J104" s="121">
        <f>J179</f>
        <v>0</v>
      </c>
      <c r="L104" s="118"/>
    </row>
    <row r="105" spans="2:65" s="1" customFormat="1" ht="21.75" customHeight="1">
      <c r="B105" s="32"/>
      <c r="L105" s="32"/>
    </row>
    <row r="106" spans="2:65" s="1" customFormat="1" ht="6.9" customHeight="1">
      <c r="B106" s="32"/>
      <c r="L106" s="32"/>
    </row>
    <row r="107" spans="2:65" s="1" customFormat="1" ht="29.25" customHeight="1">
      <c r="B107" s="32"/>
      <c r="C107" s="117" t="s">
        <v>310</v>
      </c>
      <c r="J107" s="126">
        <f>ROUND(J108 + J109 + J110 + J111 + J112 + J113,2)</f>
        <v>0</v>
      </c>
      <c r="L107" s="32"/>
      <c r="N107" s="127" t="s">
        <v>39</v>
      </c>
    </row>
    <row r="108" spans="2:65" s="1" customFormat="1" ht="18" customHeight="1">
      <c r="B108" s="128"/>
      <c r="C108" s="129"/>
      <c r="D108" s="281" t="s">
        <v>311</v>
      </c>
      <c r="E108" s="282"/>
      <c r="F108" s="282"/>
      <c r="G108" s="129"/>
      <c r="H108" s="129"/>
      <c r="I108" s="129"/>
      <c r="J108" s="131">
        <v>0</v>
      </c>
      <c r="K108" s="129"/>
      <c r="L108" s="128"/>
      <c r="M108" s="129"/>
      <c r="N108" s="132" t="s">
        <v>41</v>
      </c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33" t="s">
        <v>312</v>
      </c>
      <c r="AZ108" s="129"/>
      <c r="BA108" s="129"/>
      <c r="BB108" s="129"/>
      <c r="BC108" s="129"/>
      <c r="BD108" s="129"/>
      <c r="BE108" s="134">
        <f t="shared" ref="BE108:BE113" si="0">IF(N108="základná",J108,0)</f>
        <v>0</v>
      </c>
      <c r="BF108" s="134">
        <f t="shared" ref="BF108:BF113" si="1">IF(N108="znížená",J108,0)</f>
        <v>0</v>
      </c>
      <c r="BG108" s="134">
        <f t="shared" ref="BG108:BG113" si="2">IF(N108="zákl. prenesená",J108,0)</f>
        <v>0</v>
      </c>
      <c r="BH108" s="134">
        <f t="shared" ref="BH108:BH113" si="3">IF(N108="zníž. prenesená",J108,0)</f>
        <v>0</v>
      </c>
      <c r="BI108" s="134">
        <f t="shared" ref="BI108:BI113" si="4">IF(N108="nulová",J108,0)</f>
        <v>0</v>
      </c>
      <c r="BJ108" s="133" t="s">
        <v>87</v>
      </c>
      <c r="BK108" s="129"/>
      <c r="BL108" s="129"/>
      <c r="BM108" s="129"/>
    </row>
    <row r="109" spans="2:65" s="1" customFormat="1" ht="18" customHeight="1">
      <c r="B109" s="128"/>
      <c r="C109" s="129"/>
      <c r="D109" s="281" t="s">
        <v>313</v>
      </c>
      <c r="E109" s="282"/>
      <c r="F109" s="282"/>
      <c r="G109" s="129"/>
      <c r="H109" s="129"/>
      <c r="I109" s="129"/>
      <c r="J109" s="131">
        <v>0</v>
      </c>
      <c r="K109" s="129"/>
      <c r="L109" s="128"/>
      <c r="M109" s="129"/>
      <c r="N109" s="132" t="s">
        <v>41</v>
      </c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33" t="s">
        <v>312</v>
      </c>
      <c r="AZ109" s="129"/>
      <c r="BA109" s="129"/>
      <c r="BB109" s="129"/>
      <c r="BC109" s="129"/>
      <c r="BD109" s="129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87</v>
      </c>
      <c r="BK109" s="129"/>
      <c r="BL109" s="129"/>
      <c r="BM109" s="129"/>
    </row>
    <row r="110" spans="2:65" s="1" customFormat="1" ht="18" customHeight="1">
      <c r="B110" s="128"/>
      <c r="C110" s="129"/>
      <c r="D110" s="281" t="s">
        <v>314</v>
      </c>
      <c r="E110" s="282"/>
      <c r="F110" s="282"/>
      <c r="G110" s="129"/>
      <c r="H110" s="129"/>
      <c r="I110" s="129"/>
      <c r="J110" s="131">
        <v>0</v>
      </c>
      <c r="K110" s="129"/>
      <c r="L110" s="128"/>
      <c r="M110" s="129"/>
      <c r="N110" s="132" t="s">
        <v>41</v>
      </c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33" t="s">
        <v>312</v>
      </c>
      <c r="AZ110" s="129"/>
      <c r="BA110" s="129"/>
      <c r="BB110" s="129"/>
      <c r="BC110" s="129"/>
      <c r="BD110" s="129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87</v>
      </c>
      <c r="BK110" s="129"/>
      <c r="BL110" s="129"/>
      <c r="BM110" s="129"/>
    </row>
    <row r="111" spans="2:65" s="1" customFormat="1" ht="18" customHeight="1">
      <c r="B111" s="128"/>
      <c r="C111" s="129"/>
      <c r="D111" s="281" t="s">
        <v>315</v>
      </c>
      <c r="E111" s="282"/>
      <c r="F111" s="282"/>
      <c r="G111" s="129"/>
      <c r="H111" s="129"/>
      <c r="I111" s="129"/>
      <c r="J111" s="131">
        <v>0</v>
      </c>
      <c r="K111" s="129"/>
      <c r="L111" s="128"/>
      <c r="M111" s="129"/>
      <c r="N111" s="132" t="s">
        <v>41</v>
      </c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33" t="s">
        <v>312</v>
      </c>
      <c r="AZ111" s="129"/>
      <c r="BA111" s="129"/>
      <c r="BB111" s="129"/>
      <c r="BC111" s="129"/>
      <c r="BD111" s="129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87</v>
      </c>
      <c r="BK111" s="129"/>
      <c r="BL111" s="129"/>
      <c r="BM111" s="129"/>
    </row>
    <row r="112" spans="2:65" s="1" customFormat="1" ht="18" customHeight="1">
      <c r="B112" s="128"/>
      <c r="C112" s="129"/>
      <c r="D112" s="281" t="s">
        <v>316</v>
      </c>
      <c r="E112" s="282"/>
      <c r="F112" s="282"/>
      <c r="G112" s="129"/>
      <c r="H112" s="129"/>
      <c r="I112" s="129"/>
      <c r="J112" s="131">
        <v>0</v>
      </c>
      <c r="K112" s="129"/>
      <c r="L112" s="128"/>
      <c r="M112" s="129"/>
      <c r="N112" s="132" t="s">
        <v>41</v>
      </c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33" t="s">
        <v>312</v>
      </c>
      <c r="AZ112" s="129"/>
      <c r="BA112" s="129"/>
      <c r="BB112" s="129"/>
      <c r="BC112" s="129"/>
      <c r="BD112" s="129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87</v>
      </c>
      <c r="BK112" s="129"/>
      <c r="BL112" s="129"/>
      <c r="BM112" s="129"/>
    </row>
    <row r="113" spans="2:65" s="1" customFormat="1" ht="18" customHeight="1">
      <c r="B113" s="128"/>
      <c r="C113" s="129"/>
      <c r="D113" s="130" t="s">
        <v>317</v>
      </c>
      <c r="E113" s="129"/>
      <c r="F113" s="129"/>
      <c r="G113" s="129"/>
      <c r="H113" s="129"/>
      <c r="I113" s="129"/>
      <c r="J113" s="131">
        <f>ROUND(J32*T113,2)</f>
        <v>0</v>
      </c>
      <c r="K113" s="129"/>
      <c r="L113" s="128"/>
      <c r="M113" s="129"/>
      <c r="N113" s="132" t="s">
        <v>41</v>
      </c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29"/>
      <c r="AX113" s="129"/>
      <c r="AY113" s="133" t="s">
        <v>318</v>
      </c>
      <c r="AZ113" s="129"/>
      <c r="BA113" s="129"/>
      <c r="BB113" s="129"/>
      <c r="BC113" s="129"/>
      <c r="BD113" s="129"/>
      <c r="BE113" s="134">
        <f t="shared" si="0"/>
        <v>0</v>
      </c>
      <c r="BF113" s="134">
        <f t="shared" si="1"/>
        <v>0</v>
      </c>
      <c r="BG113" s="134">
        <f t="shared" si="2"/>
        <v>0</v>
      </c>
      <c r="BH113" s="134">
        <f t="shared" si="3"/>
        <v>0</v>
      </c>
      <c r="BI113" s="134">
        <f t="shared" si="4"/>
        <v>0</v>
      </c>
      <c r="BJ113" s="133" t="s">
        <v>87</v>
      </c>
      <c r="BK113" s="129"/>
      <c r="BL113" s="129"/>
      <c r="BM113" s="129"/>
    </row>
    <row r="114" spans="2:65" s="1" customFormat="1">
      <c r="B114" s="32"/>
      <c r="L114" s="32"/>
    </row>
    <row r="115" spans="2:65" s="1" customFormat="1" ht="29.25" customHeight="1">
      <c r="B115" s="32"/>
      <c r="C115" s="135" t="s">
        <v>319</v>
      </c>
      <c r="D115" s="107"/>
      <c r="E115" s="107"/>
      <c r="F115" s="107"/>
      <c r="G115" s="107"/>
      <c r="H115" s="107"/>
      <c r="I115" s="107"/>
      <c r="J115" s="136">
        <f>ROUND(J98+J107,2)</f>
        <v>0</v>
      </c>
      <c r="K115" s="107"/>
      <c r="L115" s="32"/>
    </row>
    <row r="116" spans="2:65" s="1" customFormat="1" ht="6.9" customHeight="1"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32"/>
    </row>
    <row r="120" spans="2:65" s="1" customFormat="1" ht="6.9" customHeight="1"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32"/>
    </row>
    <row r="121" spans="2:65" s="1" customFormat="1" ht="24.9" customHeight="1">
      <c r="B121" s="32"/>
      <c r="C121" s="21" t="s">
        <v>5533</v>
      </c>
      <c r="L121" s="32"/>
    </row>
    <row r="122" spans="2:65" s="1" customFormat="1" ht="6.9" customHeight="1">
      <c r="B122" s="32"/>
      <c r="L122" s="32"/>
    </row>
    <row r="123" spans="2:65" s="1" customFormat="1" ht="12" customHeight="1">
      <c r="B123" s="32"/>
      <c r="C123" s="27" t="s">
        <v>15</v>
      </c>
      <c r="L123" s="32"/>
    </row>
    <row r="124" spans="2:65" s="1" customFormat="1" ht="16.5" customHeight="1">
      <c r="B124" s="32"/>
      <c r="E124" s="283" t="str">
        <f>E7</f>
        <v>NOVOSTAVBA MŠ TRAMÍN - rozpočet 1</v>
      </c>
      <c r="F124" s="284"/>
      <c r="G124" s="284"/>
      <c r="H124" s="284"/>
      <c r="L124" s="32"/>
    </row>
    <row r="125" spans="2:65" ht="12" customHeight="1">
      <c r="B125" s="20"/>
      <c r="C125" s="27" t="s">
        <v>141</v>
      </c>
      <c r="L125" s="20"/>
    </row>
    <row r="126" spans="2:65" s="1" customFormat="1" ht="16.5" customHeight="1">
      <c r="B126" s="32"/>
      <c r="E126" s="283" t="s">
        <v>144</v>
      </c>
      <c r="F126" s="280"/>
      <c r="G126" s="280"/>
      <c r="H126" s="280"/>
      <c r="L126" s="32"/>
    </row>
    <row r="127" spans="2:65" s="1" customFormat="1" ht="12" customHeight="1">
      <c r="B127" s="32"/>
      <c r="C127" s="27" t="s">
        <v>147</v>
      </c>
      <c r="L127" s="32"/>
    </row>
    <row r="128" spans="2:65" s="1" customFormat="1" ht="16.5" customHeight="1">
      <c r="B128" s="32"/>
      <c r="E128" s="261" t="str">
        <f>E11</f>
        <v>03 - SO01.3 - Vykurovanie</v>
      </c>
      <c r="F128" s="280"/>
      <c r="G128" s="280"/>
      <c r="H128" s="280"/>
      <c r="L128" s="32"/>
    </row>
    <row r="129" spans="2:65" s="1" customFormat="1" ht="6.9" customHeight="1">
      <c r="B129" s="32"/>
      <c r="L129" s="32"/>
    </row>
    <row r="130" spans="2:65" s="1" customFormat="1" ht="12" customHeight="1">
      <c r="B130" s="32"/>
      <c r="C130" s="27" t="s">
        <v>19</v>
      </c>
      <c r="F130" s="25" t="str">
        <f>F14</f>
        <v>Kadnárova 2521/69,Bratislava</v>
      </c>
      <c r="I130" s="27" t="s">
        <v>21</v>
      </c>
      <c r="J130" s="55" t="str">
        <f>IF(J14="","",J14)</f>
        <v>5. 12. 2022</v>
      </c>
      <c r="L130" s="32"/>
    </row>
    <row r="131" spans="2:65" s="1" customFormat="1" ht="6.9" customHeight="1">
      <c r="B131" s="32"/>
      <c r="L131" s="32"/>
    </row>
    <row r="132" spans="2:65" s="1" customFormat="1" ht="25.65" customHeight="1">
      <c r="B132" s="32"/>
      <c r="C132" s="27" t="s">
        <v>23</v>
      </c>
      <c r="F132" s="25" t="str">
        <f>E17</f>
        <v xml:space="preserve">Mestská časť Bratislava - Rača </v>
      </c>
      <c r="I132" s="27" t="s">
        <v>29</v>
      </c>
      <c r="J132" s="30" t="str">
        <f>E23</f>
        <v xml:space="preserve">Ing.arch.Peter Kožuško </v>
      </c>
      <c r="L132" s="32"/>
    </row>
    <row r="133" spans="2:65" s="1" customFormat="1" ht="15.15" customHeight="1">
      <c r="B133" s="32"/>
      <c r="C133" s="27" t="s">
        <v>27</v>
      </c>
      <c r="F133" s="25" t="str">
        <f>IF(E20="","",E20)</f>
        <v>Vyplň údaj</v>
      </c>
      <c r="I133" s="27" t="s">
        <v>32</v>
      </c>
      <c r="J133" s="30" t="str">
        <f>E26</f>
        <v>Rosoft,s.r.o.</v>
      </c>
      <c r="L133" s="32"/>
    </row>
    <row r="134" spans="2:65" s="1" customFormat="1" ht="10.35" customHeight="1">
      <c r="B134" s="32"/>
      <c r="L134" s="32"/>
    </row>
    <row r="135" spans="2:65" s="10" customFormat="1" ht="29.25" customHeight="1">
      <c r="B135" s="137"/>
      <c r="C135" s="138" t="s">
        <v>321</v>
      </c>
      <c r="D135" s="139" t="s">
        <v>60</v>
      </c>
      <c r="E135" s="139" t="s">
        <v>56</v>
      </c>
      <c r="F135" s="139" t="s">
        <v>57</v>
      </c>
      <c r="G135" s="139" t="s">
        <v>322</v>
      </c>
      <c r="H135" s="139" t="s">
        <v>323</v>
      </c>
      <c r="I135" s="139" t="s">
        <v>324</v>
      </c>
      <c r="J135" s="140" t="s">
        <v>280</v>
      </c>
      <c r="K135" s="141" t="s">
        <v>325</v>
      </c>
      <c r="L135" s="137"/>
      <c r="M135" s="62" t="s">
        <v>1</v>
      </c>
      <c r="N135" s="63" t="s">
        <v>39</v>
      </c>
      <c r="O135" s="63" t="s">
        <v>326</v>
      </c>
      <c r="P135" s="63" t="s">
        <v>327</v>
      </c>
      <c r="Q135" s="63" t="s">
        <v>328</v>
      </c>
      <c r="R135" s="63" t="s">
        <v>329</v>
      </c>
      <c r="S135" s="63" t="s">
        <v>330</v>
      </c>
      <c r="T135" s="64" t="s">
        <v>331</v>
      </c>
    </row>
    <row r="136" spans="2:65" s="1" customFormat="1" ht="22.8" customHeight="1">
      <c r="B136" s="32"/>
      <c r="C136" s="67" t="s">
        <v>191</v>
      </c>
      <c r="J136" s="142">
        <f>BK136</f>
        <v>0</v>
      </c>
      <c r="L136" s="32"/>
      <c r="M136" s="65"/>
      <c r="N136" s="56"/>
      <c r="O136" s="56"/>
      <c r="P136" s="143">
        <f>P137+P144+P151+P155+P173+P179</f>
        <v>0</v>
      </c>
      <c r="Q136" s="56"/>
      <c r="R136" s="143">
        <f>R137+R144+R151+R155+R173+R179</f>
        <v>0</v>
      </c>
      <c r="S136" s="56"/>
      <c r="T136" s="144">
        <f>T137+T144+T151+T155+T173+T179</f>
        <v>0</v>
      </c>
      <c r="AT136" s="17" t="s">
        <v>74</v>
      </c>
      <c r="AU136" s="17" t="s">
        <v>282</v>
      </c>
      <c r="BK136" s="145">
        <f>BK137+BK144+BK151+BK155+BK173+BK179</f>
        <v>0</v>
      </c>
    </row>
    <row r="137" spans="2:65" s="11" customFormat="1" ht="25.95" customHeight="1">
      <c r="B137" s="146"/>
      <c r="D137" s="147" t="s">
        <v>74</v>
      </c>
      <c r="E137" s="148" t="s">
        <v>3105</v>
      </c>
      <c r="F137" s="148" t="s">
        <v>3106</v>
      </c>
      <c r="I137" s="149"/>
      <c r="J137" s="150">
        <f>BK137</f>
        <v>0</v>
      </c>
      <c r="L137" s="146"/>
      <c r="M137" s="151"/>
      <c r="P137" s="152">
        <f>SUM(P138:P143)</f>
        <v>0</v>
      </c>
      <c r="R137" s="152">
        <f>SUM(R138:R143)</f>
        <v>0</v>
      </c>
      <c r="T137" s="153">
        <f>SUM(T138:T143)</f>
        <v>0</v>
      </c>
      <c r="AR137" s="147" t="s">
        <v>82</v>
      </c>
      <c r="AT137" s="154" t="s">
        <v>74</v>
      </c>
      <c r="AU137" s="154" t="s">
        <v>75</v>
      </c>
      <c r="AY137" s="147" t="s">
        <v>334</v>
      </c>
      <c r="BK137" s="155">
        <f>SUM(BK138:BK143)</f>
        <v>0</v>
      </c>
    </row>
    <row r="138" spans="2:65" s="1" customFormat="1" ht="16.5" customHeight="1">
      <c r="B138" s="128"/>
      <c r="C138" s="158" t="s">
        <v>82</v>
      </c>
      <c r="D138" s="158" t="s">
        <v>336</v>
      </c>
      <c r="E138" s="159" t="s">
        <v>3107</v>
      </c>
      <c r="F138" s="160" t="s">
        <v>3108</v>
      </c>
      <c r="G138" s="161" t="s">
        <v>511</v>
      </c>
      <c r="H138" s="162">
        <v>20</v>
      </c>
      <c r="I138" s="163"/>
      <c r="J138" s="164">
        <f t="shared" ref="J138:J143" si="5">ROUND(I138*H138,2)</f>
        <v>0</v>
      </c>
      <c r="K138" s="165"/>
      <c r="L138" s="32"/>
      <c r="M138" s="166" t="s">
        <v>1</v>
      </c>
      <c r="N138" s="127" t="s">
        <v>41</v>
      </c>
      <c r="P138" s="167">
        <f t="shared" ref="P138:P143" si="6">O138*H138</f>
        <v>0</v>
      </c>
      <c r="Q138" s="167">
        <v>0</v>
      </c>
      <c r="R138" s="167">
        <f t="shared" ref="R138:R143" si="7">Q138*H138</f>
        <v>0</v>
      </c>
      <c r="S138" s="167">
        <v>0</v>
      </c>
      <c r="T138" s="168">
        <f t="shared" ref="T138:T143" si="8">S138*H138</f>
        <v>0</v>
      </c>
      <c r="AR138" s="169" t="s">
        <v>340</v>
      </c>
      <c r="AT138" s="169" t="s">
        <v>336</v>
      </c>
      <c r="AU138" s="169" t="s">
        <v>82</v>
      </c>
      <c r="AY138" s="17" t="s">
        <v>334</v>
      </c>
      <c r="BE138" s="170">
        <f t="shared" ref="BE138:BE143" si="9">IF(N138="základná",J138,0)</f>
        <v>0</v>
      </c>
      <c r="BF138" s="170">
        <f t="shared" ref="BF138:BF143" si="10">IF(N138="znížená",J138,0)</f>
        <v>0</v>
      </c>
      <c r="BG138" s="170">
        <f t="shared" ref="BG138:BG143" si="11">IF(N138="zákl. prenesená",J138,0)</f>
        <v>0</v>
      </c>
      <c r="BH138" s="170">
        <f t="shared" ref="BH138:BH143" si="12">IF(N138="zníž. prenesená",J138,0)</f>
        <v>0</v>
      </c>
      <c r="BI138" s="170">
        <f t="shared" ref="BI138:BI143" si="13">IF(N138="nulová",J138,0)</f>
        <v>0</v>
      </c>
      <c r="BJ138" s="17" t="s">
        <v>87</v>
      </c>
      <c r="BK138" s="170">
        <f t="shared" ref="BK138:BK143" si="14">ROUND(I138*H138,2)</f>
        <v>0</v>
      </c>
      <c r="BL138" s="17" t="s">
        <v>340</v>
      </c>
      <c r="BM138" s="169" t="s">
        <v>3109</v>
      </c>
    </row>
    <row r="139" spans="2:65" s="1" customFormat="1" ht="16.5" customHeight="1">
      <c r="B139" s="128"/>
      <c r="C139" s="158" t="s">
        <v>87</v>
      </c>
      <c r="D139" s="158" t="s">
        <v>336</v>
      </c>
      <c r="E139" s="159" t="s">
        <v>3110</v>
      </c>
      <c r="F139" s="160" t="s">
        <v>3111</v>
      </c>
      <c r="G139" s="161" t="s">
        <v>511</v>
      </c>
      <c r="H139" s="162">
        <v>9</v>
      </c>
      <c r="I139" s="163"/>
      <c r="J139" s="164">
        <f t="shared" si="5"/>
        <v>0</v>
      </c>
      <c r="K139" s="165"/>
      <c r="L139" s="32"/>
      <c r="M139" s="166" t="s">
        <v>1</v>
      </c>
      <c r="N139" s="127" t="s">
        <v>41</v>
      </c>
      <c r="P139" s="167">
        <f t="shared" si="6"/>
        <v>0</v>
      </c>
      <c r="Q139" s="167">
        <v>0</v>
      </c>
      <c r="R139" s="167">
        <f t="shared" si="7"/>
        <v>0</v>
      </c>
      <c r="S139" s="167">
        <v>0</v>
      </c>
      <c r="T139" s="168">
        <f t="shared" si="8"/>
        <v>0</v>
      </c>
      <c r="AR139" s="169" t="s">
        <v>340</v>
      </c>
      <c r="AT139" s="169" t="s">
        <v>336</v>
      </c>
      <c r="AU139" s="169" t="s">
        <v>82</v>
      </c>
      <c r="AY139" s="17" t="s">
        <v>334</v>
      </c>
      <c r="BE139" s="170">
        <f t="shared" si="9"/>
        <v>0</v>
      </c>
      <c r="BF139" s="170">
        <f t="shared" si="10"/>
        <v>0</v>
      </c>
      <c r="BG139" s="170">
        <f t="shared" si="11"/>
        <v>0</v>
      </c>
      <c r="BH139" s="170">
        <f t="shared" si="12"/>
        <v>0</v>
      </c>
      <c r="BI139" s="170">
        <f t="shared" si="13"/>
        <v>0</v>
      </c>
      <c r="BJ139" s="17" t="s">
        <v>87</v>
      </c>
      <c r="BK139" s="170">
        <f t="shared" si="14"/>
        <v>0</v>
      </c>
      <c r="BL139" s="17" t="s">
        <v>340</v>
      </c>
      <c r="BM139" s="169" t="s">
        <v>3112</v>
      </c>
    </row>
    <row r="140" spans="2:65" s="1" customFormat="1" ht="16.5" customHeight="1">
      <c r="B140" s="128"/>
      <c r="C140" s="158" t="s">
        <v>352</v>
      </c>
      <c r="D140" s="158" t="s">
        <v>336</v>
      </c>
      <c r="E140" s="159" t="s">
        <v>3113</v>
      </c>
      <c r="F140" s="160" t="s">
        <v>3114</v>
      </c>
      <c r="G140" s="161" t="s">
        <v>511</v>
      </c>
      <c r="H140" s="162">
        <v>33</v>
      </c>
      <c r="I140" s="163"/>
      <c r="J140" s="164">
        <f t="shared" si="5"/>
        <v>0</v>
      </c>
      <c r="K140" s="165"/>
      <c r="L140" s="32"/>
      <c r="M140" s="166" t="s">
        <v>1</v>
      </c>
      <c r="N140" s="127" t="s">
        <v>41</v>
      </c>
      <c r="P140" s="167">
        <f t="shared" si="6"/>
        <v>0</v>
      </c>
      <c r="Q140" s="167">
        <v>0</v>
      </c>
      <c r="R140" s="167">
        <f t="shared" si="7"/>
        <v>0</v>
      </c>
      <c r="S140" s="167">
        <v>0</v>
      </c>
      <c r="T140" s="168">
        <f t="shared" si="8"/>
        <v>0</v>
      </c>
      <c r="AR140" s="169" t="s">
        <v>340</v>
      </c>
      <c r="AT140" s="169" t="s">
        <v>336</v>
      </c>
      <c r="AU140" s="169" t="s">
        <v>82</v>
      </c>
      <c r="AY140" s="17" t="s">
        <v>334</v>
      </c>
      <c r="BE140" s="170">
        <f t="shared" si="9"/>
        <v>0</v>
      </c>
      <c r="BF140" s="170">
        <f t="shared" si="10"/>
        <v>0</v>
      </c>
      <c r="BG140" s="170">
        <f t="shared" si="11"/>
        <v>0</v>
      </c>
      <c r="BH140" s="170">
        <f t="shared" si="12"/>
        <v>0</v>
      </c>
      <c r="BI140" s="170">
        <f t="shared" si="13"/>
        <v>0</v>
      </c>
      <c r="BJ140" s="17" t="s">
        <v>87</v>
      </c>
      <c r="BK140" s="170">
        <f t="shared" si="14"/>
        <v>0</v>
      </c>
      <c r="BL140" s="17" t="s">
        <v>340</v>
      </c>
      <c r="BM140" s="169" t="s">
        <v>3115</v>
      </c>
    </row>
    <row r="141" spans="2:65" s="1" customFormat="1" ht="16.5" customHeight="1">
      <c r="B141" s="128"/>
      <c r="C141" s="158" t="s">
        <v>340</v>
      </c>
      <c r="D141" s="158" t="s">
        <v>336</v>
      </c>
      <c r="E141" s="159" t="s">
        <v>3116</v>
      </c>
      <c r="F141" s="160" t="s">
        <v>3117</v>
      </c>
      <c r="G141" s="161" t="s">
        <v>511</v>
      </c>
      <c r="H141" s="162">
        <v>44</v>
      </c>
      <c r="I141" s="163"/>
      <c r="J141" s="164">
        <f t="shared" si="5"/>
        <v>0</v>
      </c>
      <c r="K141" s="165"/>
      <c r="L141" s="32"/>
      <c r="M141" s="166" t="s">
        <v>1</v>
      </c>
      <c r="N141" s="127" t="s">
        <v>41</v>
      </c>
      <c r="P141" s="167">
        <f t="shared" si="6"/>
        <v>0</v>
      </c>
      <c r="Q141" s="167">
        <v>0</v>
      </c>
      <c r="R141" s="167">
        <f t="shared" si="7"/>
        <v>0</v>
      </c>
      <c r="S141" s="167">
        <v>0</v>
      </c>
      <c r="T141" s="168">
        <f t="shared" si="8"/>
        <v>0</v>
      </c>
      <c r="AR141" s="169" t="s">
        <v>340</v>
      </c>
      <c r="AT141" s="169" t="s">
        <v>336</v>
      </c>
      <c r="AU141" s="169" t="s">
        <v>82</v>
      </c>
      <c r="AY141" s="17" t="s">
        <v>334</v>
      </c>
      <c r="BE141" s="170">
        <f t="shared" si="9"/>
        <v>0</v>
      </c>
      <c r="BF141" s="170">
        <f t="shared" si="10"/>
        <v>0</v>
      </c>
      <c r="BG141" s="170">
        <f t="shared" si="11"/>
        <v>0</v>
      </c>
      <c r="BH141" s="170">
        <f t="shared" si="12"/>
        <v>0</v>
      </c>
      <c r="BI141" s="170">
        <f t="shared" si="13"/>
        <v>0</v>
      </c>
      <c r="BJ141" s="17" t="s">
        <v>87</v>
      </c>
      <c r="BK141" s="170">
        <f t="shared" si="14"/>
        <v>0</v>
      </c>
      <c r="BL141" s="17" t="s">
        <v>340</v>
      </c>
      <c r="BM141" s="169" t="s">
        <v>3118</v>
      </c>
    </row>
    <row r="142" spans="2:65" s="1" customFormat="1" ht="16.5" customHeight="1">
      <c r="B142" s="128"/>
      <c r="C142" s="158" t="s">
        <v>374</v>
      </c>
      <c r="D142" s="158" t="s">
        <v>336</v>
      </c>
      <c r="E142" s="159" t="s">
        <v>3119</v>
      </c>
      <c r="F142" s="160" t="s">
        <v>3120</v>
      </c>
      <c r="G142" s="161" t="s">
        <v>511</v>
      </c>
      <c r="H142" s="162">
        <v>33</v>
      </c>
      <c r="I142" s="163"/>
      <c r="J142" s="164">
        <f t="shared" si="5"/>
        <v>0</v>
      </c>
      <c r="K142" s="165"/>
      <c r="L142" s="32"/>
      <c r="M142" s="166" t="s">
        <v>1</v>
      </c>
      <c r="N142" s="127" t="s">
        <v>41</v>
      </c>
      <c r="P142" s="167">
        <f t="shared" si="6"/>
        <v>0</v>
      </c>
      <c r="Q142" s="167">
        <v>0</v>
      </c>
      <c r="R142" s="167">
        <f t="shared" si="7"/>
        <v>0</v>
      </c>
      <c r="S142" s="167">
        <v>0</v>
      </c>
      <c r="T142" s="168">
        <f t="shared" si="8"/>
        <v>0</v>
      </c>
      <c r="AR142" s="169" t="s">
        <v>340</v>
      </c>
      <c r="AT142" s="169" t="s">
        <v>336</v>
      </c>
      <c r="AU142" s="169" t="s">
        <v>82</v>
      </c>
      <c r="AY142" s="17" t="s">
        <v>334</v>
      </c>
      <c r="BE142" s="170">
        <f t="shared" si="9"/>
        <v>0</v>
      </c>
      <c r="BF142" s="170">
        <f t="shared" si="10"/>
        <v>0</v>
      </c>
      <c r="BG142" s="170">
        <f t="shared" si="11"/>
        <v>0</v>
      </c>
      <c r="BH142" s="170">
        <f t="shared" si="12"/>
        <v>0</v>
      </c>
      <c r="BI142" s="170">
        <f t="shared" si="13"/>
        <v>0</v>
      </c>
      <c r="BJ142" s="17" t="s">
        <v>87</v>
      </c>
      <c r="BK142" s="170">
        <f t="shared" si="14"/>
        <v>0</v>
      </c>
      <c r="BL142" s="17" t="s">
        <v>340</v>
      </c>
      <c r="BM142" s="169" t="s">
        <v>3121</v>
      </c>
    </row>
    <row r="143" spans="2:65" s="1" customFormat="1" ht="16.5" customHeight="1">
      <c r="B143" s="128"/>
      <c r="C143" s="158" t="s">
        <v>380</v>
      </c>
      <c r="D143" s="158" t="s">
        <v>336</v>
      </c>
      <c r="E143" s="159" t="s">
        <v>3122</v>
      </c>
      <c r="F143" s="160" t="s">
        <v>3123</v>
      </c>
      <c r="G143" s="161" t="s">
        <v>511</v>
      </c>
      <c r="H143" s="162">
        <v>13</v>
      </c>
      <c r="I143" s="163"/>
      <c r="J143" s="164">
        <f t="shared" si="5"/>
        <v>0</v>
      </c>
      <c r="K143" s="165"/>
      <c r="L143" s="32"/>
      <c r="M143" s="166" t="s">
        <v>1</v>
      </c>
      <c r="N143" s="127" t="s">
        <v>41</v>
      </c>
      <c r="P143" s="167">
        <f t="shared" si="6"/>
        <v>0</v>
      </c>
      <c r="Q143" s="167">
        <v>0</v>
      </c>
      <c r="R143" s="167">
        <f t="shared" si="7"/>
        <v>0</v>
      </c>
      <c r="S143" s="167">
        <v>0</v>
      </c>
      <c r="T143" s="168">
        <f t="shared" si="8"/>
        <v>0</v>
      </c>
      <c r="AR143" s="169" t="s">
        <v>340</v>
      </c>
      <c r="AT143" s="169" t="s">
        <v>336</v>
      </c>
      <c r="AU143" s="169" t="s">
        <v>82</v>
      </c>
      <c r="AY143" s="17" t="s">
        <v>334</v>
      </c>
      <c r="BE143" s="170">
        <f t="shared" si="9"/>
        <v>0</v>
      </c>
      <c r="BF143" s="170">
        <f t="shared" si="10"/>
        <v>0</v>
      </c>
      <c r="BG143" s="170">
        <f t="shared" si="11"/>
        <v>0</v>
      </c>
      <c r="BH143" s="170">
        <f t="shared" si="12"/>
        <v>0</v>
      </c>
      <c r="BI143" s="170">
        <f t="shared" si="13"/>
        <v>0</v>
      </c>
      <c r="BJ143" s="17" t="s">
        <v>87</v>
      </c>
      <c r="BK143" s="170">
        <f t="shared" si="14"/>
        <v>0</v>
      </c>
      <c r="BL143" s="17" t="s">
        <v>340</v>
      </c>
      <c r="BM143" s="169" t="s">
        <v>3124</v>
      </c>
    </row>
    <row r="144" spans="2:65" s="11" customFormat="1" ht="25.95" customHeight="1">
      <c r="B144" s="146"/>
      <c r="D144" s="147" t="s">
        <v>74</v>
      </c>
      <c r="E144" s="148" t="s">
        <v>3125</v>
      </c>
      <c r="F144" s="148" t="s">
        <v>3126</v>
      </c>
      <c r="I144" s="149"/>
      <c r="J144" s="150">
        <f>BK144</f>
        <v>0</v>
      </c>
      <c r="L144" s="146"/>
      <c r="M144" s="151"/>
      <c r="P144" s="152">
        <f>SUM(P145:P150)</f>
        <v>0</v>
      </c>
      <c r="R144" s="152">
        <f>SUM(R145:R150)</f>
        <v>0</v>
      </c>
      <c r="T144" s="153">
        <f>SUM(T145:T150)</f>
        <v>0</v>
      </c>
      <c r="AR144" s="147" t="s">
        <v>82</v>
      </c>
      <c r="AT144" s="154" t="s">
        <v>74</v>
      </c>
      <c r="AU144" s="154" t="s">
        <v>75</v>
      </c>
      <c r="AY144" s="147" t="s">
        <v>334</v>
      </c>
      <c r="BK144" s="155">
        <f>SUM(BK145:BK150)</f>
        <v>0</v>
      </c>
    </row>
    <row r="145" spans="2:65" s="1" customFormat="1" ht="33" customHeight="1">
      <c r="B145" s="128"/>
      <c r="C145" s="158" t="s">
        <v>384</v>
      </c>
      <c r="D145" s="158" t="s">
        <v>336</v>
      </c>
      <c r="E145" s="159" t="s">
        <v>3127</v>
      </c>
      <c r="F145" s="160" t="s">
        <v>3128</v>
      </c>
      <c r="G145" s="161" t="s">
        <v>511</v>
      </c>
      <c r="H145" s="162">
        <v>44</v>
      </c>
      <c r="I145" s="163"/>
      <c r="J145" s="164">
        <f t="shared" ref="J145:J150" si="15">ROUND(I145*H145,2)</f>
        <v>0</v>
      </c>
      <c r="K145" s="165"/>
      <c r="L145" s="32"/>
      <c r="M145" s="166" t="s">
        <v>1</v>
      </c>
      <c r="N145" s="127" t="s">
        <v>41</v>
      </c>
      <c r="P145" s="167">
        <f t="shared" ref="P145:P150" si="16">O145*H145</f>
        <v>0</v>
      </c>
      <c r="Q145" s="167">
        <v>0</v>
      </c>
      <c r="R145" s="167">
        <f t="shared" ref="R145:R150" si="17">Q145*H145</f>
        <v>0</v>
      </c>
      <c r="S145" s="167">
        <v>0</v>
      </c>
      <c r="T145" s="168">
        <f t="shared" ref="T145:T150" si="18">S145*H145</f>
        <v>0</v>
      </c>
      <c r="AR145" s="169" t="s">
        <v>340</v>
      </c>
      <c r="AT145" s="169" t="s">
        <v>336</v>
      </c>
      <c r="AU145" s="169" t="s">
        <v>82</v>
      </c>
      <c r="AY145" s="17" t="s">
        <v>334</v>
      </c>
      <c r="BE145" s="170">
        <f t="shared" ref="BE145:BE150" si="19">IF(N145="základná",J145,0)</f>
        <v>0</v>
      </c>
      <c r="BF145" s="170">
        <f t="shared" ref="BF145:BF150" si="20">IF(N145="znížená",J145,0)</f>
        <v>0</v>
      </c>
      <c r="BG145" s="170">
        <f t="shared" ref="BG145:BG150" si="21">IF(N145="zákl. prenesená",J145,0)</f>
        <v>0</v>
      </c>
      <c r="BH145" s="170">
        <f t="shared" ref="BH145:BH150" si="22">IF(N145="zníž. prenesená",J145,0)</f>
        <v>0</v>
      </c>
      <c r="BI145" s="170">
        <f t="shared" ref="BI145:BI150" si="23">IF(N145="nulová",J145,0)</f>
        <v>0</v>
      </c>
      <c r="BJ145" s="17" t="s">
        <v>87</v>
      </c>
      <c r="BK145" s="170">
        <f t="shared" ref="BK145:BK150" si="24">ROUND(I145*H145,2)</f>
        <v>0</v>
      </c>
      <c r="BL145" s="17" t="s">
        <v>340</v>
      </c>
      <c r="BM145" s="169" t="s">
        <v>3129</v>
      </c>
    </row>
    <row r="146" spans="2:65" s="1" customFormat="1" ht="33" customHeight="1">
      <c r="B146" s="128"/>
      <c r="C146" s="158" t="s">
        <v>392</v>
      </c>
      <c r="D146" s="158" t="s">
        <v>336</v>
      </c>
      <c r="E146" s="159" t="s">
        <v>3130</v>
      </c>
      <c r="F146" s="160" t="s">
        <v>3131</v>
      </c>
      <c r="G146" s="161" t="s">
        <v>511</v>
      </c>
      <c r="H146" s="162">
        <v>33</v>
      </c>
      <c r="I146" s="163"/>
      <c r="J146" s="164">
        <f t="shared" si="15"/>
        <v>0</v>
      </c>
      <c r="K146" s="165"/>
      <c r="L146" s="32"/>
      <c r="M146" s="166" t="s">
        <v>1</v>
      </c>
      <c r="N146" s="127" t="s">
        <v>41</v>
      </c>
      <c r="P146" s="167">
        <f t="shared" si="16"/>
        <v>0</v>
      </c>
      <c r="Q146" s="167">
        <v>0</v>
      </c>
      <c r="R146" s="167">
        <f t="shared" si="17"/>
        <v>0</v>
      </c>
      <c r="S146" s="167">
        <v>0</v>
      </c>
      <c r="T146" s="168">
        <f t="shared" si="18"/>
        <v>0</v>
      </c>
      <c r="AR146" s="169" t="s">
        <v>340</v>
      </c>
      <c r="AT146" s="169" t="s">
        <v>336</v>
      </c>
      <c r="AU146" s="169" t="s">
        <v>82</v>
      </c>
      <c r="AY146" s="17" t="s">
        <v>334</v>
      </c>
      <c r="BE146" s="170">
        <f t="shared" si="19"/>
        <v>0</v>
      </c>
      <c r="BF146" s="170">
        <f t="shared" si="20"/>
        <v>0</v>
      </c>
      <c r="BG146" s="170">
        <f t="shared" si="21"/>
        <v>0</v>
      </c>
      <c r="BH146" s="170">
        <f t="shared" si="22"/>
        <v>0</v>
      </c>
      <c r="BI146" s="170">
        <f t="shared" si="23"/>
        <v>0</v>
      </c>
      <c r="BJ146" s="17" t="s">
        <v>87</v>
      </c>
      <c r="BK146" s="170">
        <f t="shared" si="24"/>
        <v>0</v>
      </c>
      <c r="BL146" s="17" t="s">
        <v>340</v>
      </c>
      <c r="BM146" s="169" t="s">
        <v>3132</v>
      </c>
    </row>
    <row r="147" spans="2:65" s="1" customFormat="1" ht="33" customHeight="1">
      <c r="B147" s="128"/>
      <c r="C147" s="158" t="s">
        <v>396</v>
      </c>
      <c r="D147" s="158" t="s">
        <v>336</v>
      </c>
      <c r="E147" s="159" t="s">
        <v>3133</v>
      </c>
      <c r="F147" s="160" t="s">
        <v>3134</v>
      </c>
      <c r="G147" s="161" t="s">
        <v>511</v>
      </c>
      <c r="H147" s="162">
        <v>13</v>
      </c>
      <c r="I147" s="163"/>
      <c r="J147" s="164">
        <f t="shared" si="15"/>
        <v>0</v>
      </c>
      <c r="K147" s="165"/>
      <c r="L147" s="32"/>
      <c r="M147" s="166" t="s">
        <v>1</v>
      </c>
      <c r="N147" s="127" t="s">
        <v>41</v>
      </c>
      <c r="P147" s="167">
        <f t="shared" si="16"/>
        <v>0</v>
      </c>
      <c r="Q147" s="167">
        <v>0</v>
      </c>
      <c r="R147" s="167">
        <f t="shared" si="17"/>
        <v>0</v>
      </c>
      <c r="S147" s="167">
        <v>0</v>
      </c>
      <c r="T147" s="168">
        <f t="shared" si="18"/>
        <v>0</v>
      </c>
      <c r="AR147" s="169" t="s">
        <v>340</v>
      </c>
      <c r="AT147" s="169" t="s">
        <v>336</v>
      </c>
      <c r="AU147" s="169" t="s">
        <v>82</v>
      </c>
      <c r="AY147" s="17" t="s">
        <v>334</v>
      </c>
      <c r="BE147" s="170">
        <f t="shared" si="19"/>
        <v>0</v>
      </c>
      <c r="BF147" s="170">
        <f t="shared" si="20"/>
        <v>0</v>
      </c>
      <c r="BG147" s="170">
        <f t="shared" si="21"/>
        <v>0</v>
      </c>
      <c r="BH147" s="170">
        <f t="shared" si="22"/>
        <v>0</v>
      </c>
      <c r="BI147" s="170">
        <f t="shared" si="23"/>
        <v>0</v>
      </c>
      <c r="BJ147" s="17" t="s">
        <v>87</v>
      </c>
      <c r="BK147" s="170">
        <f t="shared" si="24"/>
        <v>0</v>
      </c>
      <c r="BL147" s="17" t="s">
        <v>340</v>
      </c>
      <c r="BM147" s="169" t="s">
        <v>3135</v>
      </c>
    </row>
    <row r="148" spans="2:65" s="1" customFormat="1" ht="33" customHeight="1">
      <c r="B148" s="128"/>
      <c r="C148" s="158" t="s">
        <v>400</v>
      </c>
      <c r="D148" s="158" t="s">
        <v>336</v>
      </c>
      <c r="E148" s="159" t="s">
        <v>3136</v>
      </c>
      <c r="F148" s="160" t="s">
        <v>3137</v>
      </c>
      <c r="G148" s="161" t="s">
        <v>511</v>
      </c>
      <c r="H148" s="162">
        <v>20</v>
      </c>
      <c r="I148" s="163"/>
      <c r="J148" s="164">
        <f t="shared" si="15"/>
        <v>0</v>
      </c>
      <c r="K148" s="165"/>
      <c r="L148" s="32"/>
      <c r="M148" s="166" t="s">
        <v>1</v>
      </c>
      <c r="N148" s="127" t="s">
        <v>41</v>
      </c>
      <c r="P148" s="167">
        <f t="shared" si="16"/>
        <v>0</v>
      </c>
      <c r="Q148" s="167">
        <v>0</v>
      </c>
      <c r="R148" s="167">
        <f t="shared" si="17"/>
        <v>0</v>
      </c>
      <c r="S148" s="167">
        <v>0</v>
      </c>
      <c r="T148" s="168">
        <f t="shared" si="18"/>
        <v>0</v>
      </c>
      <c r="AR148" s="169" t="s">
        <v>340</v>
      </c>
      <c r="AT148" s="169" t="s">
        <v>336</v>
      </c>
      <c r="AU148" s="169" t="s">
        <v>82</v>
      </c>
      <c r="AY148" s="17" t="s">
        <v>334</v>
      </c>
      <c r="BE148" s="170">
        <f t="shared" si="19"/>
        <v>0</v>
      </c>
      <c r="BF148" s="170">
        <f t="shared" si="20"/>
        <v>0</v>
      </c>
      <c r="BG148" s="170">
        <f t="shared" si="21"/>
        <v>0</v>
      </c>
      <c r="BH148" s="170">
        <f t="shared" si="22"/>
        <v>0</v>
      </c>
      <c r="BI148" s="170">
        <f t="shared" si="23"/>
        <v>0</v>
      </c>
      <c r="BJ148" s="17" t="s">
        <v>87</v>
      </c>
      <c r="BK148" s="170">
        <f t="shared" si="24"/>
        <v>0</v>
      </c>
      <c r="BL148" s="17" t="s">
        <v>340</v>
      </c>
      <c r="BM148" s="169" t="s">
        <v>3138</v>
      </c>
    </row>
    <row r="149" spans="2:65" s="1" customFormat="1" ht="33" customHeight="1">
      <c r="B149" s="128"/>
      <c r="C149" s="158" t="s">
        <v>415</v>
      </c>
      <c r="D149" s="158" t="s">
        <v>336</v>
      </c>
      <c r="E149" s="159" t="s">
        <v>3139</v>
      </c>
      <c r="F149" s="160" t="s">
        <v>3140</v>
      </c>
      <c r="G149" s="161" t="s">
        <v>511</v>
      </c>
      <c r="H149" s="162">
        <v>9</v>
      </c>
      <c r="I149" s="163"/>
      <c r="J149" s="164">
        <f t="shared" si="15"/>
        <v>0</v>
      </c>
      <c r="K149" s="165"/>
      <c r="L149" s="32"/>
      <c r="M149" s="166" t="s">
        <v>1</v>
      </c>
      <c r="N149" s="127" t="s">
        <v>41</v>
      </c>
      <c r="P149" s="167">
        <f t="shared" si="16"/>
        <v>0</v>
      </c>
      <c r="Q149" s="167">
        <v>0</v>
      </c>
      <c r="R149" s="167">
        <f t="shared" si="17"/>
        <v>0</v>
      </c>
      <c r="S149" s="167">
        <v>0</v>
      </c>
      <c r="T149" s="168">
        <f t="shared" si="18"/>
        <v>0</v>
      </c>
      <c r="AR149" s="169" t="s">
        <v>340</v>
      </c>
      <c r="AT149" s="169" t="s">
        <v>336</v>
      </c>
      <c r="AU149" s="169" t="s">
        <v>82</v>
      </c>
      <c r="AY149" s="17" t="s">
        <v>334</v>
      </c>
      <c r="BE149" s="170">
        <f t="shared" si="19"/>
        <v>0</v>
      </c>
      <c r="BF149" s="170">
        <f t="shared" si="20"/>
        <v>0</v>
      </c>
      <c r="BG149" s="170">
        <f t="shared" si="21"/>
        <v>0</v>
      </c>
      <c r="BH149" s="170">
        <f t="shared" si="22"/>
        <v>0</v>
      </c>
      <c r="BI149" s="170">
        <f t="shared" si="23"/>
        <v>0</v>
      </c>
      <c r="BJ149" s="17" t="s">
        <v>87</v>
      </c>
      <c r="BK149" s="170">
        <f t="shared" si="24"/>
        <v>0</v>
      </c>
      <c r="BL149" s="17" t="s">
        <v>340</v>
      </c>
      <c r="BM149" s="169" t="s">
        <v>3141</v>
      </c>
    </row>
    <row r="150" spans="2:65" s="1" customFormat="1" ht="33" customHeight="1">
      <c r="B150" s="128"/>
      <c r="C150" s="158" t="s">
        <v>424</v>
      </c>
      <c r="D150" s="158" t="s">
        <v>336</v>
      </c>
      <c r="E150" s="159" t="s">
        <v>3142</v>
      </c>
      <c r="F150" s="160" t="s">
        <v>3143</v>
      </c>
      <c r="G150" s="161" t="s">
        <v>511</v>
      </c>
      <c r="H150" s="162">
        <v>33</v>
      </c>
      <c r="I150" s="163"/>
      <c r="J150" s="164">
        <f t="shared" si="15"/>
        <v>0</v>
      </c>
      <c r="K150" s="165"/>
      <c r="L150" s="32"/>
      <c r="M150" s="166" t="s">
        <v>1</v>
      </c>
      <c r="N150" s="127" t="s">
        <v>41</v>
      </c>
      <c r="P150" s="167">
        <f t="shared" si="16"/>
        <v>0</v>
      </c>
      <c r="Q150" s="167">
        <v>0</v>
      </c>
      <c r="R150" s="167">
        <f t="shared" si="17"/>
        <v>0</v>
      </c>
      <c r="S150" s="167">
        <v>0</v>
      </c>
      <c r="T150" s="168">
        <f t="shared" si="18"/>
        <v>0</v>
      </c>
      <c r="AR150" s="169" t="s">
        <v>340</v>
      </c>
      <c r="AT150" s="169" t="s">
        <v>336</v>
      </c>
      <c r="AU150" s="169" t="s">
        <v>82</v>
      </c>
      <c r="AY150" s="17" t="s">
        <v>334</v>
      </c>
      <c r="BE150" s="170">
        <f t="shared" si="19"/>
        <v>0</v>
      </c>
      <c r="BF150" s="170">
        <f t="shared" si="20"/>
        <v>0</v>
      </c>
      <c r="BG150" s="170">
        <f t="shared" si="21"/>
        <v>0</v>
      </c>
      <c r="BH150" s="170">
        <f t="shared" si="22"/>
        <v>0</v>
      </c>
      <c r="BI150" s="170">
        <f t="shared" si="23"/>
        <v>0</v>
      </c>
      <c r="BJ150" s="17" t="s">
        <v>87</v>
      </c>
      <c r="BK150" s="170">
        <f t="shared" si="24"/>
        <v>0</v>
      </c>
      <c r="BL150" s="17" t="s">
        <v>340</v>
      </c>
      <c r="BM150" s="169" t="s">
        <v>3144</v>
      </c>
    </row>
    <row r="151" spans="2:65" s="11" customFormat="1" ht="25.95" customHeight="1">
      <c r="B151" s="146"/>
      <c r="D151" s="147" t="s">
        <v>74</v>
      </c>
      <c r="E151" s="148" t="s">
        <v>3145</v>
      </c>
      <c r="F151" s="148" t="s">
        <v>3146</v>
      </c>
      <c r="I151" s="149"/>
      <c r="J151" s="150">
        <f>BK151</f>
        <v>0</v>
      </c>
      <c r="L151" s="146"/>
      <c r="M151" s="151"/>
      <c r="P151" s="152">
        <f>SUM(P152:P154)</f>
        <v>0</v>
      </c>
      <c r="R151" s="152">
        <f>SUM(R152:R154)</f>
        <v>0</v>
      </c>
      <c r="T151" s="153">
        <f>SUM(T152:T154)</f>
        <v>0</v>
      </c>
      <c r="AR151" s="147" t="s">
        <v>82</v>
      </c>
      <c r="AT151" s="154" t="s">
        <v>74</v>
      </c>
      <c r="AU151" s="154" t="s">
        <v>75</v>
      </c>
      <c r="AY151" s="147" t="s">
        <v>334</v>
      </c>
      <c r="BK151" s="155">
        <f>SUM(BK152:BK154)</f>
        <v>0</v>
      </c>
    </row>
    <row r="152" spans="2:65" s="1" customFormat="1" ht="24.15" customHeight="1">
      <c r="B152" s="128"/>
      <c r="C152" s="158" t="s">
        <v>439</v>
      </c>
      <c r="D152" s="158" t="s">
        <v>336</v>
      </c>
      <c r="E152" s="159" t="s">
        <v>3147</v>
      </c>
      <c r="F152" s="160" t="s">
        <v>3148</v>
      </c>
      <c r="G152" s="161" t="s">
        <v>501</v>
      </c>
      <c r="H152" s="162">
        <v>4</v>
      </c>
      <c r="I152" s="163"/>
      <c r="J152" s="164">
        <f>ROUND(I152*H152,2)</f>
        <v>0</v>
      </c>
      <c r="K152" s="165"/>
      <c r="L152" s="32"/>
      <c r="M152" s="166" t="s">
        <v>1</v>
      </c>
      <c r="N152" s="127" t="s">
        <v>41</v>
      </c>
      <c r="P152" s="167">
        <f>O152*H152</f>
        <v>0</v>
      </c>
      <c r="Q152" s="167">
        <v>0</v>
      </c>
      <c r="R152" s="167">
        <f>Q152*H152</f>
        <v>0</v>
      </c>
      <c r="S152" s="167">
        <v>0</v>
      </c>
      <c r="T152" s="168">
        <f>S152*H152</f>
        <v>0</v>
      </c>
      <c r="AR152" s="169" t="s">
        <v>340</v>
      </c>
      <c r="AT152" s="169" t="s">
        <v>336</v>
      </c>
      <c r="AU152" s="169" t="s">
        <v>82</v>
      </c>
      <c r="AY152" s="17" t="s">
        <v>334</v>
      </c>
      <c r="BE152" s="170">
        <f>IF(N152="základná",J152,0)</f>
        <v>0</v>
      </c>
      <c r="BF152" s="170">
        <f>IF(N152="znížená",J152,0)</f>
        <v>0</v>
      </c>
      <c r="BG152" s="170">
        <f>IF(N152="zákl. prenesená",J152,0)</f>
        <v>0</v>
      </c>
      <c r="BH152" s="170">
        <f>IF(N152="zníž. prenesená",J152,0)</f>
        <v>0</v>
      </c>
      <c r="BI152" s="170">
        <f>IF(N152="nulová",J152,0)</f>
        <v>0</v>
      </c>
      <c r="BJ152" s="17" t="s">
        <v>87</v>
      </c>
      <c r="BK152" s="170">
        <f>ROUND(I152*H152,2)</f>
        <v>0</v>
      </c>
      <c r="BL152" s="17" t="s">
        <v>340</v>
      </c>
      <c r="BM152" s="169" t="s">
        <v>3149</v>
      </c>
    </row>
    <row r="153" spans="2:65" s="1" customFormat="1" ht="24.15" customHeight="1">
      <c r="B153" s="128"/>
      <c r="C153" s="158" t="s">
        <v>444</v>
      </c>
      <c r="D153" s="158" t="s">
        <v>336</v>
      </c>
      <c r="E153" s="159" t="s">
        <v>3150</v>
      </c>
      <c r="F153" s="160" t="s">
        <v>3151</v>
      </c>
      <c r="G153" s="161" t="s">
        <v>501</v>
      </c>
      <c r="H153" s="162">
        <v>7</v>
      </c>
      <c r="I153" s="163"/>
      <c r="J153" s="164">
        <f>ROUND(I153*H153,2)</f>
        <v>0</v>
      </c>
      <c r="K153" s="165"/>
      <c r="L153" s="32"/>
      <c r="M153" s="166" t="s">
        <v>1</v>
      </c>
      <c r="N153" s="127" t="s">
        <v>41</v>
      </c>
      <c r="P153" s="167">
        <f>O153*H153</f>
        <v>0</v>
      </c>
      <c r="Q153" s="167">
        <v>0</v>
      </c>
      <c r="R153" s="167">
        <f>Q153*H153</f>
        <v>0</v>
      </c>
      <c r="S153" s="167">
        <v>0</v>
      </c>
      <c r="T153" s="168">
        <f>S153*H153</f>
        <v>0</v>
      </c>
      <c r="AR153" s="169" t="s">
        <v>340</v>
      </c>
      <c r="AT153" s="169" t="s">
        <v>336</v>
      </c>
      <c r="AU153" s="169" t="s">
        <v>82</v>
      </c>
      <c r="AY153" s="17" t="s">
        <v>334</v>
      </c>
      <c r="BE153" s="170">
        <f>IF(N153="základná",J153,0)</f>
        <v>0</v>
      </c>
      <c r="BF153" s="170">
        <f>IF(N153="znížená",J153,0)</f>
        <v>0</v>
      </c>
      <c r="BG153" s="170">
        <f>IF(N153="zákl. prenesená",J153,0)</f>
        <v>0</v>
      </c>
      <c r="BH153" s="170">
        <f>IF(N153="zníž. prenesená",J153,0)</f>
        <v>0</v>
      </c>
      <c r="BI153" s="170">
        <f>IF(N153="nulová",J153,0)</f>
        <v>0</v>
      </c>
      <c r="BJ153" s="17" t="s">
        <v>87</v>
      </c>
      <c r="BK153" s="170">
        <f>ROUND(I153*H153,2)</f>
        <v>0</v>
      </c>
      <c r="BL153" s="17" t="s">
        <v>340</v>
      </c>
      <c r="BM153" s="169" t="s">
        <v>3152</v>
      </c>
    </row>
    <row r="154" spans="2:65" s="1" customFormat="1" ht="21.75" customHeight="1">
      <c r="B154" s="128"/>
      <c r="C154" s="158" t="s">
        <v>448</v>
      </c>
      <c r="D154" s="158" t="s">
        <v>336</v>
      </c>
      <c r="E154" s="159" t="s">
        <v>3153</v>
      </c>
      <c r="F154" s="160" t="s">
        <v>3154</v>
      </c>
      <c r="G154" s="161" t="s">
        <v>501</v>
      </c>
      <c r="H154" s="162">
        <v>11</v>
      </c>
      <c r="I154" s="163"/>
      <c r="J154" s="164">
        <f>ROUND(I154*H154,2)</f>
        <v>0</v>
      </c>
      <c r="K154" s="165"/>
      <c r="L154" s="32"/>
      <c r="M154" s="166" t="s">
        <v>1</v>
      </c>
      <c r="N154" s="127" t="s">
        <v>41</v>
      </c>
      <c r="P154" s="167">
        <f>O154*H154</f>
        <v>0</v>
      </c>
      <c r="Q154" s="167">
        <v>0</v>
      </c>
      <c r="R154" s="167">
        <f>Q154*H154</f>
        <v>0</v>
      </c>
      <c r="S154" s="167">
        <v>0</v>
      </c>
      <c r="T154" s="168">
        <f>S154*H154</f>
        <v>0</v>
      </c>
      <c r="AR154" s="169" t="s">
        <v>340</v>
      </c>
      <c r="AT154" s="169" t="s">
        <v>336</v>
      </c>
      <c r="AU154" s="169" t="s">
        <v>82</v>
      </c>
      <c r="AY154" s="17" t="s">
        <v>334</v>
      </c>
      <c r="BE154" s="170">
        <f>IF(N154="základná",J154,0)</f>
        <v>0</v>
      </c>
      <c r="BF154" s="170">
        <f>IF(N154="znížená",J154,0)</f>
        <v>0</v>
      </c>
      <c r="BG154" s="170">
        <f>IF(N154="zákl. prenesená",J154,0)</f>
        <v>0</v>
      </c>
      <c r="BH154" s="170">
        <f>IF(N154="zníž. prenesená",J154,0)</f>
        <v>0</v>
      </c>
      <c r="BI154" s="170">
        <f>IF(N154="nulová",J154,0)</f>
        <v>0</v>
      </c>
      <c r="BJ154" s="17" t="s">
        <v>87</v>
      </c>
      <c r="BK154" s="170">
        <f>ROUND(I154*H154,2)</f>
        <v>0</v>
      </c>
      <c r="BL154" s="17" t="s">
        <v>340</v>
      </c>
      <c r="BM154" s="169" t="s">
        <v>3155</v>
      </c>
    </row>
    <row r="155" spans="2:65" s="11" customFormat="1" ht="25.95" customHeight="1">
      <c r="B155" s="146"/>
      <c r="D155" s="147" t="s">
        <v>74</v>
      </c>
      <c r="E155" s="148" t="s">
        <v>3156</v>
      </c>
      <c r="F155" s="148" t="s">
        <v>3157</v>
      </c>
      <c r="I155" s="149"/>
      <c r="J155" s="150">
        <f>BK155</f>
        <v>0</v>
      </c>
      <c r="L155" s="146"/>
      <c r="M155" s="151"/>
      <c r="P155" s="152">
        <f>SUM(P156:P172)</f>
        <v>0</v>
      </c>
      <c r="R155" s="152">
        <f>SUM(R156:R172)</f>
        <v>0</v>
      </c>
      <c r="T155" s="153">
        <f>SUM(T156:T172)</f>
        <v>0</v>
      </c>
      <c r="AR155" s="147" t="s">
        <v>82</v>
      </c>
      <c r="AT155" s="154" t="s">
        <v>74</v>
      </c>
      <c r="AU155" s="154" t="s">
        <v>75</v>
      </c>
      <c r="AY155" s="147" t="s">
        <v>334</v>
      </c>
      <c r="BK155" s="155">
        <f>SUM(BK156:BK172)</f>
        <v>0</v>
      </c>
    </row>
    <row r="156" spans="2:65" s="1" customFormat="1" ht="24.15" customHeight="1">
      <c r="B156" s="128"/>
      <c r="C156" s="158" t="s">
        <v>452</v>
      </c>
      <c r="D156" s="158" t="s">
        <v>336</v>
      </c>
      <c r="E156" s="159" t="s">
        <v>3158</v>
      </c>
      <c r="F156" s="160" t="s">
        <v>3159</v>
      </c>
      <c r="G156" s="161" t="s">
        <v>511</v>
      </c>
      <c r="H156" s="162">
        <v>4703</v>
      </c>
      <c r="I156" s="163"/>
      <c r="J156" s="164">
        <f t="shared" ref="J156:J172" si="25">ROUND(I156*H156,2)</f>
        <v>0</v>
      </c>
      <c r="K156" s="165"/>
      <c r="L156" s="32"/>
      <c r="M156" s="166" t="s">
        <v>1</v>
      </c>
      <c r="N156" s="127" t="s">
        <v>41</v>
      </c>
      <c r="P156" s="167">
        <f t="shared" ref="P156:P172" si="26">O156*H156</f>
        <v>0</v>
      </c>
      <c r="Q156" s="167">
        <v>0</v>
      </c>
      <c r="R156" s="167">
        <f t="shared" ref="R156:R172" si="27">Q156*H156</f>
        <v>0</v>
      </c>
      <c r="S156" s="167">
        <v>0</v>
      </c>
      <c r="T156" s="168">
        <f t="shared" ref="T156:T172" si="28">S156*H156</f>
        <v>0</v>
      </c>
      <c r="AR156" s="169" t="s">
        <v>340</v>
      </c>
      <c r="AT156" s="169" t="s">
        <v>336</v>
      </c>
      <c r="AU156" s="169" t="s">
        <v>82</v>
      </c>
      <c r="AY156" s="17" t="s">
        <v>334</v>
      </c>
      <c r="BE156" s="170">
        <f t="shared" ref="BE156:BE172" si="29">IF(N156="základná",J156,0)</f>
        <v>0</v>
      </c>
      <c r="BF156" s="170">
        <f t="shared" ref="BF156:BF172" si="30">IF(N156="znížená",J156,0)</f>
        <v>0</v>
      </c>
      <c r="BG156" s="170">
        <f t="shared" ref="BG156:BG172" si="31">IF(N156="zákl. prenesená",J156,0)</f>
        <v>0</v>
      </c>
      <c r="BH156" s="170">
        <f t="shared" ref="BH156:BH172" si="32">IF(N156="zníž. prenesená",J156,0)</f>
        <v>0</v>
      </c>
      <c r="BI156" s="170">
        <f t="shared" ref="BI156:BI172" si="33">IF(N156="nulová",J156,0)</f>
        <v>0</v>
      </c>
      <c r="BJ156" s="17" t="s">
        <v>87</v>
      </c>
      <c r="BK156" s="170">
        <f t="shared" ref="BK156:BK172" si="34">ROUND(I156*H156,2)</f>
        <v>0</v>
      </c>
      <c r="BL156" s="17" t="s">
        <v>340</v>
      </c>
      <c r="BM156" s="169" t="s">
        <v>3160</v>
      </c>
    </row>
    <row r="157" spans="2:65" s="1" customFormat="1" ht="24.15" customHeight="1">
      <c r="B157" s="128"/>
      <c r="C157" s="158" t="s">
        <v>456</v>
      </c>
      <c r="D157" s="158" t="s">
        <v>336</v>
      </c>
      <c r="E157" s="159" t="s">
        <v>3161</v>
      </c>
      <c r="F157" s="160" t="s">
        <v>3162</v>
      </c>
      <c r="G157" s="161" t="s">
        <v>501</v>
      </c>
      <c r="H157" s="162">
        <v>134</v>
      </c>
      <c r="I157" s="163"/>
      <c r="J157" s="164">
        <f t="shared" si="25"/>
        <v>0</v>
      </c>
      <c r="K157" s="165"/>
      <c r="L157" s="32"/>
      <c r="M157" s="166" t="s">
        <v>1</v>
      </c>
      <c r="N157" s="127" t="s">
        <v>41</v>
      </c>
      <c r="P157" s="167">
        <f t="shared" si="26"/>
        <v>0</v>
      </c>
      <c r="Q157" s="167">
        <v>0</v>
      </c>
      <c r="R157" s="167">
        <f t="shared" si="27"/>
        <v>0</v>
      </c>
      <c r="S157" s="167">
        <v>0</v>
      </c>
      <c r="T157" s="168">
        <f t="shared" si="28"/>
        <v>0</v>
      </c>
      <c r="AR157" s="169" t="s">
        <v>340</v>
      </c>
      <c r="AT157" s="169" t="s">
        <v>336</v>
      </c>
      <c r="AU157" s="169" t="s">
        <v>82</v>
      </c>
      <c r="AY157" s="17" t="s">
        <v>334</v>
      </c>
      <c r="BE157" s="170">
        <f t="shared" si="29"/>
        <v>0</v>
      </c>
      <c r="BF157" s="170">
        <f t="shared" si="30"/>
        <v>0</v>
      </c>
      <c r="BG157" s="170">
        <f t="shared" si="31"/>
        <v>0</v>
      </c>
      <c r="BH157" s="170">
        <f t="shared" si="32"/>
        <v>0</v>
      </c>
      <c r="BI157" s="170">
        <f t="shared" si="33"/>
        <v>0</v>
      </c>
      <c r="BJ157" s="17" t="s">
        <v>87</v>
      </c>
      <c r="BK157" s="170">
        <f t="shared" si="34"/>
        <v>0</v>
      </c>
      <c r="BL157" s="17" t="s">
        <v>340</v>
      </c>
      <c r="BM157" s="169" t="s">
        <v>3163</v>
      </c>
    </row>
    <row r="158" spans="2:65" s="1" customFormat="1" ht="21.75" customHeight="1">
      <c r="B158" s="128"/>
      <c r="C158" s="158" t="s">
        <v>460</v>
      </c>
      <c r="D158" s="158" t="s">
        <v>336</v>
      </c>
      <c r="E158" s="159" t="s">
        <v>3164</v>
      </c>
      <c r="F158" s="160" t="s">
        <v>3165</v>
      </c>
      <c r="G158" s="161" t="s">
        <v>339</v>
      </c>
      <c r="H158" s="162">
        <v>568.04999999999995</v>
      </c>
      <c r="I158" s="163"/>
      <c r="J158" s="164">
        <f t="shared" si="25"/>
        <v>0</v>
      </c>
      <c r="K158" s="165"/>
      <c r="L158" s="32"/>
      <c r="M158" s="166" t="s">
        <v>1</v>
      </c>
      <c r="N158" s="127" t="s">
        <v>41</v>
      </c>
      <c r="P158" s="167">
        <f t="shared" si="26"/>
        <v>0</v>
      </c>
      <c r="Q158" s="167">
        <v>0</v>
      </c>
      <c r="R158" s="167">
        <f t="shared" si="27"/>
        <v>0</v>
      </c>
      <c r="S158" s="167">
        <v>0</v>
      </c>
      <c r="T158" s="168">
        <f t="shared" si="28"/>
        <v>0</v>
      </c>
      <c r="AR158" s="169" t="s">
        <v>340</v>
      </c>
      <c r="AT158" s="169" t="s">
        <v>336</v>
      </c>
      <c r="AU158" s="169" t="s">
        <v>82</v>
      </c>
      <c r="AY158" s="17" t="s">
        <v>334</v>
      </c>
      <c r="BE158" s="170">
        <f t="shared" si="29"/>
        <v>0</v>
      </c>
      <c r="BF158" s="170">
        <f t="shared" si="30"/>
        <v>0</v>
      </c>
      <c r="BG158" s="170">
        <f t="shared" si="31"/>
        <v>0</v>
      </c>
      <c r="BH158" s="170">
        <f t="shared" si="32"/>
        <v>0</v>
      </c>
      <c r="BI158" s="170">
        <f t="shared" si="33"/>
        <v>0</v>
      </c>
      <c r="BJ158" s="17" t="s">
        <v>87</v>
      </c>
      <c r="BK158" s="170">
        <f t="shared" si="34"/>
        <v>0</v>
      </c>
      <c r="BL158" s="17" t="s">
        <v>340</v>
      </c>
      <c r="BM158" s="169" t="s">
        <v>3166</v>
      </c>
    </row>
    <row r="159" spans="2:65" s="1" customFormat="1" ht="16.5" customHeight="1">
      <c r="B159" s="128"/>
      <c r="C159" s="158" t="s">
        <v>464</v>
      </c>
      <c r="D159" s="158" t="s">
        <v>336</v>
      </c>
      <c r="E159" s="159" t="s">
        <v>3167</v>
      </c>
      <c r="F159" s="160" t="s">
        <v>3168</v>
      </c>
      <c r="G159" s="161" t="s">
        <v>511</v>
      </c>
      <c r="H159" s="162">
        <v>235.15</v>
      </c>
      <c r="I159" s="163"/>
      <c r="J159" s="164">
        <f t="shared" si="25"/>
        <v>0</v>
      </c>
      <c r="K159" s="165"/>
      <c r="L159" s="32"/>
      <c r="M159" s="166" t="s">
        <v>1</v>
      </c>
      <c r="N159" s="127" t="s">
        <v>41</v>
      </c>
      <c r="P159" s="167">
        <f t="shared" si="26"/>
        <v>0</v>
      </c>
      <c r="Q159" s="167">
        <v>0</v>
      </c>
      <c r="R159" s="167">
        <f t="shared" si="27"/>
        <v>0</v>
      </c>
      <c r="S159" s="167">
        <v>0</v>
      </c>
      <c r="T159" s="168">
        <f t="shared" si="28"/>
        <v>0</v>
      </c>
      <c r="AR159" s="169" t="s">
        <v>340</v>
      </c>
      <c r="AT159" s="169" t="s">
        <v>336</v>
      </c>
      <c r="AU159" s="169" t="s">
        <v>82</v>
      </c>
      <c r="AY159" s="17" t="s">
        <v>334</v>
      </c>
      <c r="BE159" s="170">
        <f t="shared" si="29"/>
        <v>0</v>
      </c>
      <c r="BF159" s="170">
        <f t="shared" si="30"/>
        <v>0</v>
      </c>
      <c r="BG159" s="170">
        <f t="shared" si="31"/>
        <v>0</v>
      </c>
      <c r="BH159" s="170">
        <f t="shared" si="32"/>
        <v>0</v>
      </c>
      <c r="BI159" s="170">
        <f t="shared" si="33"/>
        <v>0</v>
      </c>
      <c r="BJ159" s="17" t="s">
        <v>87</v>
      </c>
      <c r="BK159" s="170">
        <f t="shared" si="34"/>
        <v>0</v>
      </c>
      <c r="BL159" s="17" t="s">
        <v>340</v>
      </c>
      <c r="BM159" s="169" t="s">
        <v>3169</v>
      </c>
    </row>
    <row r="160" spans="2:65" s="1" customFormat="1" ht="24.15" customHeight="1">
      <c r="B160" s="128"/>
      <c r="C160" s="158" t="s">
        <v>7</v>
      </c>
      <c r="D160" s="158" t="s">
        <v>336</v>
      </c>
      <c r="E160" s="159" t="s">
        <v>3170</v>
      </c>
      <c r="F160" s="160" t="s">
        <v>3171</v>
      </c>
      <c r="G160" s="161" t="s">
        <v>511</v>
      </c>
      <c r="H160" s="162">
        <v>568.04999999999995</v>
      </c>
      <c r="I160" s="163"/>
      <c r="J160" s="164">
        <f t="shared" si="25"/>
        <v>0</v>
      </c>
      <c r="K160" s="165"/>
      <c r="L160" s="32"/>
      <c r="M160" s="166" t="s">
        <v>1</v>
      </c>
      <c r="N160" s="127" t="s">
        <v>41</v>
      </c>
      <c r="P160" s="167">
        <f t="shared" si="26"/>
        <v>0</v>
      </c>
      <c r="Q160" s="167">
        <v>0</v>
      </c>
      <c r="R160" s="167">
        <f t="shared" si="27"/>
        <v>0</v>
      </c>
      <c r="S160" s="167">
        <v>0</v>
      </c>
      <c r="T160" s="168">
        <f t="shared" si="28"/>
        <v>0</v>
      </c>
      <c r="AR160" s="169" t="s">
        <v>340</v>
      </c>
      <c r="AT160" s="169" t="s">
        <v>336</v>
      </c>
      <c r="AU160" s="169" t="s">
        <v>82</v>
      </c>
      <c r="AY160" s="17" t="s">
        <v>334</v>
      </c>
      <c r="BE160" s="170">
        <f t="shared" si="29"/>
        <v>0</v>
      </c>
      <c r="BF160" s="170">
        <f t="shared" si="30"/>
        <v>0</v>
      </c>
      <c r="BG160" s="170">
        <f t="shared" si="31"/>
        <v>0</v>
      </c>
      <c r="BH160" s="170">
        <f t="shared" si="32"/>
        <v>0</v>
      </c>
      <c r="BI160" s="170">
        <f t="shared" si="33"/>
        <v>0</v>
      </c>
      <c r="BJ160" s="17" t="s">
        <v>87</v>
      </c>
      <c r="BK160" s="170">
        <f t="shared" si="34"/>
        <v>0</v>
      </c>
      <c r="BL160" s="17" t="s">
        <v>340</v>
      </c>
      <c r="BM160" s="169" t="s">
        <v>3172</v>
      </c>
    </row>
    <row r="161" spans="2:65" s="1" customFormat="1" ht="24.15" customHeight="1">
      <c r="B161" s="128"/>
      <c r="C161" s="158" t="s">
        <v>472</v>
      </c>
      <c r="D161" s="158" t="s">
        <v>336</v>
      </c>
      <c r="E161" s="159" t="s">
        <v>3173</v>
      </c>
      <c r="F161" s="160" t="s">
        <v>3174</v>
      </c>
      <c r="G161" s="161" t="s">
        <v>501</v>
      </c>
      <c r="H161" s="162">
        <v>568</v>
      </c>
      <c r="I161" s="163"/>
      <c r="J161" s="164">
        <f t="shared" si="25"/>
        <v>0</v>
      </c>
      <c r="K161" s="165"/>
      <c r="L161" s="32"/>
      <c r="M161" s="166" t="s">
        <v>1</v>
      </c>
      <c r="N161" s="127" t="s">
        <v>41</v>
      </c>
      <c r="P161" s="167">
        <f t="shared" si="26"/>
        <v>0</v>
      </c>
      <c r="Q161" s="167">
        <v>0</v>
      </c>
      <c r="R161" s="167">
        <f t="shared" si="27"/>
        <v>0</v>
      </c>
      <c r="S161" s="167">
        <v>0</v>
      </c>
      <c r="T161" s="168">
        <f t="shared" si="28"/>
        <v>0</v>
      </c>
      <c r="AR161" s="169" t="s">
        <v>340</v>
      </c>
      <c r="AT161" s="169" t="s">
        <v>336</v>
      </c>
      <c r="AU161" s="169" t="s">
        <v>82</v>
      </c>
      <c r="AY161" s="17" t="s">
        <v>334</v>
      </c>
      <c r="BE161" s="170">
        <f t="shared" si="29"/>
        <v>0</v>
      </c>
      <c r="BF161" s="170">
        <f t="shared" si="30"/>
        <v>0</v>
      </c>
      <c r="BG161" s="170">
        <f t="shared" si="31"/>
        <v>0</v>
      </c>
      <c r="BH161" s="170">
        <f t="shared" si="32"/>
        <v>0</v>
      </c>
      <c r="BI161" s="170">
        <f t="shared" si="33"/>
        <v>0</v>
      </c>
      <c r="BJ161" s="17" t="s">
        <v>87</v>
      </c>
      <c r="BK161" s="170">
        <f t="shared" si="34"/>
        <v>0</v>
      </c>
      <c r="BL161" s="17" t="s">
        <v>340</v>
      </c>
      <c r="BM161" s="169" t="s">
        <v>3175</v>
      </c>
    </row>
    <row r="162" spans="2:65" s="1" customFormat="1" ht="21.75" customHeight="1">
      <c r="B162" s="128"/>
      <c r="C162" s="158" t="s">
        <v>476</v>
      </c>
      <c r="D162" s="158" t="s">
        <v>336</v>
      </c>
      <c r="E162" s="159" t="s">
        <v>3176</v>
      </c>
      <c r="F162" s="160" t="s">
        <v>3177</v>
      </c>
      <c r="G162" s="161" t="s">
        <v>511</v>
      </c>
      <c r="H162" s="162">
        <v>462.61</v>
      </c>
      <c r="I162" s="163"/>
      <c r="J162" s="164">
        <f t="shared" si="25"/>
        <v>0</v>
      </c>
      <c r="K162" s="165"/>
      <c r="L162" s="32"/>
      <c r="M162" s="166" t="s">
        <v>1</v>
      </c>
      <c r="N162" s="127" t="s">
        <v>41</v>
      </c>
      <c r="P162" s="167">
        <f t="shared" si="26"/>
        <v>0</v>
      </c>
      <c r="Q162" s="167">
        <v>0</v>
      </c>
      <c r="R162" s="167">
        <f t="shared" si="27"/>
        <v>0</v>
      </c>
      <c r="S162" s="167">
        <v>0</v>
      </c>
      <c r="T162" s="168">
        <f t="shared" si="28"/>
        <v>0</v>
      </c>
      <c r="AR162" s="169" t="s">
        <v>340</v>
      </c>
      <c r="AT162" s="169" t="s">
        <v>336</v>
      </c>
      <c r="AU162" s="169" t="s">
        <v>82</v>
      </c>
      <c r="AY162" s="17" t="s">
        <v>334</v>
      </c>
      <c r="BE162" s="170">
        <f t="shared" si="29"/>
        <v>0</v>
      </c>
      <c r="BF162" s="170">
        <f t="shared" si="30"/>
        <v>0</v>
      </c>
      <c r="BG162" s="170">
        <f t="shared" si="31"/>
        <v>0</v>
      </c>
      <c r="BH162" s="170">
        <f t="shared" si="32"/>
        <v>0</v>
      </c>
      <c r="BI162" s="170">
        <f t="shared" si="33"/>
        <v>0</v>
      </c>
      <c r="BJ162" s="17" t="s">
        <v>87</v>
      </c>
      <c r="BK162" s="170">
        <f t="shared" si="34"/>
        <v>0</v>
      </c>
      <c r="BL162" s="17" t="s">
        <v>340</v>
      </c>
      <c r="BM162" s="169" t="s">
        <v>3178</v>
      </c>
    </row>
    <row r="163" spans="2:65" s="1" customFormat="1" ht="16.5" customHeight="1">
      <c r="B163" s="128"/>
      <c r="C163" s="158" t="s">
        <v>482</v>
      </c>
      <c r="D163" s="158" t="s">
        <v>336</v>
      </c>
      <c r="E163" s="159" t="s">
        <v>3179</v>
      </c>
      <c r="F163" s="160" t="s">
        <v>5551</v>
      </c>
      <c r="G163" s="161" t="s">
        <v>501</v>
      </c>
      <c r="H163" s="162">
        <v>1704</v>
      </c>
      <c r="I163" s="163"/>
      <c r="J163" s="164">
        <f t="shared" si="25"/>
        <v>0</v>
      </c>
      <c r="K163" s="165"/>
      <c r="L163" s="32"/>
      <c r="M163" s="166" t="s">
        <v>1</v>
      </c>
      <c r="N163" s="127" t="s">
        <v>41</v>
      </c>
      <c r="P163" s="167">
        <f t="shared" si="26"/>
        <v>0</v>
      </c>
      <c r="Q163" s="167">
        <v>0</v>
      </c>
      <c r="R163" s="167">
        <f t="shared" si="27"/>
        <v>0</v>
      </c>
      <c r="S163" s="167">
        <v>0</v>
      </c>
      <c r="T163" s="168">
        <f t="shared" si="28"/>
        <v>0</v>
      </c>
      <c r="AR163" s="169" t="s">
        <v>340</v>
      </c>
      <c r="AT163" s="169" t="s">
        <v>336</v>
      </c>
      <c r="AU163" s="169" t="s">
        <v>82</v>
      </c>
      <c r="AY163" s="17" t="s">
        <v>334</v>
      </c>
      <c r="BE163" s="170">
        <f t="shared" si="29"/>
        <v>0</v>
      </c>
      <c r="BF163" s="170">
        <f t="shared" si="30"/>
        <v>0</v>
      </c>
      <c r="BG163" s="170">
        <f t="shared" si="31"/>
        <v>0</v>
      </c>
      <c r="BH163" s="170">
        <f t="shared" si="32"/>
        <v>0</v>
      </c>
      <c r="BI163" s="170">
        <f t="shared" si="33"/>
        <v>0</v>
      </c>
      <c r="BJ163" s="17" t="s">
        <v>87</v>
      </c>
      <c r="BK163" s="170">
        <f t="shared" si="34"/>
        <v>0</v>
      </c>
      <c r="BL163" s="17" t="s">
        <v>340</v>
      </c>
      <c r="BM163" s="169" t="s">
        <v>3180</v>
      </c>
    </row>
    <row r="164" spans="2:65" s="1" customFormat="1" ht="37.799999999999997" customHeight="1">
      <c r="B164" s="128"/>
      <c r="C164" s="158" t="s">
        <v>486</v>
      </c>
      <c r="D164" s="158" t="s">
        <v>336</v>
      </c>
      <c r="E164" s="159" t="s">
        <v>3181</v>
      </c>
      <c r="F164" s="160" t="s">
        <v>3182</v>
      </c>
      <c r="G164" s="161" t="s">
        <v>501</v>
      </c>
      <c r="H164" s="162">
        <v>2</v>
      </c>
      <c r="I164" s="163"/>
      <c r="J164" s="164">
        <f t="shared" si="25"/>
        <v>0</v>
      </c>
      <c r="K164" s="165"/>
      <c r="L164" s="32"/>
      <c r="M164" s="166" t="s">
        <v>1</v>
      </c>
      <c r="N164" s="127" t="s">
        <v>41</v>
      </c>
      <c r="P164" s="167">
        <f t="shared" si="26"/>
        <v>0</v>
      </c>
      <c r="Q164" s="167">
        <v>0</v>
      </c>
      <c r="R164" s="167">
        <f t="shared" si="27"/>
        <v>0</v>
      </c>
      <c r="S164" s="167">
        <v>0</v>
      </c>
      <c r="T164" s="168">
        <f t="shared" si="28"/>
        <v>0</v>
      </c>
      <c r="AR164" s="169" t="s">
        <v>340</v>
      </c>
      <c r="AT164" s="169" t="s">
        <v>336</v>
      </c>
      <c r="AU164" s="169" t="s">
        <v>82</v>
      </c>
      <c r="AY164" s="17" t="s">
        <v>334</v>
      </c>
      <c r="BE164" s="170">
        <f t="shared" si="29"/>
        <v>0</v>
      </c>
      <c r="BF164" s="170">
        <f t="shared" si="30"/>
        <v>0</v>
      </c>
      <c r="BG164" s="170">
        <f t="shared" si="31"/>
        <v>0</v>
      </c>
      <c r="BH164" s="170">
        <f t="shared" si="32"/>
        <v>0</v>
      </c>
      <c r="BI164" s="170">
        <f t="shared" si="33"/>
        <v>0</v>
      </c>
      <c r="BJ164" s="17" t="s">
        <v>87</v>
      </c>
      <c r="BK164" s="170">
        <f t="shared" si="34"/>
        <v>0</v>
      </c>
      <c r="BL164" s="17" t="s">
        <v>340</v>
      </c>
      <c r="BM164" s="169" t="s">
        <v>3183</v>
      </c>
    </row>
    <row r="165" spans="2:65" s="1" customFormat="1" ht="37.799999999999997" customHeight="1">
      <c r="B165" s="128"/>
      <c r="C165" s="158" t="s">
        <v>490</v>
      </c>
      <c r="D165" s="158" t="s">
        <v>336</v>
      </c>
      <c r="E165" s="159" t="s">
        <v>3184</v>
      </c>
      <c r="F165" s="160" t="s">
        <v>3185</v>
      </c>
      <c r="G165" s="161" t="s">
        <v>501</v>
      </c>
      <c r="H165" s="162">
        <v>1</v>
      </c>
      <c r="I165" s="163"/>
      <c r="J165" s="164">
        <f t="shared" si="25"/>
        <v>0</v>
      </c>
      <c r="K165" s="165"/>
      <c r="L165" s="32"/>
      <c r="M165" s="166" t="s">
        <v>1</v>
      </c>
      <c r="N165" s="127" t="s">
        <v>41</v>
      </c>
      <c r="P165" s="167">
        <f t="shared" si="26"/>
        <v>0</v>
      </c>
      <c r="Q165" s="167">
        <v>0</v>
      </c>
      <c r="R165" s="167">
        <f t="shared" si="27"/>
        <v>0</v>
      </c>
      <c r="S165" s="167">
        <v>0</v>
      </c>
      <c r="T165" s="168">
        <f t="shared" si="28"/>
        <v>0</v>
      </c>
      <c r="AR165" s="169" t="s">
        <v>340</v>
      </c>
      <c r="AT165" s="169" t="s">
        <v>336</v>
      </c>
      <c r="AU165" s="169" t="s">
        <v>82</v>
      </c>
      <c r="AY165" s="17" t="s">
        <v>334</v>
      </c>
      <c r="BE165" s="170">
        <f t="shared" si="29"/>
        <v>0</v>
      </c>
      <c r="BF165" s="170">
        <f t="shared" si="30"/>
        <v>0</v>
      </c>
      <c r="BG165" s="170">
        <f t="shared" si="31"/>
        <v>0</v>
      </c>
      <c r="BH165" s="170">
        <f t="shared" si="32"/>
        <v>0</v>
      </c>
      <c r="BI165" s="170">
        <f t="shared" si="33"/>
        <v>0</v>
      </c>
      <c r="BJ165" s="17" t="s">
        <v>87</v>
      </c>
      <c r="BK165" s="170">
        <f t="shared" si="34"/>
        <v>0</v>
      </c>
      <c r="BL165" s="17" t="s">
        <v>340</v>
      </c>
      <c r="BM165" s="169" t="s">
        <v>3186</v>
      </c>
    </row>
    <row r="166" spans="2:65" s="1" customFormat="1" ht="37.799999999999997" customHeight="1">
      <c r="B166" s="128"/>
      <c r="C166" s="158" t="s">
        <v>494</v>
      </c>
      <c r="D166" s="158" t="s">
        <v>336</v>
      </c>
      <c r="E166" s="159" t="s">
        <v>3187</v>
      </c>
      <c r="F166" s="160" t="s">
        <v>3188</v>
      </c>
      <c r="G166" s="161" t="s">
        <v>501</v>
      </c>
      <c r="H166" s="162">
        <v>1</v>
      </c>
      <c r="I166" s="163"/>
      <c r="J166" s="164">
        <f t="shared" si="25"/>
        <v>0</v>
      </c>
      <c r="K166" s="165"/>
      <c r="L166" s="32"/>
      <c r="M166" s="166" t="s">
        <v>1</v>
      </c>
      <c r="N166" s="127" t="s">
        <v>41</v>
      </c>
      <c r="P166" s="167">
        <f t="shared" si="26"/>
        <v>0</v>
      </c>
      <c r="Q166" s="167">
        <v>0</v>
      </c>
      <c r="R166" s="167">
        <f t="shared" si="27"/>
        <v>0</v>
      </c>
      <c r="S166" s="167">
        <v>0</v>
      </c>
      <c r="T166" s="168">
        <f t="shared" si="28"/>
        <v>0</v>
      </c>
      <c r="AR166" s="169" t="s">
        <v>340</v>
      </c>
      <c r="AT166" s="169" t="s">
        <v>336</v>
      </c>
      <c r="AU166" s="169" t="s">
        <v>82</v>
      </c>
      <c r="AY166" s="17" t="s">
        <v>334</v>
      </c>
      <c r="BE166" s="170">
        <f t="shared" si="29"/>
        <v>0</v>
      </c>
      <c r="BF166" s="170">
        <f t="shared" si="30"/>
        <v>0</v>
      </c>
      <c r="BG166" s="170">
        <f t="shared" si="31"/>
        <v>0</v>
      </c>
      <c r="BH166" s="170">
        <f t="shared" si="32"/>
        <v>0</v>
      </c>
      <c r="BI166" s="170">
        <f t="shared" si="33"/>
        <v>0</v>
      </c>
      <c r="BJ166" s="17" t="s">
        <v>87</v>
      </c>
      <c r="BK166" s="170">
        <f t="shared" si="34"/>
        <v>0</v>
      </c>
      <c r="BL166" s="17" t="s">
        <v>340</v>
      </c>
      <c r="BM166" s="169" t="s">
        <v>3189</v>
      </c>
    </row>
    <row r="167" spans="2:65" s="1" customFormat="1" ht="37.799999999999997" customHeight="1">
      <c r="B167" s="128"/>
      <c r="C167" s="158" t="s">
        <v>498</v>
      </c>
      <c r="D167" s="158" t="s">
        <v>336</v>
      </c>
      <c r="E167" s="159" t="s">
        <v>3190</v>
      </c>
      <c r="F167" s="160" t="s">
        <v>3191</v>
      </c>
      <c r="G167" s="161" t="s">
        <v>501</v>
      </c>
      <c r="H167" s="162">
        <v>1</v>
      </c>
      <c r="I167" s="163"/>
      <c r="J167" s="164">
        <f t="shared" si="25"/>
        <v>0</v>
      </c>
      <c r="K167" s="165"/>
      <c r="L167" s="32"/>
      <c r="M167" s="166" t="s">
        <v>1</v>
      </c>
      <c r="N167" s="127" t="s">
        <v>41</v>
      </c>
      <c r="P167" s="167">
        <f t="shared" si="26"/>
        <v>0</v>
      </c>
      <c r="Q167" s="167">
        <v>0</v>
      </c>
      <c r="R167" s="167">
        <f t="shared" si="27"/>
        <v>0</v>
      </c>
      <c r="S167" s="167">
        <v>0</v>
      </c>
      <c r="T167" s="168">
        <f t="shared" si="28"/>
        <v>0</v>
      </c>
      <c r="AR167" s="169" t="s">
        <v>340</v>
      </c>
      <c r="AT167" s="169" t="s">
        <v>336</v>
      </c>
      <c r="AU167" s="169" t="s">
        <v>82</v>
      </c>
      <c r="AY167" s="17" t="s">
        <v>334</v>
      </c>
      <c r="BE167" s="170">
        <f t="shared" si="29"/>
        <v>0</v>
      </c>
      <c r="BF167" s="170">
        <f t="shared" si="30"/>
        <v>0</v>
      </c>
      <c r="BG167" s="170">
        <f t="shared" si="31"/>
        <v>0</v>
      </c>
      <c r="BH167" s="170">
        <f t="shared" si="32"/>
        <v>0</v>
      </c>
      <c r="BI167" s="170">
        <f t="shared" si="33"/>
        <v>0</v>
      </c>
      <c r="BJ167" s="17" t="s">
        <v>87</v>
      </c>
      <c r="BK167" s="170">
        <f t="shared" si="34"/>
        <v>0</v>
      </c>
      <c r="BL167" s="17" t="s">
        <v>340</v>
      </c>
      <c r="BM167" s="169" t="s">
        <v>3192</v>
      </c>
    </row>
    <row r="168" spans="2:65" s="1" customFormat="1" ht="37.799999999999997" customHeight="1">
      <c r="B168" s="128"/>
      <c r="C168" s="158" t="s">
        <v>503</v>
      </c>
      <c r="D168" s="158" t="s">
        <v>336</v>
      </c>
      <c r="E168" s="159" t="s">
        <v>3193</v>
      </c>
      <c r="F168" s="160" t="s">
        <v>3194</v>
      </c>
      <c r="G168" s="161" t="s">
        <v>501</v>
      </c>
      <c r="H168" s="162">
        <v>6</v>
      </c>
      <c r="I168" s="163"/>
      <c r="J168" s="164">
        <f t="shared" si="25"/>
        <v>0</v>
      </c>
      <c r="K168" s="165"/>
      <c r="L168" s="32"/>
      <c r="M168" s="166" t="s">
        <v>1</v>
      </c>
      <c r="N168" s="127" t="s">
        <v>41</v>
      </c>
      <c r="P168" s="167">
        <f t="shared" si="26"/>
        <v>0</v>
      </c>
      <c r="Q168" s="167">
        <v>0</v>
      </c>
      <c r="R168" s="167">
        <f t="shared" si="27"/>
        <v>0</v>
      </c>
      <c r="S168" s="167">
        <v>0</v>
      </c>
      <c r="T168" s="168">
        <f t="shared" si="28"/>
        <v>0</v>
      </c>
      <c r="AR168" s="169" t="s">
        <v>340</v>
      </c>
      <c r="AT168" s="169" t="s">
        <v>336</v>
      </c>
      <c r="AU168" s="169" t="s">
        <v>82</v>
      </c>
      <c r="AY168" s="17" t="s">
        <v>334</v>
      </c>
      <c r="BE168" s="170">
        <f t="shared" si="29"/>
        <v>0</v>
      </c>
      <c r="BF168" s="170">
        <f t="shared" si="30"/>
        <v>0</v>
      </c>
      <c r="BG168" s="170">
        <f t="shared" si="31"/>
        <v>0</v>
      </c>
      <c r="BH168" s="170">
        <f t="shared" si="32"/>
        <v>0</v>
      </c>
      <c r="BI168" s="170">
        <f t="shared" si="33"/>
        <v>0</v>
      </c>
      <c r="BJ168" s="17" t="s">
        <v>87</v>
      </c>
      <c r="BK168" s="170">
        <f t="shared" si="34"/>
        <v>0</v>
      </c>
      <c r="BL168" s="17" t="s">
        <v>340</v>
      </c>
      <c r="BM168" s="169" t="s">
        <v>3195</v>
      </c>
    </row>
    <row r="169" spans="2:65" s="1" customFormat="1" ht="24.15" customHeight="1">
      <c r="B169" s="128"/>
      <c r="C169" s="158" t="s">
        <v>508</v>
      </c>
      <c r="D169" s="158" t="s">
        <v>336</v>
      </c>
      <c r="E169" s="159" t="s">
        <v>3196</v>
      </c>
      <c r="F169" s="160" t="s">
        <v>3197</v>
      </c>
      <c r="G169" s="161" t="s">
        <v>501</v>
      </c>
      <c r="H169" s="162">
        <v>2</v>
      </c>
      <c r="I169" s="163"/>
      <c r="J169" s="164">
        <f t="shared" si="25"/>
        <v>0</v>
      </c>
      <c r="K169" s="165"/>
      <c r="L169" s="32"/>
      <c r="M169" s="166" t="s">
        <v>1</v>
      </c>
      <c r="N169" s="127" t="s">
        <v>41</v>
      </c>
      <c r="P169" s="167">
        <f t="shared" si="26"/>
        <v>0</v>
      </c>
      <c r="Q169" s="167">
        <v>0</v>
      </c>
      <c r="R169" s="167">
        <f t="shared" si="27"/>
        <v>0</v>
      </c>
      <c r="S169" s="167">
        <v>0</v>
      </c>
      <c r="T169" s="168">
        <f t="shared" si="28"/>
        <v>0</v>
      </c>
      <c r="AR169" s="169" t="s">
        <v>340</v>
      </c>
      <c r="AT169" s="169" t="s">
        <v>336</v>
      </c>
      <c r="AU169" s="169" t="s">
        <v>82</v>
      </c>
      <c r="AY169" s="17" t="s">
        <v>334</v>
      </c>
      <c r="BE169" s="170">
        <f t="shared" si="29"/>
        <v>0</v>
      </c>
      <c r="BF169" s="170">
        <f t="shared" si="30"/>
        <v>0</v>
      </c>
      <c r="BG169" s="170">
        <f t="shared" si="31"/>
        <v>0</v>
      </c>
      <c r="BH169" s="170">
        <f t="shared" si="32"/>
        <v>0</v>
      </c>
      <c r="BI169" s="170">
        <f t="shared" si="33"/>
        <v>0</v>
      </c>
      <c r="BJ169" s="17" t="s">
        <v>87</v>
      </c>
      <c r="BK169" s="170">
        <f t="shared" si="34"/>
        <v>0</v>
      </c>
      <c r="BL169" s="17" t="s">
        <v>340</v>
      </c>
      <c r="BM169" s="169" t="s">
        <v>3198</v>
      </c>
    </row>
    <row r="170" spans="2:65" s="1" customFormat="1" ht="24.15" customHeight="1">
      <c r="B170" s="128"/>
      <c r="C170" s="158" t="s">
        <v>514</v>
      </c>
      <c r="D170" s="158" t="s">
        <v>336</v>
      </c>
      <c r="E170" s="159" t="s">
        <v>3199</v>
      </c>
      <c r="F170" s="160" t="s">
        <v>3200</v>
      </c>
      <c r="G170" s="161" t="s">
        <v>501</v>
      </c>
      <c r="H170" s="162">
        <v>4</v>
      </c>
      <c r="I170" s="163"/>
      <c r="J170" s="164">
        <f t="shared" si="25"/>
        <v>0</v>
      </c>
      <c r="K170" s="165"/>
      <c r="L170" s="32"/>
      <c r="M170" s="166" t="s">
        <v>1</v>
      </c>
      <c r="N170" s="127" t="s">
        <v>41</v>
      </c>
      <c r="P170" s="167">
        <f t="shared" si="26"/>
        <v>0</v>
      </c>
      <c r="Q170" s="167">
        <v>0</v>
      </c>
      <c r="R170" s="167">
        <f t="shared" si="27"/>
        <v>0</v>
      </c>
      <c r="S170" s="167">
        <v>0</v>
      </c>
      <c r="T170" s="168">
        <f t="shared" si="28"/>
        <v>0</v>
      </c>
      <c r="AR170" s="169" t="s">
        <v>340</v>
      </c>
      <c r="AT170" s="169" t="s">
        <v>336</v>
      </c>
      <c r="AU170" s="169" t="s">
        <v>82</v>
      </c>
      <c r="AY170" s="17" t="s">
        <v>334</v>
      </c>
      <c r="BE170" s="170">
        <f t="shared" si="29"/>
        <v>0</v>
      </c>
      <c r="BF170" s="170">
        <f t="shared" si="30"/>
        <v>0</v>
      </c>
      <c r="BG170" s="170">
        <f t="shared" si="31"/>
        <v>0</v>
      </c>
      <c r="BH170" s="170">
        <f t="shared" si="32"/>
        <v>0</v>
      </c>
      <c r="BI170" s="170">
        <f t="shared" si="33"/>
        <v>0</v>
      </c>
      <c r="BJ170" s="17" t="s">
        <v>87</v>
      </c>
      <c r="BK170" s="170">
        <f t="shared" si="34"/>
        <v>0</v>
      </c>
      <c r="BL170" s="17" t="s">
        <v>340</v>
      </c>
      <c r="BM170" s="169" t="s">
        <v>3201</v>
      </c>
    </row>
    <row r="171" spans="2:65" s="1" customFormat="1" ht="24.15" customHeight="1">
      <c r="B171" s="128"/>
      <c r="C171" s="158" t="s">
        <v>519</v>
      </c>
      <c r="D171" s="158" t="s">
        <v>336</v>
      </c>
      <c r="E171" s="159" t="s">
        <v>3202</v>
      </c>
      <c r="F171" s="160" t="s">
        <v>3203</v>
      </c>
      <c r="G171" s="161" t="s">
        <v>501</v>
      </c>
      <c r="H171" s="162">
        <v>1</v>
      </c>
      <c r="I171" s="163"/>
      <c r="J171" s="164">
        <f t="shared" si="25"/>
        <v>0</v>
      </c>
      <c r="K171" s="165"/>
      <c r="L171" s="32"/>
      <c r="M171" s="166" t="s">
        <v>1</v>
      </c>
      <c r="N171" s="127" t="s">
        <v>41</v>
      </c>
      <c r="P171" s="167">
        <f t="shared" si="26"/>
        <v>0</v>
      </c>
      <c r="Q171" s="167">
        <v>0</v>
      </c>
      <c r="R171" s="167">
        <f t="shared" si="27"/>
        <v>0</v>
      </c>
      <c r="S171" s="167">
        <v>0</v>
      </c>
      <c r="T171" s="168">
        <f t="shared" si="28"/>
        <v>0</v>
      </c>
      <c r="AR171" s="169" t="s">
        <v>340</v>
      </c>
      <c r="AT171" s="169" t="s">
        <v>336</v>
      </c>
      <c r="AU171" s="169" t="s">
        <v>82</v>
      </c>
      <c r="AY171" s="17" t="s">
        <v>334</v>
      </c>
      <c r="BE171" s="170">
        <f t="shared" si="29"/>
        <v>0</v>
      </c>
      <c r="BF171" s="170">
        <f t="shared" si="30"/>
        <v>0</v>
      </c>
      <c r="BG171" s="170">
        <f t="shared" si="31"/>
        <v>0</v>
      </c>
      <c r="BH171" s="170">
        <f t="shared" si="32"/>
        <v>0</v>
      </c>
      <c r="BI171" s="170">
        <f t="shared" si="33"/>
        <v>0</v>
      </c>
      <c r="BJ171" s="17" t="s">
        <v>87</v>
      </c>
      <c r="BK171" s="170">
        <f t="shared" si="34"/>
        <v>0</v>
      </c>
      <c r="BL171" s="17" t="s">
        <v>340</v>
      </c>
      <c r="BM171" s="169" t="s">
        <v>3204</v>
      </c>
    </row>
    <row r="172" spans="2:65" s="1" customFormat="1" ht="24.15" customHeight="1">
      <c r="B172" s="128"/>
      <c r="C172" s="158" t="s">
        <v>524</v>
      </c>
      <c r="D172" s="158" t="s">
        <v>336</v>
      </c>
      <c r="E172" s="159" t="s">
        <v>3205</v>
      </c>
      <c r="F172" s="160" t="s">
        <v>3206</v>
      </c>
      <c r="G172" s="161" t="s">
        <v>501</v>
      </c>
      <c r="H172" s="162">
        <v>4</v>
      </c>
      <c r="I172" s="163"/>
      <c r="J172" s="164">
        <f t="shared" si="25"/>
        <v>0</v>
      </c>
      <c r="K172" s="165"/>
      <c r="L172" s="32"/>
      <c r="M172" s="166" t="s">
        <v>1</v>
      </c>
      <c r="N172" s="127" t="s">
        <v>41</v>
      </c>
      <c r="P172" s="167">
        <f t="shared" si="26"/>
        <v>0</v>
      </c>
      <c r="Q172" s="167">
        <v>0</v>
      </c>
      <c r="R172" s="167">
        <f t="shared" si="27"/>
        <v>0</v>
      </c>
      <c r="S172" s="167">
        <v>0</v>
      </c>
      <c r="T172" s="168">
        <f t="shared" si="28"/>
        <v>0</v>
      </c>
      <c r="AR172" s="169" t="s">
        <v>340</v>
      </c>
      <c r="AT172" s="169" t="s">
        <v>336</v>
      </c>
      <c r="AU172" s="169" t="s">
        <v>82</v>
      </c>
      <c r="AY172" s="17" t="s">
        <v>334</v>
      </c>
      <c r="BE172" s="170">
        <f t="shared" si="29"/>
        <v>0</v>
      </c>
      <c r="BF172" s="170">
        <f t="shared" si="30"/>
        <v>0</v>
      </c>
      <c r="BG172" s="170">
        <f t="shared" si="31"/>
        <v>0</v>
      </c>
      <c r="BH172" s="170">
        <f t="shared" si="32"/>
        <v>0</v>
      </c>
      <c r="BI172" s="170">
        <f t="shared" si="33"/>
        <v>0</v>
      </c>
      <c r="BJ172" s="17" t="s">
        <v>87</v>
      </c>
      <c r="BK172" s="170">
        <f t="shared" si="34"/>
        <v>0</v>
      </c>
      <c r="BL172" s="17" t="s">
        <v>340</v>
      </c>
      <c r="BM172" s="169" t="s">
        <v>3207</v>
      </c>
    </row>
    <row r="173" spans="2:65" s="11" customFormat="1" ht="25.95" customHeight="1">
      <c r="B173" s="146"/>
      <c r="D173" s="147" t="s">
        <v>74</v>
      </c>
      <c r="E173" s="148" t="s">
        <v>3208</v>
      </c>
      <c r="F173" s="148" t="s">
        <v>3209</v>
      </c>
      <c r="I173" s="149"/>
      <c r="J173" s="150">
        <f>BK173</f>
        <v>0</v>
      </c>
      <c r="L173" s="146"/>
      <c r="M173" s="151"/>
      <c r="P173" s="152">
        <f>SUM(P174:P178)</f>
        <v>0</v>
      </c>
      <c r="R173" s="152">
        <f>SUM(R174:R178)</f>
        <v>0</v>
      </c>
      <c r="T173" s="153">
        <f>SUM(T174:T178)</f>
        <v>0</v>
      </c>
      <c r="AR173" s="147" t="s">
        <v>82</v>
      </c>
      <c r="AT173" s="154" t="s">
        <v>74</v>
      </c>
      <c r="AU173" s="154" t="s">
        <v>75</v>
      </c>
      <c r="AY173" s="147" t="s">
        <v>334</v>
      </c>
      <c r="BK173" s="155">
        <f>SUM(BK174:BK178)</f>
        <v>0</v>
      </c>
    </row>
    <row r="174" spans="2:65" s="1" customFormat="1" ht="33" customHeight="1">
      <c r="B174" s="128"/>
      <c r="C174" s="158" t="s">
        <v>530</v>
      </c>
      <c r="D174" s="158" t="s">
        <v>336</v>
      </c>
      <c r="E174" s="159" t="s">
        <v>3210</v>
      </c>
      <c r="F174" s="160" t="s">
        <v>3211</v>
      </c>
      <c r="G174" s="161" t="s">
        <v>501</v>
      </c>
      <c r="H174" s="162">
        <v>3</v>
      </c>
      <c r="I174" s="163"/>
      <c r="J174" s="164">
        <f>ROUND(I174*H174,2)</f>
        <v>0</v>
      </c>
      <c r="K174" s="165"/>
      <c r="L174" s="32"/>
      <c r="M174" s="166" t="s">
        <v>1</v>
      </c>
      <c r="N174" s="127" t="s">
        <v>41</v>
      </c>
      <c r="P174" s="167">
        <f>O174*H174</f>
        <v>0</v>
      </c>
      <c r="Q174" s="167">
        <v>0</v>
      </c>
      <c r="R174" s="167">
        <f>Q174*H174</f>
        <v>0</v>
      </c>
      <c r="S174" s="167">
        <v>0</v>
      </c>
      <c r="T174" s="168">
        <f>S174*H174</f>
        <v>0</v>
      </c>
      <c r="AR174" s="169" t="s">
        <v>340</v>
      </c>
      <c r="AT174" s="169" t="s">
        <v>336</v>
      </c>
      <c r="AU174" s="169" t="s">
        <v>82</v>
      </c>
      <c r="AY174" s="17" t="s">
        <v>334</v>
      </c>
      <c r="BE174" s="170">
        <f>IF(N174="základná",J174,0)</f>
        <v>0</v>
      </c>
      <c r="BF174" s="170">
        <f>IF(N174="znížená",J174,0)</f>
        <v>0</v>
      </c>
      <c r="BG174" s="170">
        <f>IF(N174="zákl. prenesená",J174,0)</f>
        <v>0</v>
      </c>
      <c r="BH174" s="170">
        <f>IF(N174="zníž. prenesená",J174,0)</f>
        <v>0</v>
      </c>
      <c r="BI174" s="170">
        <f>IF(N174="nulová",J174,0)</f>
        <v>0</v>
      </c>
      <c r="BJ174" s="17" t="s">
        <v>87</v>
      </c>
      <c r="BK174" s="170">
        <f>ROUND(I174*H174,2)</f>
        <v>0</v>
      </c>
      <c r="BL174" s="17" t="s">
        <v>340</v>
      </c>
      <c r="BM174" s="169" t="s">
        <v>3212</v>
      </c>
    </row>
    <row r="175" spans="2:65" s="1" customFormat="1" ht="37.799999999999997" customHeight="1">
      <c r="B175" s="128"/>
      <c r="C175" s="158" t="s">
        <v>536</v>
      </c>
      <c r="D175" s="158" t="s">
        <v>336</v>
      </c>
      <c r="E175" s="159" t="s">
        <v>3213</v>
      </c>
      <c r="F175" s="160" t="s">
        <v>3214</v>
      </c>
      <c r="G175" s="161" t="s">
        <v>501</v>
      </c>
      <c r="H175" s="162">
        <v>17</v>
      </c>
      <c r="I175" s="163"/>
      <c r="J175" s="164">
        <f>ROUND(I175*H175,2)</f>
        <v>0</v>
      </c>
      <c r="K175" s="165"/>
      <c r="L175" s="32"/>
      <c r="M175" s="166" t="s">
        <v>1</v>
      </c>
      <c r="N175" s="127" t="s">
        <v>41</v>
      </c>
      <c r="P175" s="167">
        <f>O175*H175</f>
        <v>0</v>
      </c>
      <c r="Q175" s="167">
        <v>0</v>
      </c>
      <c r="R175" s="167">
        <f>Q175*H175</f>
        <v>0</v>
      </c>
      <c r="S175" s="167">
        <v>0</v>
      </c>
      <c r="T175" s="168">
        <f>S175*H175</f>
        <v>0</v>
      </c>
      <c r="AR175" s="169" t="s">
        <v>340</v>
      </c>
      <c r="AT175" s="169" t="s">
        <v>336</v>
      </c>
      <c r="AU175" s="169" t="s">
        <v>82</v>
      </c>
      <c r="AY175" s="17" t="s">
        <v>334</v>
      </c>
      <c r="BE175" s="170">
        <f>IF(N175="základná",J175,0)</f>
        <v>0</v>
      </c>
      <c r="BF175" s="170">
        <f>IF(N175="znížená",J175,0)</f>
        <v>0</v>
      </c>
      <c r="BG175" s="170">
        <f>IF(N175="zákl. prenesená",J175,0)</f>
        <v>0</v>
      </c>
      <c r="BH175" s="170">
        <f>IF(N175="zníž. prenesená",J175,0)</f>
        <v>0</v>
      </c>
      <c r="BI175" s="170">
        <f>IF(N175="nulová",J175,0)</f>
        <v>0</v>
      </c>
      <c r="BJ175" s="17" t="s">
        <v>87</v>
      </c>
      <c r="BK175" s="170">
        <f>ROUND(I175*H175,2)</f>
        <v>0</v>
      </c>
      <c r="BL175" s="17" t="s">
        <v>340</v>
      </c>
      <c r="BM175" s="169" t="s">
        <v>3215</v>
      </c>
    </row>
    <row r="176" spans="2:65" s="1" customFormat="1" ht="24.15" customHeight="1">
      <c r="B176" s="128"/>
      <c r="C176" s="158" t="s">
        <v>542</v>
      </c>
      <c r="D176" s="158" t="s">
        <v>336</v>
      </c>
      <c r="E176" s="159" t="s">
        <v>3216</v>
      </c>
      <c r="F176" s="160" t="s">
        <v>3217</v>
      </c>
      <c r="G176" s="161" t="s">
        <v>501</v>
      </c>
      <c r="H176" s="162">
        <v>8</v>
      </c>
      <c r="I176" s="163"/>
      <c r="J176" s="164">
        <f>ROUND(I176*H176,2)</f>
        <v>0</v>
      </c>
      <c r="K176" s="165"/>
      <c r="L176" s="32"/>
      <c r="M176" s="166" t="s">
        <v>1</v>
      </c>
      <c r="N176" s="127" t="s">
        <v>41</v>
      </c>
      <c r="P176" s="167">
        <f>O176*H176</f>
        <v>0</v>
      </c>
      <c r="Q176" s="167">
        <v>0</v>
      </c>
      <c r="R176" s="167">
        <f>Q176*H176</f>
        <v>0</v>
      </c>
      <c r="S176" s="167">
        <v>0</v>
      </c>
      <c r="T176" s="168">
        <f>S176*H176</f>
        <v>0</v>
      </c>
      <c r="AR176" s="169" t="s">
        <v>340</v>
      </c>
      <c r="AT176" s="169" t="s">
        <v>336</v>
      </c>
      <c r="AU176" s="169" t="s">
        <v>82</v>
      </c>
      <c r="AY176" s="17" t="s">
        <v>334</v>
      </c>
      <c r="BE176" s="170">
        <f>IF(N176="základná",J176,0)</f>
        <v>0</v>
      </c>
      <c r="BF176" s="170">
        <f>IF(N176="znížená",J176,0)</f>
        <v>0</v>
      </c>
      <c r="BG176" s="170">
        <f>IF(N176="zákl. prenesená",J176,0)</f>
        <v>0</v>
      </c>
      <c r="BH176" s="170">
        <f>IF(N176="zníž. prenesená",J176,0)</f>
        <v>0</v>
      </c>
      <c r="BI176" s="170">
        <f>IF(N176="nulová",J176,0)</f>
        <v>0</v>
      </c>
      <c r="BJ176" s="17" t="s">
        <v>87</v>
      </c>
      <c r="BK176" s="170">
        <f>ROUND(I176*H176,2)</f>
        <v>0</v>
      </c>
      <c r="BL176" s="17" t="s">
        <v>340</v>
      </c>
      <c r="BM176" s="169" t="s">
        <v>3218</v>
      </c>
    </row>
    <row r="177" spans="2:65" s="1" customFormat="1" ht="37.799999999999997" customHeight="1">
      <c r="B177" s="128"/>
      <c r="C177" s="158" t="s">
        <v>550</v>
      </c>
      <c r="D177" s="158" t="s">
        <v>336</v>
      </c>
      <c r="E177" s="159" t="s">
        <v>3219</v>
      </c>
      <c r="F177" s="160" t="s">
        <v>3220</v>
      </c>
      <c r="G177" s="161" t="s">
        <v>501</v>
      </c>
      <c r="H177" s="162">
        <v>1</v>
      </c>
      <c r="I177" s="163"/>
      <c r="J177" s="164">
        <f>ROUND(I177*H177,2)</f>
        <v>0</v>
      </c>
      <c r="K177" s="165"/>
      <c r="L177" s="32"/>
      <c r="M177" s="166" t="s">
        <v>1</v>
      </c>
      <c r="N177" s="127" t="s">
        <v>41</v>
      </c>
      <c r="P177" s="167">
        <f>O177*H177</f>
        <v>0</v>
      </c>
      <c r="Q177" s="167">
        <v>0</v>
      </c>
      <c r="R177" s="167">
        <f>Q177*H177</f>
        <v>0</v>
      </c>
      <c r="S177" s="167">
        <v>0</v>
      </c>
      <c r="T177" s="168">
        <f>S177*H177</f>
        <v>0</v>
      </c>
      <c r="AR177" s="169" t="s">
        <v>340</v>
      </c>
      <c r="AT177" s="169" t="s">
        <v>336</v>
      </c>
      <c r="AU177" s="169" t="s">
        <v>82</v>
      </c>
      <c r="AY177" s="17" t="s">
        <v>334</v>
      </c>
      <c r="BE177" s="170">
        <f>IF(N177="základná",J177,0)</f>
        <v>0</v>
      </c>
      <c r="BF177" s="170">
        <f>IF(N177="znížená",J177,0)</f>
        <v>0</v>
      </c>
      <c r="BG177" s="170">
        <f>IF(N177="zákl. prenesená",J177,0)</f>
        <v>0</v>
      </c>
      <c r="BH177" s="170">
        <f>IF(N177="zníž. prenesená",J177,0)</f>
        <v>0</v>
      </c>
      <c r="BI177" s="170">
        <f>IF(N177="nulová",J177,0)</f>
        <v>0</v>
      </c>
      <c r="BJ177" s="17" t="s">
        <v>87</v>
      </c>
      <c r="BK177" s="170">
        <f>ROUND(I177*H177,2)</f>
        <v>0</v>
      </c>
      <c r="BL177" s="17" t="s">
        <v>340</v>
      </c>
      <c r="BM177" s="169" t="s">
        <v>3221</v>
      </c>
    </row>
    <row r="178" spans="2:65" s="1" customFormat="1" ht="24.15" customHeight="1">
      <c r="B178" s="128"/>
      <c r="C178" s="158" t="s">
        <v>554</v>
      </c>
      <c r="D178" s="158" t="s">
        <v>336</v>
      </c>
      <c r="E178" s="159" t="s">
        <v>3222</v>
      </c>
      <c r="F178" s="160" t="s">
        <v>3223</v>
      </c>
      <c r="G178" s="161" t="s">
        <v>501</v>
      </c>
      <c r="H178" s="162">
        <v>11</v>
      </c>
      <c r="I178" s="163"/>
      <c r="J178" s="164">
        <f>ROUND(I178*H178,2)</f>
        <v>0</v>
      </c>
      <c r="K178" s="165"/>
      <c r="L178" s="32"/>
      <c r="M178" s="166" t="s">
        <v>1</v>
      </c>
      <c r="N178" s="127" t="s">
        <v>41</v>
      </c>
      <c r="P178" s="167">
        <f>O178*H178</f>
        <v>0</v>
      </c>
      <c r="Q178" s="167">
        <v>0</v>
      </c>
      <c r="R178" s="167">
        <f>Q178*H178</f>
        <v>0</v>
      </c>
      <c r="S178" s="167">
        <v>0</v>
      </c>
      <c r="T178" s="168">
        <f>S178*H178</f>
        <v>0</v>
      </c>
      <c r="AR178" s="169" t="s">
        <v>340</v>
      </c>
      <c r="AT178" s="169" t="s">
        <v>336</v>
      </c>
      <c r="AU178" s="169" t="s">
        <v>82</v>
      </c>
      <c r="AY178" s="17" t="s">
        <v>334</v>
      </c>
      <c r="BE178" s="170">
        <f>IF(N178="základná",J178,0)</f>
        <v>0</v>
      </c>
      <c r="BF178" s="170">
        <f>IF(N178="znížená",J178,0)</f>
        <v>0</v>
      </c>
      <c r="BG178" s="170">
        <f>IF(N178="zákl. prenesená",J178,0)</f>
        <v>0</v>
      </c>
      <c r="BH178" s="170">
        <f>IF(N178="zníž. prenesená",J178,0)</f>
        <v>0</v>
      </c>
      <c r="BI178" s="170">
        <f>IF(N178="nulová",J178,0)</f>
        <v>0</v>
      </c>
      <c r="BJ178" s="17" t="s">
        <v>87</v>
      </c>
      <c r="BK178" s="170">
        <f>ROUND(I178*H178,2)</f>
        <v>0</v>
      </c>
      <c r="BL178" s="17" t="s">
        <v>340</v>
      </c>
      <c r="BM178" s="169" t="s">
        <v>3224</v>
      </c>
    </row>
    <row r="179" spans="2:65" s="11" customFormat="1" ht="25.95" customHeight="1">
      <c r="B179" s="146"/>
      <c r="D179" s="147" t="s">
        <v>74</v>
      </c>
      <c r="E179" s="148" t="s">
        <v>3225</v>
      </c>
      <c r="F179" s="148" t="s">
        <v>2598</v>
      </c>
      <c r="I179" s="149"/>
      <c r="J179" s="150">
        <f>BK179</f>
        <v>0</v>
      </c>
      <c r="L179" s="146"/>
      <c r="M179" s="151"/>
      <c r="P179" s="152">
        <f>P180</f>
        <v>0</v>
      </c>
      <c r="R179" s="152">
        <f>R180</f>
        <v>0</v>
      </c>
      <c r="T179" s="153">
        <f>T180</f>
        <v>0</v>
      </c>
      <c r="AR179" s="147" t="s">
        <v>82</v>
      </c>
      <c r="AT179" s="154" t="s">
        <v>74</v>
      </c>
      <c r="AU179" s="154" t="s">
        <v>75</v>
      </c>
      <c r="AY179" s="147" t="s">
        <v>334</v>
      </c>
      <c r="BK179" s="155">
        <f>BK180</f>
        <v>0</v>
      </c>
    </row>
    <row r="180" spans="2:65" s="1" customFormat="1" ht="16.5" customHeight="1">
      <c r="B180" s="128"/>
      <c r="C180" s="158" t="s">
        <v>560</v>
      </c>
      <c r="D180" s="158" t="s">
        <v>336</v>
      </c>
      <c r="E180" s="159" t="s">
        <v>3226</v>
      </c>
      <c r="F180" s="160" t="s">
        <v>3227</v>
      </c>
      <c r="G180" s="161" t="s">
        <v>2590</v>
      </c>
      <c r="H180" s="162">
        <v>42</v>
      </c>
      <c r="I180" s="163"/>
      <c r="J180" s="164">
        <f>ROUND(I180*H180,2)</f>
        <v>0</v>
      </c>
      <c r="K180" s="165"/>
      <c r="L180" s="32"/>
      <c r="M180" s="214" t="s">
        <v>1</v>
      </c>
      <c r="N180" s="215" t="s">
        <v>41</v>
      </c>
      <c r="O180" s="216"/>
      <c r="P180" s="217">
        <f>O180*H180</f>
        <v>0</v>
      </c>
      <c r="Q180" s="217">
        <v>0</v>
      </c>
      <c r="R180" s="217">
        <f>Q180*H180</f>
        <v>0</v>
      </c>
      <c r="S180" s="217">
        <v>0</v>
      </c>
      <c r="T180" s="218">
        <f>S180*H180</f>
        <v>0</v>
      </c>
      <c r="AR180" s="169" t="s">
        <v>340</v>
      </c>
      <c r="AT180" s="169" t="s">
        <v>336</v>
      </c>
      <c r="AU180" s="169" t="s">
        <v>82</v>
      </c>
      <c r="AY180" s="17" t="s">
        <v>334</v>
      </c>
      <c r="BE180" s="170">
        <f>IF(N180="základná",J180,0)</f>
        <v>0</v>
      </c>
      <c r="BF180" s="170">
        <f>IF(N180="znížená",J180,0)</f>
        <v>0</v>
      </c>
      <c r="BG180" s="170">
        <f>IF(N180="zákl. prenesená",J180,0)</f>
        <v>0</v>
      </c>
      <c r="BH180" s="170">
        <f>IF(N180="zníž. prenesená",J180,0)</f>
        <v>0</v>
      </c>
      <c r="BI180" s="170">
        <f>IF(N180="nulová",J180,0)</f>
        <v>0</v>
      </c>
      <c r="BJ180" s="17" t="s">
        <v>87</v>
      </c>
      <c r="BK180" s="170">
        <f>ROUND(I180*H180,2)</f>
        <v>0</v>
      </c>
      <c r="BL180" s="17" t="s">
        <v>340</v>
      </c>
      <c r="BM180" s="169" t="s">
        <v>3228</v>
      </c>
    </row>
    <row r="181" spans="2:65" s="1" customFormat="1" ht="6.9" customHeight="1">
      <c r="B181" s="47"/>
      <c r="C181" s="48"/>
      <c r="D181" s="48"/>
      <c r="E181" s="48"/>
      <c r="F181" s="48"/>
      <c r="G181" s="48"/>
      <c r="H181" s="48"/>
      <c r="I181" s="48"/>
      <c r="J181" s="48"/>
      <c r="K181" s="48"/>
      <c r="L181" s="32"/>
    </row>
    <row r="183" spans="2:65" ht="16.2" customHeight="1">
      <c r="B183" s="229" t="s">
        <v>5534</v>
      </c>
      <c r="C183" s="230"/>
      <c r="D183" s="230"/>
      <c r="E183" s="230"/>
      <c r="F183" s="230"/>
      <c r="G183" s="231"/>
      <c r="H183" s="231"/>
    </row>
    <row r="184" spans="2:65" ht="37.200000000000003" customHeight="1">
      <c r="B184" s="278" t="s">
        <v>5535</v>
      </c>
      <c r="C184" s="279"/>
      <c r="D184" s="279"/>
      <c r="E184" s="279"/>
      <c r="F184" s="279"/>
      <c r="G184" s="279"/>
      <c r="H184" s="279"/>
    </row>
    <row r="185" spans="2:65" ht="63" customHeight="1">
      <c r="B185" s="278" t="s">
        <v>5536</v>
      </c>
      <c r="C185" s="278"/>
      <c r="D185" s="278"/>
      <c r="E185" s="278"/>
      <c r="F185" s="278"/>
      <c r="G185" s="278"/>
      <c r="H185" s="278"/>
    </row>
    <row r="186" spans="2:65" ht="63" customHeight="1">
      <c r="B186" s="278" t="s">
        <v>5537</v>
      </c>
      <c r="C186" s="278"/>
      <c r="D186" s="278"/>
      <c r="E186" s="278"/>
      <c r="F186" s="278"/>
      <c r="G186" s="278"/>
      <c r="H186" s="278"/>
    </row>
    <row r="187" spans="2:65" ht="63" customHeight="1">
      <c r="B187" s="278" t="s">
        <v>5538</v>
      </c>
      <c r="C187" s="278"/>
      <c r="D187" s="278"/>
      <c r="E187" s="278"/>
      <c r="F187" s="278"/>
      <c r="G187" s="278"/>
      <c r="H187" s="278"/>
    </row>
    <row r="188" spans="2:65" ht="63" customHeight="1">
      <c r="B188" s="278" t="s">
        <v>5539</v>
      </c>
      <c r="C188" s="278"/>
      <c r="D188" s="278"/>
      <c r="E188" s="278"/>
      <c r="F188" s="278"/>
      <c r="G188" s="278"/>
      <c r="H188" s="278"/>
    </row>
    <row r="189" spans="2:65" ht="63" customHeight="1">
      <c r="B189" s="278" t="s">
        <v>5540</v>
      </c>
      <c r="C189" s="278"/>
      <c r="D189" s="278"/>
      <c r="E189" s="278"/>
      <c r="F189" s="278"/>
      <c r="G189" s="278"/>
      <c r="H189" s="278"/>
    </row>
    <row r="190" spans="2:65" ht="37.200000000000003" customHeight="1">
      <c r="B190" s="278" t="s">
        <v>5541</v>
      </c>
      <c r="C190" s="278"/>
      <c r="D190" s="278"/>
      <c r="E190" s="278"/>
      <c r="F190" s="278"/>
      <c r="G190" s="278"/>
      <c r="H190" s="278"/>
    </row>
  </sheetData>
  <autoFilter ref="C135:K180" xr:uid="{00000000-0009-0000-0000-000003000000}"/>
  <mergeCells count="24">
    <mergeCell ref="L2:V2"/>
    <mergeCell ref="D110:F110"/>
    <mergeCell ref="D111:F111"/>
    <mergeCell ref="D112:F112"/>
    <mergeCell ref="E124:H124"/>
    <mergeCell ref="E85:H85"/>
    <mergeCell ref="E87:H87"/>
    <mergeCell ref="E89:H89"/>
    <mergeCell ref="D108:F108"/>
    <mergeCell ref="D109:F109"/>
    <mergeCell ref="E7:H7"/>
    <mergeCell ref="E9:H9"/>
    <mergeCell ref="E11:H11"/>
    <mergeCell ref="E20:H20"/>
    <mergeCell ref="B188:H188"/>
    <mergeCell ref="B189:H189"/>
    <mergeCell ref="B190:H190"/>
    <mergeCell ref="E29:H29"/>
    <mergeCell ref="B184:H184"/>
    <mergeCell ref="B185:H185"/>
    <mergeCell ref="B186:H186"/>
    <mergeCell ref="B187:H187"/>
    <mergeCell ref="E128:H128"/>
    <mergeCell ref="E126:H126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03"/>
  <sheetViews>
    <sheetView showGridLines="0" topLeftCell="A197" zoomScaleNormal="100" workbookViewId="0">
      <selection activeCell="A198" sqref="A198:XFD20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5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97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5531</v>
      </c>
      <c r="L4" s="20"/>
      <c r="M4" s="97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83" t="str">
        <f>'Rekapitulácia stavby'!K6</f>
        <v>NOVOSTAVBA MŠ TRAMÍN - rozpočet 1</v>
      </c>
      <c r="F7" s="284"/>
      <c r="G7" s="284"/>
      <c r="H7" s="284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83" t="s">
        <v>144</v>
      </c>
      <c r="F9" s="280"/>
      <c r="G9" s="280"/>
      <c r="H9" s="280"/>
      <c r="L9" s="32"/>
    </row>
    <row r="10" spans="2:46" s="1" customFormat="1" ht="12" customHeight="1">
      <c r="B10" s="32"/>
      <c r="D10" s="27" t="s">
        <v>147</v>
      </c>
      <c r="L10" s="32"/>
    </row>
    <row r="11" spans="2:46" s="1" customFormat="1" ht="16.5" customHeight="1">
      <c r="B11" s="32"/>
      <c r="E11" s="261" t="s">
        <v>3229</v>
      </c>
      <c r="F11" s="280"/>
      <c r="G11" s="280"/>
      <c r="H11" s="28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5. 12. 2022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85" t="str">
        <f>'Rekapitulácia stavby'!E14</f>
        <v>Vyplň údaj</v>
      </c>
      <c r="F20" s="240"/>
      <c r="G20" s="240"/>
      <c r="H20" s="240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8"/>
      <c r="E29" s="245" t="s">
        <v>1</v>
      </c>
      <c r="F29" s="245"/>
      <c r="G29" s="245"/>
      <c r="H29" s="245"/>
      <c r="L29" s="98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>
      <c r="B32" s="32"/>
      <c r="D32" s="25" t="s">
        <v>191</v>
      </c>
      <c r="J32" s="100">
        <f>J98</f>
        <v>0</v>
      </c>
      <c r="L32" s="32"/>
    </row>
    <row r="33" spans="2:12" s="1" customFormat="1" ht="14.4" customHeight="1">
      <c r="B33" s="32"/>
      <c r="D33" s="101" t="s">
        <v>194</v>
      </c>
      <c r="J33" s="100">
        <f>J107</f>
        <v>0</v>
      </c>
      <c r="L33" s="32"/>
    </row>
    <row r="34" spans="2:12" s="1" customFormat="1" ht="25.35" customHeight="1">
      <c r="B34" s="32"/>
      <c r="D34" s="102" t="s">
        <v>35</v>
      </c>
      <c r="J34" s="69">
        <f>ROUND(J32 + J33, 2)</f>
        <v>0</v>
      </c>
      <c r="L34" s="32"/>
    </row>
    <row r="35" spans="2:12" s="1" customFormat="1" ht="6.9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4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" customHeight="1">
      <c r="B37" s="32"/>
      <c r="D37" s="58" t="s">
        <v>39</v>
      </c>
      <c r="E37" s="37" t="s">
        <v>40</v>
      </c>
      <c r="F37" s="103">
        <f>ROUND((SUM(BE107:BE114) + SUM(BE136:BE193)),  2)</f>
        <v>0</v>
      </c>
      <c r="G37" s="104"/>
      <c r="H37" s="104"/>
      <c r="I37" s="105">
        <v>0.2</v>
      </c>
      <c r="J37" s="103">
        <f>ROUND(((SUM(BE107:BE114) + SUM(BE136:BE193))*I37),  2)</f>
        <v>0</v>
      </c>
      <c r="L37" s="32"/>
    </row>
    <row r="38" spans="2:12" s="1" customFormat="1" ht="14.4" customHeight="1">
      <c r="B38" s="32"/>
      <c r="E38" s="37" t="s">
        <v>41</v>
      </c>
      <c r="F38" s="103">
        <f>ROUND((SUM(BF107:BF114) + SUM(BF136:BF193)),  2)</f>
        <v>0</v>
      </c>
      <c r="G38" s="104"/>
      <c r="H38" s="104"/>
      <c r="I38" s="105">
        <v>0.2</v>
      </c>
      <c r="J38" s="103">
        <f>ROUND(((SUM(BF107:BF114) + SUM(BF136:BF193))*I38),  2)</f>
        <v>0</v>
      </c>
      <c r="L38" s="32"/>
    </row>
    <row r="39" spans="2:12" s="1" customFormat="1" ht="14.4" hidden="1" customHeight="1">
      <c r="B39" s="32"/>
      <c r="E39" s="27" t="s">
        <v>42</v>
      </c>
      <c r="F39" s="89">
        <f>ROUND((SUM(BG107:BG114) + SUM(BG136:BG193)),  2)</f>
        <v>0</v>
      </c>
      <c r="I39" s="106">
        <v>0.2</v>
      </c>
      <c r="J39" s="89">
        <f>0</f>
        <v>0</v>
      </c>
      <c r="L39" s="32"/>
    </row>
    <row r="40" spans="2:12" s="1" customFormat="1" ht="14.4" hidden="1" customHeight="1">
      <c r="B40" s="32"/>
      <c r="E40" s="27" t="s">
        <v>43</v>
      </c>
      <c r="F40" s="89">
        <f>ROUND((SUM(BH107:BH114) + SUM(BH136:BH193)),  2)</f>
        <v>0</v>
      </c>
      <c r="I40" s="106">
        <v>0.2</v>
      </c>
      <c r="J40" s="89">
        <f>0</f>
        <v>0</v>
      </c>
      <c r="L40" s="32"/>
    </row>
    <row r="41" spans="2:12" s="1" customFormat="1" ht="14.4" hidden="1" customHeight="1">
      <c r="B41" s="32"/>
      <c r="E41" s="37" t="s">
        <v>44</v>
      </c>
      <c r="F41" s="103">
        <f>ROUND((SUM(BI107:BI114) + SUM(BI136:BI193)),  2)</f>
        <v>0</v>
      </c>
      <c r="G41" s="104"/>
      <c r="H41" s="104"/>
      <c r="I41" s="105">
        <v>0</v>
      </c>
      <c r="J41" s="103">
        <f>0</f>
        <v>0</v>
      </c>
      <c r="L41" s="32"/>
    </row>
    <row r="42" spans="2:12" s="1" customFormat="1" ht="6.9" customHeight="1">
      <c r="B42" s="32"/>
      <c r="L42" s="32"/>
    </row>
    <row r="43" spans="2:12" s="1" customFormat="1" ht="25.35" customHeight="1">
      <c r="B43" s="32"/>
      <c r="C43" s="107"/>
      <c r="D43" s="108" t="s">
        <v>45</v>
      </c>
      <c r="E43" s="60"/>
      <c r="F43" s="60"/>
      <c r="G43" s="109" t="s">
        <v>46</v>
      </c>
      <c r="H43" s="110" t="s">
        <v>47</v>
      </c>
      <c r="I43" s="60"/>
      <c r="J43" s="111">
        <f>SUM(J34:J41)</f>
        <v>0</v>
      </c>
      <c r="K43" s="112"/>
      <c r="L43" s="32"/>
    </row>
    <row r="44" spans="2:12" s="1" customFormat="1" ht="14.4" customHeight="1">
      <c r="B44" s="32"/>
      <c r="L44" s="32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13" t="s">
        <v>51</v>
      </c>
      <c r="G61" s="46" t="s">
        <v>50</v>
      </c>
      <c r="H61" s="34"/>
      <c r="I61" s="34"/>
      <c r="J61" s="11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13" t="s">
        <v>51</v>
      </c>
      <c r="G76" s="46" t="s">
        <v>50</v>
      </c>
      <c r="H76" s="34"/>
      <c r="I76" s="34"/>
      <c r="J76" s="114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5532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83" t="str">
        <f>E7</f>
        <v>NOVOSTAVBA MŠ TRAMÍN - rozpočet 1</v>
      </c>
      <c r="F85" s="284"/>
      <c r="G85" s="284"/>
      <c r="H85" s="284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83" t="s">
        <v>144</v>
      </c>
      <c r="F87" s="280"/>
      <c r="G87" s="280"/>
      <c r="H87" s="280"/>
      <c r="L87" s="32"/>
    </row>
    <row r="88" spans="2:12" s="1" customFormat="1" ht="12" customHeight="1">
      <c r="B88" s="32"/>
      <c r="C88" s="27" t="s">
        <v>147</v>
      </c>
      <c r="L88" s="32"/>
    </row>
    <row r="89" spans="2:12" s="1" customFormat="1" ht="16.5" customHeight="1">
      <c r="B89" s="32"/>
      <c r="E89" s="261" t="str">
        <f>E11</f>
        <v>04.1 - SO01.4.1 - Vzduchotechnika</v>
      </c>
      <c r="F89" s="280"/>
      <c r="G89" s="280"/>
      <c r="H89" s="280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Kadnárova 2521/69,Bratislava</v>
      </c>
      <c r="I91" s="27" t="s">
        <v>21</v>
      </c>
      <c r="J91" s="55" t="str">
        <f>IF(J14="","",J14)</f>
        <v>5. 12. 2022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 xml:space="preserve">Mestská časť Bratislava - Rača </v>
      </c>
      <c r="I93" s="27" t="s">
        <v>29</v>
      </c>
      <c r="J93" s="30" t="str">
        <f>E23</f>
        <v xml:space="preserve">Ing.arch.Peter Kožuško </v>
      </c>
      <c r="L93" s="32"/>
    </row>
    <row r="94" spans="2:12" s="1" customFormat="1" ht="15.1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Rosoft,s.r.o.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5" t="s">
        <v>279</v>
      </c>
      <c r="D96" s="107"/>
      <c r="E96" s="107"/>
      <c r="F96" s="107"/>
      <c r="G96" s="107"/>
      <c r="H96" s="107"/>
      <c r="I96" s="107"/>
      <c r="J96" s="116" t="s">
        <v>280</v>
      </c>
      <c r="K96" s="107"/>
      <c r="L96" s="32"/>
    </row>
    <row r="97" spans="2:65" s="1" customFormat="1" ht="10.35" customHeight="1">
      <c r="B97" s="32"/>
      <c r="L97" s="32"/>
    </row>
    <row r="98" spans="2:65" s="1" customFormat="1" ht="22.8" customHeight="1">
      <c r="B98" s="32"/>
      <c r="C98" s="117" t="s">
        <v>281</v>
      </c>
      <c r="J98" s="69">
        <f>J136</f>
        <v>0</v>
      </c>
      <c r="L98" s="32"/>
      <c r="AU98" s="17" t="s">
        <v>282</v>
      </c>
    </row>
    <row r="99" spans="2:65" s="8" customFormat="1" ht="24.9" customHeight="1">
      <c r="B99" s="118"/>
      <c r="D99" s="119" t="s">
        <v>3099</v>
      </c>
      <c r="E99" s="120"/>
      <c r="F99" s="120"/>
      <c r="G99" s="120"/>
      <c r="H99" s="120"/>
      <c r="I99" s="120"/>
      <c r="J99" s="121">
        <f>J137</f>
        <v>0</v>
      </c>
      <c r="L99" s="118"/>
    </row>
    <row r="100" spans="2:65" s="8" customFormat="1" ht="24.9" customHeight="1">
      <c r="B100" s="118"/>
      <c r="D100" s="119" t="s">
        <v>3100</v>
      </c>
      <c r="E100" s="120"/>
      <c r="F100" s="120"/>
      <c r="G100" s="120"/>
      <c r="H100" s="120"/>
      <c r="I100" s="120"/>
      <c r="J100" s="121">
        <f>J149</f>
        <v>0</v>
      </c>
      <c r="L100" s="118"/>
    </row>
    <row r="101" spans="2:65" s="8" customFormat="1" ht="24.9" customHeight="1">
      <c r="B101" s="118"/>
      <c r="D101" s="119" t="s">
        <v>3230</v>
      </c>
      <c r="E101" s="120"/>
      <c r="F101" s="120"/>
      <c r="G101" s="120"/>
      <c r="H101" s="120"/>
      <c r="I101" s="120"/>
      <c r="J101" s="121">
        <f>J152</f>
        <v>0</v>
      </c>
      <c r="L101" s="118"/>
    </row>
    <row r="102" spans="2:65" s="8" customFormat="1" ht="24.9" customHeight="1">
      <c r="B102" s="118"/>
      <c r="D102" s="119" t="s">
        <v>3231</v>
      </c>
      <c r="E102" s="120"/>
      <c r="F102" s="120"/>
      <c r="G102" s="120"/>
      <c r="H102" s="120"/>
      <c r="I102" s="120"/>
      <c r="J102" s="121">
        <f>J168</f>
        <v>0</v>
      </c>
      <c r="L102" s="118"/>
    </row>
    <row r="103" spans="2:65" s="8" customFormat="1" ht="24.9" customHeight="1">
      <c r="B103" s="118"/>
      <c r="D103" s="119" t="s">
        <v>3232</v>
      </c>
      <c r="E103" s="120"/>
      <c r="F103" s="120"/>
      <c r="G103" s="120"/>
      <c r="H103" s="120"/>
      <c r="I103" s="120"/>
      <c r="J103" s="121">
        <f>J177</f>
        <v>0</v>
      </c>
      <c r="L103" s="118"/>
    </row>
    <row r="104" spans="2:65" s="8" customFormat="1" ht="24.9" customHeight="1">
      <c r="B104" s="118"/>
      <c r="D104" s="119" t="s">
        <v>3104</v>
      </c>
      <c r="E104" s="120"/>
      <c r="F104" s="120"/>
      <c r="G104" s="120"/>
      <c r="H104" s="120"/>
      <c r="I104" s="120"/>
      <c r="J104" s="121">
        <f>J192</f>
        <v>0</v>
      </c>
      <c r="L104" s="118"/>
    </row>
    <row r="105" spans="2:65" s="1" customFormat="1" ht="21.75" customHeight="1">
      <c r="B105" s="32"/>
      <c r="L105" s="32"/>
    </row>
    <row r="106" spans="2:65" s="1" customFormat="1" ht="6.9" customHeight="1">
      <c r="B106" s="32"/>
      <c r="L106" s="32"/>
    </row>
    <row r="107" spans="2:65" s="1" customFormat="1" ht="29.25" customHeight="1">
      <c r="B107" s="32"/>
      <c r="C107" s="117" t="s">
        <v>310</v>
      </c>
      <c r="J107" s="126">
        <f>ROUND(J108 + J109 + J110 + J111 + J112 + J113,2)</f>
        <v>0</v>
      </c>
      <c r="L107" s="32"/>
      <c r="N107" s="127" t="s">
        <v>39</v>
      </c>
    </row>
    <row r="108" spans="2:65" s="1" customFormat="1" ht="18" customHeight="1">
      <c r="B108" s="128"/>
      <c r="C108" s="129"/>
      <c r="D108" s="281" t="s">
        <v>311</v>
      </c>
      <c r="E108" s="282"/>
      <c r="F108" s="282"/>
      <c r="G108" s="129"/>
      <c r="H108" s="129"/>
      <c r="I108" s="129"/>
      <c r="J108" s="131">
        <v>0</v>
      </c>
      <c r="K108" s="129"/>
      <c r="L108" s="128"/>
      <c r="M108" s="129"/>
      <c r="N108" s="132" t="s">
        <v>41</v>
      </c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33" t="s">
        <v>312</v>
      </c>
      <c r="AZ108" s="129"/>
      <c r="BA108" s="129"/>
      <c r="BB108" s="129"/>
      <c r="BC108" s="129"/>
      <c r="BD108" s="129"/>
      <c r="BE108" s="134">
        <f t="shared" ref="BE108:BE113" si="0">IF(N108="základná",J108,0)</f>
        <v>0</v>
      </c>
      <c r="BF108" s="134">
        <f t="shared" ref="BF108:BF113" si="1">IF(N108="znížená",J108,0)</f>
        <v>0</v>
      </c>
      <c r="BG108" s="134">
        <f t="shared" ref="BG108:BG113" si="2">IF(N108="zákl. prenesená",J108,0)</f>
        <v>0</v>
      </c>
      <c r="BH108" s="134">
        <f t="shared" ref="BH108:BH113" si="3">IF(N108="zníž. prenesená",J108,0)</f>
        <v>0</v>
      </c>
      <c r="BI108" s="134">
        <f t="shared" ref="BI108:BI113" si="4">IF(N108="nulová",J108,0)</f>
        <v>0</v>
      </c>
      <c r="BJ108" s="133" t="s">
        <v>87</v>
      </c>
      <c r="BK108" s="129"/>
      <c r="BL108" s="129"/>
      <c r="BM108" s="129"/>
    </row>
    <row r="109" spans="2:65" s="1" customFormat="1" ht="18" customHeight="1">
      <c r="B109" s="128"/>
      <c r="C109" s="129"/>
      <c r="D109" s="281" t="s">
        <v>313</v>
      </c>
      <c r="E109" s="282"/>
      <c r="F109" s="282"/>
      <c r="G109" s="129"/>
      <c r="H109" s="129"/>
      <c r="I109" s="129"/>
      <c r="J109" s="131">
        <v>0</v>
      </c>
      <c r="K109" s="129"/>
      <c r="L109" s="128"/>
      <c r="M109" s="129"/>
      <c r="N109" s="132" t="s">
        <v>41</v>
      </c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33" t="s">
        <v>312</v>
      </c>
      <c r="AZ109" s="129"/>
      <c r="BA109" s="129"/>
      <c r="BB109" s="129"/>
      <c r="BC109" s="129"/>
      <c r="BD109" s="129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87</v>
      </c>
      <c r="BK109" s="129"/>
      <c r="BL109" s="129"/>
      <c r="BM109" s="129"/>
    </row>
    <row r="110" spans="2:65" s="1" customFormat="1" ht="18" customHeight="1">
      <c r="B110" s="128"/>
      <c r="C110" s="129"/>
      <c r="D110" s="281" t="s">
        <v>314</v>
      </c>
      <c r="E110" s="282"/>
      <c r="F110" s="282"/>
      <c r="G110" s="129"/>
      <c r="H110" s="129"/>
      <c r="I110" s="129"/>
      <c r="J110" s="131">
        <v>0</v>
      </c>
      <c r="K110" s="129"/>
      <c r="L110" s="128"/>
      <c r="M110" s="129"/>
      <c r="N110" s="132" t="s">
        <v>41</v>
      </c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33" t="s">
        <v>312</v>
      </c>
      <c r="AZ110" s="129"/>
      <c r="BA110" s="129"/>
      <c r="BB110" s="129"/>
      <c r="BC110" s="129"/>
      <c r="BD110" s="129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87</v>
      </c>
      <c r="BK110" s="129"/>
      <c r="BL110" s="129"/>
      <c r="BM110" s="129"/>
    </row>
    <row r="111" spans="2:65" s="1" customFormat="1" ht="18" customHeight="1">
      <c r="B111" s="128"/>
      <c r="C111" s="129"/>
      <c r="D111" s="281" t="s">
        <v>315</v>
      </c>
      <c r="E111" s="282"/>
      <c r="F111" s="282"/>
      <c r="G111" s="129"/>
      <c r="H111" s="129"/>
      <c r="I111" s="129"/>
      <c r="J111" s="131">
        <v>0</v>
      </c>
      <c r="K111" s="129"/>
      <c r="L111" s="128"/>
      <c r="M111" s="129"/>
      <c r="N111" s="132" t="s">
        <v>41</v>
      </c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33" t="s">
        <v>312</v>
      </c>
      <c r="AZ111" s="129"/>
      <c r="BA111" s="129"/>
      <c r="BB111" s="129"/>
      <c r="BC111" s="129"/>
      <c r="BD111" s="129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87</v>
      </c>
      <c r="BK111" s="129"/>
      <c r="BL111" s="129"/>
      <c r="BM111" s="129"/>
    </row>
    <row r="112" spans="2:65" s="1" customFormat="1" ht="18" customHeight="1">
      <c r="B112" s="128"/>
      <c r="C112" s="129"/>
      <c r="D112" s="281" t="s">
        <v>316</v>
      </c>
      <c r="E112" s="282"/>
      <c r="F112" s="282"/>
      <c r="G112" s="129"/>
      <c r="H112" s="129"/>
      <c r="I112" s="129"/>
      <c r="J112" s="131">
        <v>0</v>
      </c>
      <c r="K112" s="129"/>
      <c r="L112" s="128"/>
      <c r="M112" s="129"/>
      <c r="N112" s="132" t="s">
        <v>41</v>
      </c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33" t="s">
        <v>312</v>
      </c>
      <c r="AZ112" s="129"/>
      <c r="BA112" s="129"/>
      <c r="BB112" s="129"/>
      <c r="BC112" s="129"/>
      <c r="BD112" s="129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87</v>
      </c>
      <c r="BK112" s="129"/>
      <c r="BL112" s="129"/>
      <c r="BM112" s="129"/>
    </row>
    <row r="113" spans="2:65" s="1" customFormat="1" ht="18" customHeight="1">
      <c r="B113" s="128"/>
      <c r="C113" s="129"/>
      <c r="D113" s="130" t="s">
        <v>317</v>
      </c>
      <c r="E113" s="129"/>
      <c r="F113" s="129"/>
      <c r="G113" s="129"/>
      <c r="H113" s="129"/>
      <c r="I113" s="129"/>
      <c r="J113" s="131">
        <f>ROUND(J32*T113,2)</f>
        <v>0</v>
      </c>
      <c r="K113" s="129"/>
      <c r="L113" s="128"/>
      <c r="M113" s="129"/>
      <c r="N113" s="132" t="s">
        <v>41</v>
      </c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29"/>
      <c r="AX113" s="129"/>
      <c r="AY113" s="133" t="s">
        <v>318</v>
      </c>
      <c r="AZ113" s="129"/>
      <c r="BA113" s="129"/>
      <c r="BB113" s="129"/>
      <c r="BC113" s="129"/>
      <c r="BD113" s="129"/>
      <c r="BE113" s="134">
        <f t="shared" si="0"/>
        <v>0</v>
      </c>
      <c r="BF113" s="134">
        <f t="shared" si="1"/>
        <v>0</v>
      </c>
      <c r="BG113" s="134">
        <f t="shared" si="2"/>
        <v>0</v>
      </c>
      <c r="BH113" s="134">
        <f t="shared" si="3"/>
        <v>0</v>
      </c>
      <c r="BI113" s="134">
        <f t="shared" si="4"/>
        <v>0</v>
      </c>
      <c r="BJ113" s="133" t="s">
        <v>87</v>
      </c>
      <c r="BK113" s="129"/>
      <c r="BL113" s="129"/>
      <c r="BM113" s="129"/>
    </row>
    <row r="114" spans="2:65" s="1" customFormat="1">
      <c r="B114" s="32"/>
      <c r="L114" s="32"/>
    </row>
    <row r="115" spans="2:65" s="1" customFormat="1" ht="29.25" customHeight="1">
      <c r="B115" s="32"/>
      <c r="C115" s="135" t="s">
        <v>319</v>
      </c>
      <c r="D115" s="107"/>
      <c r="E115" s="107"/>
      <c r="F115" s="107"/>
      <c r="G115" s="107"/>
      <c r="H115" s="107"/>
      <c r="I115" s="107"/>
      <c r="J115" s="136">
        <f>ROUND(J98+J107,2)</f>
        <v>0</v>
      </c>
      <c r="K115" s="107"/>
      <c r="L115" s="32"/>
    </row>
    <row r="116" spans="2:65" s="1" customFormat="1" ht="6.9" customHeight="1"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32"/>
    </row>
    <row r="120" spans="2:65" s="1" customFormat="1" ht="6.9" customHeight="1"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32"/>
    </row>
    <row r="121" spans="2:65" s="1" customFormat="1" ht="24.9" customHeight="1">
      <c r="B121" s="32"/>
      <c r="C121" s="21" t="s">
        <v>5533</v>
      </c>
      <c r="L121" s="32"/>
    </row>
    <row r="122" spans="2:65" s="1" customFormat="1" ht="6.9" customHeight="1">
      <c r="B122" s="32"/>
      <c r="L122" s="32"/>
    </row>
    <row r="123" spans="2:65" s="1" customFormat="1" ht="12" customHeight="1">
      <c r="B123" s="32"/>
      <c r="C123" s="27" t="s">
        <v>15</v>
      </c>
      <c r="L123" s="32"/>
    </row>
    <row r="124" spans="2:65" s="1" customFormat="1" ht="16.5" customHeight="1">
      <c r="B124" s="32"/>
      <c r="E124" s="283" t="str">
        <f>E7</f>
        <v>NOVOSTAVBA MŠ TRAMÍN - rozpočet 1</v>
      </c>
      <c r="F124" s="284"/>
      <c r="G124" s="284"/>
      <c r="H124" s="284"/>
      <c r="L124" s="32"/>
    </row>
    <row r="125" spans="2:65" ht="12" customHeight="1">
      <c r="B125" s="20"/>
      <c r="C125" s="27" t="s">
        <v>141</v>
      </c>
      <c r="L125" s="20"/>
    </row>
    <row r="126" spans="2:65" s="1" customFormat="1" ht="16.5" customHeight="1">
      <c r="B126" s="32"/>
      <c r="E126" s="283" t="s">
        <v>144</v>
      </c>
      <c r="F126" s="280"/>
      <c r="G126" s="280"/>
      <c r="H126" s="280"/>
      <c r="L126" s="32"/>
    </row>
    <row r="127" spans="2:65" s="1" customFormat="1" ht="12" customHeight="1">
      <c r="B127" s="32"/>
      <c r="C127" s="27" t="s">
        <v>147</v>
      </c>
      <c r="L127" s="32"/>
    </row>
    <row r="128" spans="2:65" s="1" customFormat="1" ht="16.5" customHeight="1">
      <c r="B128" s="32"/>
      <c r="E128" s="261" t="str">
        <f>E11</f>
        <v>04.1 - SO01.4.1 - Vzduchotechnika</v>
      </c>
      <c r="F128" s="280"/>
      <c r="G128" s="280"/>
      <c r="H128" s="280"/>
      <c r="L128" s="32"/>
    </row>
    <row r="129" spans="2:65" s="1" customFormat="1" ht="6.9" customHeight="1">
      <c r="B129" s="32"/>
      <c r="L129" s="32"/>
    </row>
    <row r="130" spans="2:65" s="1" customFormat="1" ht="12" customHeight="1">
      <c r="B130" s="32"/>
      <c r="C130" s="27" t="s">
        <v>19</v>
      </c>
      <c r="F130" s="25" t="str">
        <f>F14</f>
        <v>Kadnárova 2521/69,Bratislava</v>
      </c>
      <c r="I130" s="27" t="s">
        <v>21</v>
      </c>
      <c r="J130" s="55" t="str">
        <f>IF(J14="","",J14)</f>
        <v>5. 12. 2022</v>
      </c>
      <c r="L130" s="32"/>
    </row>
    <row r="131" spans="2:65" s="1" customFormat="1" ht="6.9" customHeight="1">
      <c r="B131" s="32"/>
      <c r="L131" s="32"/>
    </row>
    <row r="132" spans="2:65" s="1" customFormat="1" ht="25.65" customHeight="1">
      <c r="B132" s="32"/>
      <c r="C132" s="27" t="s">
        <v>23</v>
      </c>
      <c r="F132" s="25" t="str">
        <f>E17</f>
        <v xml:space="preserve">Mestská časť Bratislava - Rača </v>
      </c>
      <c r="I132" s="27" t="s">
        <v>29</v>
      </c>
      <c r="J132" s="30" t="str">
        <f>E23</f>
        <v xml:space="preserve">Ing.arch.Peter Kožuško </v>
      </c>
      <c r="L132" s="32"/>
    </row>
    <row r="133" spans="2:65" s="1" customFormat="1" ht="15.15" customHeight="1">
      <c r="B133" s="32"/>
      <c r="C133" s="27" t="s">
        <v>27</v>
      </c>
      <c r="F133" s="25" t="str">
        <f>IF(E20="","",E20)</f>
        <v>Vyplň údaj</v>
      </c>
      <c r="I133" s="27" t="s">
        <v>32</v>
      </c>
      <c r="J133" s="30" t="str">
        <f>E26</f>
        <v>Rosoft,s.r.o.</v>
      </c>
      <c r="L133" s="32"/>
    </row>
    <row r="134" spans="2:65" s="1" customFormat="1" ht="10.35" customHeight="1">
      <c r="B134" s="32"/>
      <c r="L134" s="32"/>
    </row>
    <row r="135" spans="2:65" s="10" customFormat="1" ht="29.25" customHeight="1">
      <c r="B135" s="137"/>
      <c r="C135" s="138" t="s">
        <v>321</v>
      </c>
      <c r="D135" s="139" t="s">
        <v>60</v>
      </c>
      <c r="E135" s="139" t="s">
        <v>56</v>
      </c>
      <c r="F135" s="139" t="s">
        <v>57</v>
      </c>
      <c r="G135" s="139" t="s">
        <v>322</v>
      </c>
      <c r="H135" s="139" t="s">
        <v>323</v>
      </c>
      <c r="I135" s="139" t="s">
        <v>324</v>
      </c>
      <c r="J135" s="140" t="s">
        <v>280</v>
      </c>
      <c r="K135" s="141" t="s">
        <v>325</v>
      </c>
      <c r="L135" s="137"/>
      <c r="M135" s="62" t="s">
        <v>1</v>
      </c>
      <c r="N135" s="63" t="s">
        <v>39</v>
      </c>
      <c r="O135" s="63" t="s">
        <v>326</v>
      </c>
      <c r="P135" s="63" t="s">
        <v>327</v>
      </c>
      <c r="Q135" s="63" t="s">
        <v>328</v>
      </c>
      <c r="R135" s="63" t="s">
        <v>329</v>
      </c>
      <c r="S135" s="63" t="s">
        <v>330</v>
      </c>
      <c r="T135" s="64" t="s">
        <v>331</v>
      </c>
    </row>
    <row r="136" spans="2:65" s="1" customFormat="1" ht="22.8" customHeight="1">
      <c r="B136" s="32"/>
      <c r="C136" s="67" t="s">
        <v>191</v>
      </c>
      <c r="J136" s="142">
        <f>BK136</f>
        <v>0</v>
      </c>
      <c r="L136" s="32"/>
      <c r="M136" s="65"/>
      <c r="N136" s="56"/>
      <c r="O136" s="56"/>
      <c r="P136" s="143">
        <f>P137+P149+P152+P168+P177+P192</f>
        <v>0</v>
      </c>
      <c r="Q136" s="56"/>
      <c r="R136" s="143">
        <f>R137+R149+R152+R168+R177+R192</f>
        <v>0</v>
      </c>
      <c r="S136" s="56"/>
      <c r="T136" s="144">
        <f>T137+T149+T152+T168+T177+T192</f>
        <v>0</v>
      </c>
      <c r="AT136" s="17" t="s">
        <v>74</v>
      </c>
      <c r="AU136" s="17" t="s">
        <v>282</v>
      </c>
      <c r="BK136" s="145">
        <f>BK137+BK149+BK152+BK168+BK177+BK192</f>
        <v>0</v>
      </c>
    </row>
    <row r="137" spans="2:65" s="11" customFormat="1" ht="25.95" customHeight="1">
      <c r="B137" s="146"/>
      <c r="D137" s="147" t="s">
        <v>74</v>
      </c>
      <c r="E137" s="148" t="s">
        <v>3105</v>
      </c>
      <c r="F137" s="148" t="s">
        <v>3106</v>
      </c>
      <c r="I137" s="149"/>
      <c r="J137" s="150">
        <f>BK137</f>
        <v>0</v>
      </c>
      <c r="L137" s="146"/>
      <c r="M137" s="151"/>
      <c r="P137" s="152">
        <f>SUM(P138:P148)</f>
        <v>0</v>
      </c>
      <c r="R137" s="152">
        <f>SUM(R138:R148)</f>
        <v>0</v>
      </c>
      <c r="T137" s="153">
        <f>SUM(T138:T148)</f>
        <v>0</v>
      </c>
      <c r="AR137" s="147" t="s">
        <v>82</v>
      </c>
      <c r="AT137" s="154" t="s">
        <v>74</v>
      </c>
      <c r="AU137" s="154" t="s">
        <v>75</v>
      </c>
      <c r="AY137" s="147" t="s">
        <v>334</v>
      </c>
      <c r="BK137" s="155">
        <f>SUM(BK138:BK148)</f>
        <v>0</v>
      </c>
    </row>
    <row r="138" spans="2:65" s="1" customFormat="1" ht="33" customHeight="1">
      <c r="B138" s="128"/>
      <c r="C138" s="158" t="s">
        <v>82</v>
      </c>
      <c r="D138" s="158" t="s">
        <v>336</v>
      </c>
      <c r="E138" s="159" t="s">
        <v>3233</v>
      </c>
      <c r="F138" s="160" t="s">
        <v>3234</v>
      </c>
      <c r="G138" s="161" t="s">
        <v>470</v>
      </c>
      <c r="H138" s="162">
        <v>650</v>
      </c>
      <c r="I138" s="163"/>
      <c r="J138" s="164">
        <f t="shared" ref="J138:J148" si="5">ROUND(I138*H138,2)</f>
        <v>0</v>
      </c>
      <c r="K138" s="165"/>
      <c r="L138" s="32"/>
      <c r="M138" s="166" t="s">
        <v>1</v>
      </c>
      <c r="N138" s="127" t="s">
        <v>41</v>
      </c>
      <c r="P138" s="167">
        <f t="shared" ref="P138:P148" si="6">O138*H138</f>
        <v>0</v>
      </c>
      <c r="Q138" s="167">
        <v>0</v>
      </c>
      <c r="R138" s="167">
        <f t="shared" ref="R138:R148" si="7">Q138*H138</f>
        <v>0</v>
      </c>
      <c r="S138" s="167">
        <v>0</v>
      </c>
      <c r="T138" s="168">
        <f t="shared" ref="T138:T148" si="8">S138*H138</f>
        <v>0</v>
      </c>
      <c r="AR138" s="169" t="s">
        <v>340</v>
      </c>
      <c r="AT138" s="169" t="s">
        <v>336</v>
      </c>
      <c r="AU138" s="169" t="s">
        <v>82</v>
      </c>
      <c r="AY138" s="17" t="s">
        <v>334</v>
      </c>
      <c r="BE138" s="170">
        <f t="shared" ref="BE138:BE148" si="9">IF(N138="základná",J138,0)</f>
        <v>0</v>
      </c>
      <c r="BF138" s="170">
        <f t="shared" ref="BF138:BF148" si="10">IF(N138="znížená",J138,0)</f>
        <v>0</v>
      </c>
      <c r="BG138" s="170">
        <f t="shared" ref="BG138:BG148" si="11">IF(N138="zákl. prenesená",J138,0)</f>
        <v>0</v>
      </c>
      <c r="BH138" s="170">
        <f t="shared" ref="BH138:BH148" si="12">IF(N138="zníž. prenesená",J138,0)</f>
        <v>0</v>
      </c>
      <c r="BI138" s="170">
        <f t="shared" ref="BI138:BI148" si="13">IF(N138="nulová",J138,0)</f>
        <v>0</v>
      </c>
      <c r="BJ138" s="17" t="s">
        <v>87</v>
      </c>
      <c r="BK138" s="170">
        <f t="shared" ref="BK138:BK148" si="14">ROUND(I138*H138,2)</f>
        <v>0</v>
      </c>
      <c r="BL138" s="17" t="s">
        <v>340</v>
      </c>
      <c r="BM138" s="169" t="s">
        <v>3235</v>
      </c>
    </row>
    <row r="139" spans="2:65" s="1" customFormat="1" ht="24.15" customHeight="1">
      <c r="B139" s="128"/>
      <c r="C139" s="158" t="s">
        <v>87</v>
      </c>
      <c r="D139" s="158" t="s">
        <v>336</v>
      </c>
      <c r="E139" s="159" t="s">
        <v>3236</v>
      </c>
      <c r="F139" s="160" t="s">
        <v>3237</v>
      </c>
      <c r="G139" s="161" t="s">
        <v>501</v>
      </c>
      <c r="H139" s="162">
        <v>70</v>
      </c>
      <c r="I139" s="163"/>
      <c r="J139" s="164">
        <f t="shared" si="5"/>
        <v>0</v>
      </c>
      <c r="K139" s="165"/>
      <c r="L139" s="32"/>
      <c r="M139" s="166" t="s">
        <v>1</v>
      </c>
      <c r="N139" s="127" t="s">
        <v>41</v>
      </c>
      <c r="P139" s="167">
        <f t="shared" si="6"/>
        <v>0</v>
      </c>
      <c r="Q139" s="167">
        <v>0</v>
      </c>
      <c r="R139" s="167">
        <f t="shared" si="7"/>
        <v>0</v>
      </c>
      <c r="S139" s="167">
        <v>0</v>
      </c>
      <c r="T139" s="168">
        <f t="shared" si="8"/>
        <v>0</v>
      </c>
      <c r="AR139" s="169" t="s">
        <v>340</v>
      </c>
      <c r="AT139" s="169" t="s">
        <v>336</v>
      </c>
      <c r="AU139" s="169" t="s">
        <v>82</v>
      </c>
      <c r="AY139" s="17" t="s">
        <v>334</v>
      </c>
      <c r="BE139" s="170">
        <f t="shared" si="9"/>
        <v>0</v>
      </c>
      <c r="BF139" s="170">
        <f t="shared" si="10"/>
        <v>0</v>
      </c>
      <c r="BG139" s="170">
        <f t="shared" si="11"/>
        <v>0</v>
      </c>
      <c r="BH139" s="170">
        <f t="shared" si="12"/>
        <v>0</v>
      </c>
      <c r="BI139" s="170">
        <f t="shared" si="13"/>
        <v>0</v>
      </c>
      <c r="BJ139" s="17" t="s">
        <v>87</v>
      </c>
      <c r="BK139" s="170">
        <f t="shared" si="14"/>
        <v>0</v>
      </c>
      <c r="BL139" s="17" t="s">
        <v>340</v>
      </c>
      <c r="BM139" s="169" t="s">
        <v>3238</v>
      </c>
    </row>
    <row r="140" spans="2:65" s="1" customFormat="1" ht="24.15" customHeight="1">
      <c r="B140" s="128"/>
      <c r="C140" s="158" t="s">
        <v>352</v>
      </c>
      <c r="D140" s="158" t="s">
        <v>336</v>
      </c>
      <c r="E140" s="159" t="s">
        <v>3239</v>
      </c>
      <c r="F140" s="160" t="s">
        <v>3240</v>
      </c>
      <c r="G140" s="161" t="s">
        <v>511</v>
      </c>
      <c r="H140" s="162">
        <v>30</v>
      </c>
      <c r="I140" s="163"/>
      <c r="J140" s="164">
        <f t="shared" si="5"/>
        <v>0</v>
      </c>
      <c r="K140" s="165"/>
      <c r="L140" s="32"/>
      <c r="M140" s="166" t="s">
        <v>1</v>
      </c>
      <c r="N140" s="127" t="s">
        <v>41</v>
      </c>
      <c r="P140" s="167">
        <f t="shared" si="6"/>
        <v>0</v>
      </c>
      <c r="Q140" s="167">
        <v>0</v>
      </c>
      <c r="R140" s="167">
        <f t="shared" si="7"/>
        <v>0</v>
      </c>
      <c r="S140" s="167">
        <v>0</v>
      </c>
      <c r="T140" s="168">
        <f t="shared" si="8"/>
        <v>0</v>
      </c>
      <c r="AR140" s="169" t="s">
        <v>340</v>
      </c>
      <c r="AT140" s="169" t="s">
        <v>336</v>
      </c>
      <c r="AU140" s="169" t="s">
        <v>82</v>
      </c>
      <c r="AY140" s="17" t="s">
        <v>334</v>
      </c>
      <c r="BE140" s="170">
        <f t="shared" si="9"/>
        <v>0</v>
      </c>
      <c r="BF140" s="170">
        <f t="shared" si="10"/>
        <v>0</v>
      </c>
      <c r="BG140" s="170">
        <f t="shared" si="11"/>
        <v>0</v>
      </c>
      <c r="BH140" s="170">
        <f t="shared" si="12"/>
        <v>0</v>
      </c>
      <c r="BI140" s="170">
        <f t="shared" si="13"/>
        <v>0</v>
      </c>
      <c r="BJ140" s="17" t="s">
        <v>87</v>
      </c>
      <c r="BK140" s="170">
        <f t="shared" si="14"/>
        <v>0</v>
      </c>
      <c r="BL140" s="17" t="s">
        <v>340</v>
      </c>
      <c r="BM140" s="169" t="s">
        <v>3241</v>
      </c>
    </row>
    <row r="141" spans="2:65" s="1" customFormat="1" ht="24.15" customHeight="1">
      <c r="B141" s="128"/>
      <c r="C141" s="158" t="s">
        <v>340</v>
      </c>
      <c r="D141" s="158" t="s">
        <v>336</v>
      </c>
      <c r="E141" s="159" t="s">
        <v>3242</v>
      </c>
      <c r="F141" s="160" t="s">
        <v>3243</v>
      </c>
      <c r="G141" s="161" t="s">
        <v>511</v>
      </c>
      <c r="H141" s="162">
        <v>12</v>
      </c>
      <c r="I141" s="163"/>
      <c r="J141" s="164">
        <f t="shared" si="5"/>
        <v>0</v>
      </c>
      <c r="K141" s="165"/>
      <c r="L141" s="32"/>
      <c r="M141" s="166" t="s">
        <v>1</v>
      </c>
      <c r="N141" s="127" t="s">
        <v>41</v>
      </c>
      <c r="P141" s="167">
        <f t="shared" si="6"/>
        <v>0</v>
      </c>
      <c r="Q141" s="167">
        <v>0</v>
      </c>
      <c r="R141" s="167">
        <f t="shared" si="7"/>
        <v>0</v>
      </c>
      <c r="S141" s="167">
        <v>0</v>
      </c>
      <c r="T141" s="168">
        <f t="shared" si="8"/>
        <v>0</v>
      </c>
      <c r="AR141" s="169" t="s">
        <v>340</v>
      </c>
      <c r="AT141" s="169" t="s">
        <v>336</v>
      </c>
      <c r="AU141" s="169" t="s">
        <v>82</v>
      </c>
      <c r="AY141" s="17" t="s">
        <v>334</v>
      </c>
      <c r="BE141" s="170">
        <f t="shared" si="9"/>
        <v>0</v>
      </c>
      <c r="BF141" s="170">
        <f t="shared" si="10"/>
        <v>0</v>
      </c>
      <c r="BG141" s="170">
        <f t="shared" si="11"/>
        <v>0</v>
      </c>
      <c r="BH141" s="170">
        <f t="shared" si="12"/>
        <v>0</v>
      </c>
      <c r="BI141" s="170">
        <f t="shared" si="13"/>
        <v>0</v>
      </c>
      <c r="BJ141" s="17" t="s">
        <v>87</v>
      </c>
      <c r="BK141" s="170">
        <f t="shared" si="14"/>
        <v>0</v>
      </c>
      <c r="BL141" s="17" t="s">
        <v>340</v>
      </c>
      <c r="BM141" s="169" t="s">
        <v>3244</v>
      </c>
    </row>
    <row r="142" spans="2:65" s="1" customFormat="1" ht="24.15" customHeight="1">
      <c r="B142" s="128"/>
      <c r="C142" s="158" t="s">
        <v>374</v>
      </c>
      <c r="D142" s="158" t="s">
        <v>336</v>
      </c>
      <c r="E142" s="159" t="s">
        <v>3245</v>
      </c>
      <c r="F142" s="160" t="s">
        <v>3246</v>
      </c>
      <c r="G142" s="161" t="s">
        <v>511</v>
      </c>
      <c r="H142" s="162">
        <v>3</v>
      </c>
      <c r="I142" s="163"/>
      <c r="J142" s="164">
        <f t="shared" si="5"/>
        <v>0</v>
      </c>
      <c r="K142" s="165"/>
      <c r="L142" s="32"/>
      <c r="M142" s="166" t="s">
        <v>1</v>
      </c>
      <c r="N142" s="127" t="s">
        <v>41</v>
      </c>
      <c r="P142" s="167">
        <f t="shared" si="6"/>
        <v>0</v>
      </c>
      <c r="Q142" s="167">
        <v>0</v>
      </c>
      <c r="R142" s="167">
        <f t="shared" si="7"/>
        <v>0</v>
      </c>
      <c r="S142" s="167">
        <v>0</v>
      </c>
      <c r="T142" s="168">
        <f t="shared" si="8"/>
        <v>0</v>
      </c>
      <c r="AR142" s="169" t="s">
        <v>340</v>
      </c>
      <c r="AT142" s="169" t="s">
        <v>336</v>
      </c>
      <c r="AU142" s="169" t="s">
        <v>82</v>
      </c>
      <c r="AY142" s="17" t="s">
        <v>334</v>
      </c>
      <c r="BE142" s="170">
        <f t="shared" si="9"/>
        <v>0</v>
      </c>
      <c r="BF142" s="170">
        <f t="shared" si="10"/>
        <v>0</v>
      </c>
      <c r="BG142" s="170">
        <f t="shared" si="11"/>
        <v>0</v>
      </c>
      <c r="BH142" s="170">
        <f t="shared" si="12"/>
        <v>0</v>
      </c>
      <c r="BI142" s="170">
        <f t="shared" si="13"/>
        <v>0</v>
      </c>
      <c r="BJ142" s="17" t="s">
        <v>87</v>
      </c>
      <c r="BK142" s="170">
        <f t="shared" si="14"/>
        <v>0</v>
      </c>
      <c r="BL142" s="17" t="s">
        <v>340</v>
      </c>
      <c r="BM142" s="169" t="s">
        <v>3247</v>
      </c>
    </row>
    <row r="143" spans="2:65" s="1" customFormat="1" ht="24.15" customHeight="1">
      <c r="B143" s="128"/>
      <c r="C143" s="158" t="s">
        <v>380</v>
      </c>
      <c r="D143" s="158" t="s">
        <v>336</v>
      </c>
      <c r="E143" s="159" t="s">
        <v>3248</v>
      </c>
      <c r="F143" s="160" t="s">
        <v>3249</v>
      </c>
      <c r="G143" s="161" t="s">
        <v>511</v>
      </c>
      <c r="H143" s="162">
        <v>20</v>
      </c>
      <c r="I143" s="163"/>
      <c r="J143" s="164">
        <f t="shared" si="5"/>
        <v>0</v>
      </c>
      <c r="K143" s="165"/>
      <c r="L143" s="32"/>
      <c r="M143" s="166" t="s">
        <v>1</v>
      </c>
      <c r="N143" s="127" t="s">
        <v>41</v>
      </c>
      <c r="P143" s="167">
        <f t="shared" si="6"/>
        <v>0</v>
      </c>
      <c r="Q143" s="167">
        <v>0</v>
      </c>
      <c r="R143" s="167">
        <f t="shared" si="7"/>
        <v>0</v>
      </c>
      <c r="S143" s="167">
        <v>0</v>
      </c>
      <c r="T143" s="168">
        <f t="shared" si="8"/>
        <v>0</v>
      </c>
      <c r="AR143" s="169" t="s">
        <v>340</v>
      </c>
      <c r="AT143" s="169" t="s">
        <v>336</v>
      </c>
      <c r="AU143" s="169" t="s">
        <v>82</v>
      </c>
      <c r="AY143" s="17" t="s">
        <v>334</v>
      </c>
      <c r="BE143" s="170">
        <f t="shared" si="9"/>
        <v>0</v>
      </c>
      <c r="BF143" s="170">
        <f t="shared" si="10"/>
        <v>0</v>
      </c>
      <c r="BG143" s="170">
        <f t="shared" si="11"/>
        <v>0</v>
      </c>
      <c r="BH143" s="170">
        <f t="shared" si="12"/>
        <v>0</v>
      </c>
      <c r="BI143" s="170">
        <f t="shared" si="13"/>
        <v>0</v>
      </c>
      <c r="BJ143" s="17" t="s">
        <v>87</v>
      </c>
      <c r="BK143" s="170">
        <f t="shared" si="14"/>
        <v>0</v>
      </c>
      <c r="BL143" s="17" t="s">
        <v>340</v>
      </c>
      <c r="BM143" s="169" t="s">
        <v>3250</v>
      </c>
    </row>
    <row r="144" spans="2:65" s="1" customFormat="1" ht="24.15" customHeight="1">
      <c r="B144" s="128"/>
      <c r="C144" s="158" t="s">
        <v>384</v>
      </c>
      <c r="D144" s="158" t="s">
        <v>336</v>
      </c>
      <c r="E144" s="159" t="s">
        <v>3251</v>
      </c>
      <c r="F144" s="160" t="s">
        <v>3252</v>
      </c>
      <c r="G144" s="161" t="s">
        <v>511</v>
      </c>
      <c r="H144" s="162">
        <v>2.5</v>
      </c>
      <c r="I144" s="163"/>
      <c r="J144" s="164">
        <f t="shared" si="5"/>
        <v>0</v>
      </c>
      <c r="K144" s="165"/>
      <c r="L144" s="32"/>
      <c r="M144" s="166" t="s">
        <v>1</v>
      </c>
      <c r="N144" s="127" t="s">
        <v>41</v>
      </c>
      <c r="P144" s="167">
        <f t="shared" si="6"/>
        <v>0</v>
      </c>
      <c r="Q144" s="167">
        <v>0</v>
      </c>
      <c r="R144" s="167">
        <f t="shared" si="7"/>
        <v>0</v>
      </c>
      <c r="S144" s="167">
        <v>0</v>
      </c>
      <c r="T144" s="168">
        <f t="shared" si="8"/>
        <v>0</v>
      </c>
      <c r="AR144" s="169" t="s">
        <v>340</v>
      </c>
      <c r="AT144" s="169" t="s">
        <v>336</v>
      </c>
      <c r="AU144" s="169" t="s">
        <v>82</v>
      </c>
      <c r="AY144" s="17" t="s">
        <v>334</v>
      </c>
      <c r="BE144" s="170">
        <f t="shared" si="9"/>
        <v>0</v>
      </c>
      <c r="BF144" s="170">
        <f t="shared" si="10"/>
        <v>0</v>
      </c>
      <c r="BG144" s="170">
        <f t="shared" si="11"/>
        <v>0</v>
      </c>
      <c r="BH144" s="170">
        <f t="shared" si="12"/>
        <v>0</v>
      </c>
      <c r="BI144" s="170">
        <f t="shared" si="13"/>
        <v>0</v>
      </c>
      <c r="BJ144" s="17" t="s">
        <v>87</v>
      </c>
      <c r="BK144" s="170">
        <f t="shared" si="14"/>
        <v>0</v>
      </c>
      <c r="BL144" s="17" t="s">
        <v>340</v>
      </c>
      <c r="BM144" s="169" t="s">
        <v>3253</v>
      </c>
    </row>
    <row r="145" spans="2:65" s="1" customFormat="1" ht="24.15" customHeight="1">
      <c r="B145" s="128"/>
      <c r="C145" s="158" t="s">
        <v>392</v>
      </c>
      <c r="D145" s="158" t="s">
        <v>336</v>
      </c>
      <c r="E145" s="159" t="s">
        <v>3254</v>
      </c>
      <c r="F145" s="160" t="s">
        <v>3255</v>
      </c>
      <c r="G145" s="161" t="s">
        <v>511</v>
      </c>
      <c r="H145" s="162">
        <v>22</v>
      </c>
      <c r="I145" s="163"/>
      <c r="J145" s="164">
        <f t="shared" si="5"/>
        <v>0</v>
      </c>
      <c r="K145" s="165"/>
      <c r="L145" s="32"/>
      <c r="M145" s="166" t="s">
        <v>1</v>
      </c>
      <c r="N145" s="127" t="s">
        <v>41</v>
      </c>
      <c r="P145" s="167">
        <f t="shared" si="6"/>
        <v>0</v>
      </c>
      <c r="Q145" s="167">
        <v>0</v>
      </c>
      <c r="R145" s="167">
        <f t="shared" si="7"/>
        <v>0</v>
      </c>
      <c r="S145" s="167">
        <v>0</v>
      </c>
      <c r="T145" s="168">
        <f t="shared" si="8"/>
        <v>0</v>
      </c>
      <c r="AR145" s="169" t="s">
        <v>340</v>
      </c>
      <c r="AT145" s="169" t="s">
        <v>336</v>
      </c>
      <c r="AU145" s="169" t="s">
        <v>82</v>
      </c>
      <c r="AY145" s="17" t="s">
        <v>334</v>
      </c>
      <c r="BE145" s="170">
        <f t="shared" si="9"/>
        <v>0</v>
      </c>
      <c r="BF145" s="170">
        <f t="shared" si="10"/>
        <v>0</v>
      </c>
      <c r="BG145" s="170">
        <f t="shared" si="11"/>
        <v>0</v>
      </c>
      <c r="BH145" s="170">
        <f t="shared" si="12"/>
        <v>0</v>
      </c>
      <c r="BI145" s="170">
        <f t="shared" si="13"/>
        <v>0</v>
      </c>
      <c r="BJ145" s="17" t="s">
        <v>87</v>
      </c>
      <c r="BK145" s="170">
        <f t="shared" si="14"/>
        <v>0</v>
      </c>
      <c r="BL145" s="17" t="s">
        <v>340</v>
      </c>
      <c r="BM145" s="169" t="s">
        <v>3256</v>
      </c>
    </row>
    <row r="146" spans="2:65" s="1" customFormat="1" ht="24.15" customHeight="1">
      <c r="B146" s="128"/>
      <c r="C146" s="158" t="s">
        <v>396</v>
      </c>
      <c r="D146" s="158" t="s">
        <v>336</v>
      </c>
      <c r="E146" s="159" t="s">
        <v>3257</v>
      </c>
      <c r="F146" s="160" t="s">
        <v>3258</v>
      </c>
      <c r="G146" s="161" t="s">
        <v>3259</v>
      </c>
      <c r="H146" s="162">
        <v>5.2</v>
      </c>
      <c r="I146" s="163"/>
      <c r="J146" s="164">
        <f t="shared" si="5"/>
        <v>0</v>
      </c>
      <c r="K146" s="165"/>
      <c r="L146" s="32"/>
      <c r="M146" s="166" t="s">
        <v>1</v>
      </c>
      <c r="N146" s="127" t="s">
        <v>41</v>
      </c>
      <c r="P146" s="167">
        <f t="shared" si="6"/>
        <v>0</v>
      </c>
      <c r="Q146" s="167">
        <v>0</v>
      </c>
      <c r="R146" s="167">
        <f t="shared" si="7"/>
        <v>0</v>
      </c>
      <c r="S146" s="167">
        <v>0</v>
      </c>
      <c r="T146" s="168">
        <f t="shared" si="8"/>
        <v>0</v>
      </c>
      <c r="AR146" s="169" t="s">
        <v>340</v>
      </c>
      <c r="AT146" s="169" t="s">
        <v>336</v>
      </c>
      <c r="AU146" s="169" t="s">
        <v>82</v>
      </c>
      <c r="AY146" s="17" t="s">
        <v>334</v>
      </c>
      <c r="BE146" s="170">
        <f t="shared" si="9"/>
        <v>0</v>
      </c>
      <c r="BF146" s="170">
        <f t="shared" si="10"/>
        <v>0</v>
      </c>
      <c r="BG146" s="170">
        <f t="shared" si="11"/>
        <v>0</v>
      </c>
      <c r="BH146" s="170">
        <f t="shared" si="12"/>
        <v>0</v>
      </c>
      <c r="BI146" s="170">
        <f t="shared" si="13"/>
        <v>0</v>
      </c>
      <c r="BJ146" s="17" t="s">
        <v>87</v>
      </c>
      <c r="BK146" s="170">
        <f t="shared" si="14"/>
        <v>0</v>
      </c>
      <c r="BL146" s="17" t="s">
        <v>340</v>
      </c>
      <c r="BM146" s="169" t="s">
        <v>3260</v>
      </c>
    </row>
    <row r="147" spans="2:65" s="1" customFormat="1" ht="24.15" customHeight="1">
      <c r="B147" s="128"/>
      <c r="C147" s="158" t="s">
        <v>400</v>
      </c>
      <c r="D147" s="158" t="s">
        <v>336</v>
      </c>
      <c r="E147" s="159" t="s">
        <v>3261</v>
      </c>
      <c r="F147" s="160" t="s">
        <v>3262</v>
      </c>
      <c r="G147" s="161" t="s">
        <v>470</v>
      </c>
      <c r="H147" s="162">
        <v>1.5</v>
      </c>
      <c r="I147" s="163"/>
      <c r="J147" s="164">
        <f t="shared" si="5"/>
        <v>0</v>
      </c>
      <c r="K147" s="165"/>
      <c r="L147" s="32"/>
      <c r="M147" s="166" t="s">
        <v>1</v>
      </c>
      <c r="N147" s="127" t="s">
        <v>41</v>
      </c>
      <c r="P147" s="167">
        <f t="shared" si="6"/>
        <v>0</v>
      </c>
      <c r="Q147" s="167">
        <v>0</v>
      </c>
      <c r="R147" s="167">
        <f t="shared" si="7"/>
        <v>0</v>
      </c>
      <c r="S147" s="167">
        <v>0</v>
      </c>
      <c r="T147" s="168">
        <f t="shared" si="8"/>
        <v>0</v>
      </c>
      <c r="AR147" s="169" t="s">
        <v>340</v>
      </c>
      <c r="AT147" s="169" t="s">
        <v>336</v>
      </c>
      <c r="AU147" s="169" t="s">
        <v>82</v>
      </c>
      <c r="AY147" s="17" t="s">
        <v>334</v>
      </c>
      <c r="BE147" s="170">
        <f t="shared" si="9"/>
        <v>0</v>
      </c>
      <c r="BF147" s="170">
        <f t="shared" si="10"/>
        <v>0</v>
      </c>
      <c r="BG147" s="170">
        <f t="shared" si="11"/>
        <v>0</v>
      </c>
      <c r="BH147" s="170">
        <f t="shared" si="12"/>
        <v>0</v>
      </c>
      <c r="BI147" s="170">
        <f t="shared" si="13"/>
        <v>0</v>
      </c>
      <c r="BJ147" s="17" t="s">
        <v>87</v>
      </c>
      <c r="BK147" s="170">
        <f t="shared" si="14"/>
        <v>0</v>
      </c>
      <c r="BL147" s="17" t="s">
        <v>340</v>
      </c>
      <c r="BM147" s="169" t="s">
        <v>3263</v>
      </c>
    </row>
    <row r="148" spans="2:65" s="1" customFormat="1" ht="37.799999999999997" customHeight="1">
      <c r="B148" s="128"/>
      <c r="C148" s="158" t="s">
        <v>415</v>
      </c>
      <c r="D148" s="158" t="s">
        <v>336</v>
      </c>
      <c r="E148" s="159" t="s">
        <v>3264</v>
      </c>
      <c r="F148" s="160" t="s">
        <v>3265</v>
      </c>
      <c r="G148" s="161" t="s">
        <v>511</v>
      </c>
      <c r="H148" s="162">
        <v>3</v>
      </c>
      <c r="I148" s="163"/>
      <c r="J148" s="164">
        <f t="shared" si="5"/>
        <v>0</v>
      </c>
      <c r="K148" s="165"/>
      <c r="L148" s="32"/>
      <c r="M148" s="166" t="s">
        <v>1</v>
      </c>
      <c r="N148" s="127" t="s">
        <v>41</v>
      </c>
      <c r="P148" s="167">
        <f t="shared" si="6"/>
        <v>0</v>
      </c>
      <c r="Q148" s="167">
        <v>0</v>
      </c>
      <c r="R148" s="167">
        <f t="shared" si="7"/>
        <v>0</v>
      </c>
      <c r="S148" s="167">
        <v>0</v>
      </c>
      <c r="T148" s="168">
        <f t="shared" si="8"/>
        <v>0</v>
      </c>
      <c r="AR148" s="169" t="s">
        <v>340</v>
      </c>
      <c r="AT148" s="169" t="s">
        <v>336</v>
      </c>
      <c r="AU148" s="169" t="s">
        <v>82</v>
      </c>
      <c r="AY148" s="17" t="s">
        <v>334</v>
      </c>
      <c r="BE148" s="170">
        <f t="shared" si="9"/>
        <v>0</v>
      </c>
      <c r="BF148" s="170">
        <f t="shared" si="10"/>
        <v>0</v>
      </c>
      <c r="BG148" s="170">
        <f t="shared" si="11"/>
        <v>0</v>
      </c>
      <c r="BH148" s="170">
        <f t="shared" si="12"/>
        <v>0</v>
      </c>
      <c r="BI148" s="170">
        <f t="shared" si="13"/>
        <v>0</v>
      </c>
      <c r="BJ148" s="17" t="s">
        <v>87</v>
      </c>
      <c r="BK148" s="170">
        <f t="shared" si="14"/>
        <v>0</v>
      </c>
      <c r="BL148" s="17" t="s">
        <v>340</v>
      </c>
      <c r="BM148" s="169" t="s">
        <v>3266</v>
      </c>
    </row>
    <row r="149" spans="2:65" s="11" customFormat="1" ht="25.95" customHeight="1">
      <c r="B149" s="146"/>
      <c r="D149" s="147" t="s">
        <v>74</v>
      </c>
      <c r="E149" s="148" t="s">
        <v>3125</v>
      </c>
      <c r="F149" s="148" t="s">
        <v>3126</v>
      </c>
      <c r="I149" s="149"/>
      <c r="J149" s="150">
        <f>BK149</f>
        <v>0</v>
      </c>
      <c r="L149" s="146"/>
      <c r="M149" s="151"/>
      <c r="P149" s="152">
        <f>SUM(P150:P151)</f>
        <v>0</v>
      </c>
      <c r="R149" s="152">
        <f>SUM(R150:R151)</f>
        <v>0</v>
      </c>
      <c r="T149" s="153">
        <f>SUM(T150:T151)</f>
        <v>0</v>
      </c>
      <c r="AR149" s="147" t="s">
        <v>82</v>
      </c>
      <c r="AT149" s="154" t="s">
        <v>74</v>
      </c>
      <c r="AU149" s="154" t="s">
        <v>75</v>
      </c>
      <c r="AY149" s="147" t="s">
        <v>334</v>
      </c>
      <c r="BK149" s="155">
        <f>SUM(BK150:BK151)</f>
        <v>0</v>
      </c>
    </row>
    <row r="150" spans="2:65" s="1" customFormat="1" ht="24.15" customHeight="1">
      <c r="B150" s="128"/>
      <c r="C150" s="158" t="s">
        <v>424</v>
      </c>
      <c r="D150" s="158" t="s">
        <v>336</v>
      </c>
      <c r="E150" s="159" t="s">
        <v>3267</v>
      </c>
      <c r="F150" s="160" t="s">
        <v>3268</v>
      </c>
      <c r="G150" s="161" t="s">
        <v>3259</v>
      </c>
      <c r="H150" s="162">
        <v>25</v>
      </c>
      <c r="I150" s="163"/>
      <c r="J150" s="164">
        <f>ROUND(I150*H150,2)</f>
        <v>0</v>
      </c>
      <c r="K150" s="165"/>
      <c r="L150" s="32"/>
      <c r="M150" s="166" t="s">
        <v>1</v>
      </c>
      <c r="N150" s="127" t="s">
        <v>41</v>
      </c>
      <c r="P150" s="167">
        <f>O150*H150</f>
        <v>0</v>
      </c>
      <c r="Q150" s="167">
        <v>0</v>
      </c>
      <c r="R150" s="167">
        <f>Q150*H150</f>
        <v>0</v>
      </c>
      <c r="S150" s="167">
        <v>0</v>
      </c>
      <c r="T150" s="168">
        <f>S150*H150</f>
        <v>0</v>
      </c>
      <c r="AR150" s="169" t="s">
        <v>340</v>
      </c>
      <c r="AT150" s="169" t="s">
        <v>336</v>
      </c>
      <c r="AU150" s="169" t="s">
        <v>82</v>
      </c>
      <c r="AY150" s="17" t="s">
        <v>334</v>
      </c>
      <c r="BE150" s="170">
        <f>IF(N150="základná",J150,0)</f>
        <v>0</v>
      </c>
      <c r="BF150" s="170">
        <f>IF(N150="znížená",J150,0)</f>
        <v>0</v>
      </c>
      <c r="BG150" s="170">
        <f>IF(N150="zákl. prenesená",J150,0)</f>
        <v>0</v>
      </c>
      <c r="BH150" s="170">
        <f>IF(N150="zníž. prenesená",J150,0)</f>
        <v>0</v>
      </c>
      <c r="BI150" s="170">
        <f>IF(N150="nulová",J150,0)</f>
        <v>0</v>
      </c>
      <c r="BJ150" s="17" t="s">
        <v>87</v>
      </c>
      <c r="BK150" s="170">
        <f>ROUND(I150*H150,2)</f>
        <v>0</v>
      </c>
      <c r="BL150" s="17" t="s">
        <v>340</v>
      </c>
      <c r="BM150" s="169" t="s">
        <v>3269</v>
      </c>
    </row>
    <row r="151" spans="2:65" s="1" customFormat="1" ht="24.15" customHeight="1">
      <c r="B151" s="128"/>
      <c r="C151" s="158" t="s">
        <v>439</v>
      </c>
      <c r="D151" s="158" t="s">
        <v>336</v>
      </c>
      <c r="E151" s="159" t="s">
        <v>3270</v>
      </c>
      <c r="F151" s="160" t="s">
        <v>3271</v>
      </c>
      <c r="G151" s="161" t="s">
        <v>3259</v>
      </c>
      <c r="H151" s="162">
        <v>15</v>
      </c>
      <c r="I151" s="163"/>
      <c r="J151" s="164">
        <f>ROUND(I151*H151,2)</f>
        <v>0</v>
      </c>
      <c r="K151" s="165"/>
      <c r="L151" s="32"/>
      <c r="M151" s="166" t="s">
        <v>1</v>
      </c>
      <c r="N151" s="127" t="s">
        <v>41</v>
      </c>
      <c r="P151" s="167">
        <f>O151*H151</f>
        <v>0</v>
      </c>
      <c r="Q151" s="167">
        <v>0</v>
      </c>
      <c r="R151" s="167">
        <f>Q151*H151</f>
        <v>0</v>
      </c>
      <c r="S151" s="167">
        <v>0</v>
      </c>
      <c r="T151" s="168">
        <f>S151*H151</f>
        <v>0</v>
      </c>
      <c r="AR151" s="169" t="s">
        <v>340</v>
      </c>
      <c r="AT151" s="169" t="s">
        <v>336</v>
      </c>
      <c r="AU151" s="169" t="s">
        <v>82</v>
      </c>
      <c r="AY151" s="17" t="s">
        <v>334</v>
      </c>
      <c r="BE151" s="170">
        <f>IF(N151="základná",J151,0)</f>
        <v>0</v>
      </c>
      <c r="BF151" s="170">
        <f>IF(N151="znížená",J151,0)</f>
        <v>0</v>
      </c>
      <c r="BG151" s="170">
        <f>IF(N151="zákl. prenesená",J151,0)</f>
        <v>0</v>
      </c>
      <c r="BH151" s="170">
        <f>IF(N151="zníž. prenesená",J151,0)</f>
        <v>0</v>
      </c>
      <c r="BI151" s="170">
        <f>IF(N151="nulová",J151,0)</f>
        <v>0</v>
      </c>
      <c r="BJ151" s="17" t="s">
        <v>87</v>
      </c>
      <c r="BK151" s="170">
        <f>ROUND(I151*H151,2)</f>
        <v>0</v>
      </c>
      <c r="BL151" s="17" t="s">
        <v>340</v>
      </c>
      <c r="BM151" s="169" t="s">
        <v>3272</v>
      </c>
    </row>
    <row r="152" spans="2:65" s="11" customFormat="1" ht="25.95" customHeight="1">
      <c r="B152" s="146"/>
      <c r="D152" s="147" t="s">
        <v>74</v>
      </c>
      <c r="E152" s="148" t="s">
        <v>3145</v>
      </c>
      <c r="F152" s="148" t="s">
        <v>3273</v>
      </c>
      <c r="I152" s="149"/>
      <c r="J152" s="150">
        <f>BK152</f>
        <v>0</v>
      </c>
      <c r="L152" s="146"/>
      <c r="M152" s="151"/>
      <c r="P152" s="152">
        <f>SUM(P153:P167)</f>
        <v>0</v>
      </c>
      <c r="R152" s="152">
        <f>SUM(R153:R167)</f>
        <v>0</v>
      </c>
      <c r="T152" s="153">
        <f>SUM(T153:T167)</f>
        <v>0</v>
      </c>
      <c r="AR152" s="147" t="s">
        <v>82</v>
      </c>
      <c r="AT152" s="154" t="s">
        <v>74</v>
      </c>
      <c r="AU152" s="154" t="s">
        <v>75</v>
      </c>
      <c r="AY152" s="147" t="s">
        <v>334</v>
      </c>
      <c r="BK152" s="155">
        <f>SUM(BK153:BK167)</f>
        <v>0</v>
      </c>
    </row>
    <row r="153" spans="2:65" s="1" customFormat="1" ht="33" customHeight="1">
      <c r="B153" s="128"/>
      <c r="C153" s="158" t="s">
        <v>444</v>
      </c>
      <c r="D153" s="158" t="s">
        <v>336</v>
      </c>
      <c r="E153" s="159" t="s">
        <v>3274</v>
      </c>
      <c r="F153" s="160" t="s">
        <v>3275</v>
      </c>
      <c r="G153" s="161" t="s">
        <v>501</v>
      </c>
      <c r="H153" s="162">
        <v>100</v>
      </c>
      <c r="I153" s="163"/>
      <c r="J153" s="164">
        <f t="shared" ref="J153:J167" si="15">ROUND(I153*H153,2)</f>
        <v>0</v>
      </c>
      <c r="K153" s="165"/>
      <c r="L153" s="32"/>
      <c r="M153" s="166" t="s">
        <v>1</v>
      </c>
      <c r="N153" s="127" t="s">
        <v>41</v>
      </c>
      <c r="P153" s="167">
        <f t="shared" ref="P153:P167" si="16">O153*H153</f>
        <v>0</v>
      </c>
      <c r="Q153" s="167">
        <v>0</v>
      </c>
      <c r="R153" s="167">
        <f t="shared" ref="R153:R167" si="17">Q153*H153</f>
        <v>0</v>
      </c>
      <c r="S153" s="167">
        <v>0</v>
      </c>
      <c r="T153" s="168">
        <f t="shared" ref="T153:T167" si="18">S153*H153</f>
        <v>0</v>
      </c>
      <c r="AR153" s="169" t="s">
        <v>340</v>
      </c>
      <c r="AT153" s="169" t="s">
        <v>336</v>
      </c>
      <c r="AU153" s="169" t="s">
        <v>82</v>
      </c>
      <c r="AY153" s="17" t="s">
        <v>334</v>
      </c>
      <c r="BE153" s="170">
        <f t="shared" ref="BE153:BE167" si="19">IF(N153="základná",J153,0)</f>
        <v>0</v>
      </c>
      <c r="BF153" s="170">
        <f t="shared" ref="BF153:BF167" si="20">IF(N153="znížená",J153,0)</f>
        <v>0</v>
      </c>
      <c r="BG153" s="170">
        <f t="shared" ref="BG153:BG167" si="21">IF(N153="zákl. prenesená",J153,0)</f>
        <v>0</v>
      </c>
      <c r="BH153" s="170">
        <f t="shared" ref="BH153:BH167" si="22">IF(N153="zníž. prenesená",J153,0)</f>
        <v>0</v>
      </c>
      <c r="BI153" s="170">
        <f t="shared" ref="BI153:BI167" si="23">IF(N153="nulová",J153,0)</f>
        <v>0</v>
      </c>
      <c r="BJ153" s="17" t="s">
        <v>87</v>
      </c>
      <c r="BK153" s="170">
        <f t="shared" ref="BK153:BK167" si="24">ROUND(I153*H153,2)</f>
        <v>0</v>
      </c>
      <c r="BL153" s="17" t="s">
        <v>340</v>
      </c>
      <c r="BM153" s="169" t="s">
        <v>3276</v>
      </c>
    </row>
    <row r="154" spans="2:65" s="1" customFormat="1" ht="24.15" customHeight="1">
      <c r="B154" s="128"/>
      <c r="C154" s="158" t="s">
        <v>448</v>
      </c>
      <c r="D154" s="158" t="s">
        <v>336</v>
      </c>
      <c r="E154" s="159" t="s">
        <v>3277</v>
      </c>
      <c r="F154" s="160" t="s">
        <v>3278</v>
      </c>
      <c r="G154" s="161" t="s">
        <v>501</v>
      </c>
      <c r="H154" s="162">
        <v>100</v>
      </c>
      <c r="I154" s="163"/>
      <c r="J154" s="164">
        <f t="shared" si="15"/>
        <v>0</v>
      </c>
      <c r="K154" s="165"/>
      <c r="L154" s="32"/>
      <c r="M154" s="166" t="s">
        <v>1</v>
      </c>
      <c r="N154" s="127" t="s">
        <v>41</v>
      </c>
      <c r="P154" s="167">
        <f t="shared" si="16"/>
        <v>0</v>
      </c>
      <c r="Q154" s="167">
        <v>0</v>
      </c>
      <c r="R154" s="167">
        <f t="shared" si="17"/>
        <v>0</v>
      </c>
      <c r="S154" s="167">
        <v>0</v>
      </c>
      <c r="T154" s="168">
        <f t="shared" si="18"/>
        <v>0</v>
      </c>
      <c r="AR154" s="169" t="s">
        <v>340</v>
      </c>
      <c r="AT154" s="169" t="s">
        <v>336</v>
      </c>
      <c r="AU154" s="169" t="s">
        <v>82</v>
      </c>
      <c r="AY154" s="17" t="s">
        <v>334</v>
      </c>
      <c r="BE154" s="170">
        <f t="shared" si="19"/>
        <v>0</v>
      </c>
      <c r="BF154" s="170">
        <f t="shared" si="20"/>
        <v>0</v>
      </c>
      <c r="BG154" s="170">
        <f t="shared" si="21"/>
        <v>0</v>
      </c>
      <c r="BH154" s="170">
        <f t="shared" si="22"/>
        <v>0</v>
      </c>
      <c r="BI154" s="170">
        <f t="shared" si="23"/>
        <v>0</v>
      </c>
      <c r="BJ154" s="17" t="s">
        <v>87</v>
      </c>
      <c r="BK154" s="170">
        <f t="shared" si="24"/>
        <v>0</v>
      </c>
      <c r="BL154" s="17" t="s">
        <v>340</v>
      </c>
      <c r="BM154" s="169" t="s">
        <v>3279</v>
      </c>
    </row>
    <row r="155" spans="2:65" s="1" customFormat="1" ht="33" customHeight="1">
      <c r="B155" s="128"/>
      <c r="C155" s="158" t="s">
        <v>452</v>
      </c>
      <c r="D155" s="158" t="s">
        <v>336</v>
      </c>
      <c r="E155" s="159" t="s">
        <v>3280</v>
      </c>
      <c r="F155" s="160" t="s">
        <v>3281</v>
      </c>
      <c r="G155" s="161" t="s">
        <v>501</v>
      </c>
      <c r="H155" s="162">
        <v>10</v>
      </c>
      <c r="I155" s="163"/>
      <c r="J155" s="164">
        <f t="shared" si="15"/>
        <v>0</v>
      </c>
      <c r="K155" s="165"/>
      <c r="L155" s="32"/>
      <c r="M155" s="166" t="s">
        <v>1</v>
      </c>
      <c r="N155" s="127" t="s">
        <v>41</v>
      </c>
      <c r="P155" s="167">
        <f t="shared" si="16"/>
        <v>0</v>
      </c>
      <c r="Q155" s="167">
        <v>0</v>
      </c>
      <c r="R155" s="167">
        <f t="shared" si="17"/>
        <v>0</v>
      </c>
      <c r="S155" s="167">
        <v>0</v>
      </c>
      <c r="T155" s="168">
        <f t="shared" si="18"/>
        <v>0</v>
      </c>
      <c r="AR155" s="169" t="s">
        <v>340</v>
      </c>
      <c r="AT155" s="169" t="s">
        <v>336</v>
      </c>
      <c r="AU155" s="169" t="s">
        <v>82</v>
      </c>
      <c r="AY155" s="17" t="s">
        <v>334</v>
      </c>
      <c r="BE155" s="170">
        <f t="shared" si="19"/>
        <v>0</v>
      </c>
      <c r="BF155" s="170">
        <f t="shared" si="20"/>
        <v>0</v>
      </c>
      <c r="BG155" s="170">
        <f t="shared" si="21"/>
        <v>0</v>
      </c>
      <c r="BH155" s="170">
        <f t="shared" si="22"/>
        <v>0</v>
      </c>
      <c r="BI155" s="170">
        <f t="shared" si="23"/>
        <v>0</v>
      </c>
      <c r="BJ155" s="17" t="s">
        <v>87</v>
      </c>
      <c r="BK155" s="170">
        <f t="shared" si="24"/>
        <v>0</v>
      </c>
      <c r="BL155" s="17" t="s">
        <v>340</v>
      </c>
      <c r="BM155" s="169" t="s">
        <v>3282</v>
      </c>
    </row>
    <row r="156" spans="2:65" s="1" customFormat="1" ht="24.15" customHeight="1">
      <c r="B156" s="128"/>
      <c r="C156" s="158" t="s">
        <v>456</v>
      </c>
      <c r="D156" s="158" t="s">
        <v>336</v>
      </c>
      <c r="E156" s="159" t="s">
        <v>3283</v>
      </c>
      <c r="F156" s="160" t="s">
        <v>3284</v>
      </c>
      <c r="G156" s="161" t="s">
        <v>501</v>
      </c>
      <c r="H156" s="162">
        <v>10</v>
      </c>
      <c r="I156" s="163"/>
      <c r="J156" s="164">
        <f t="shared" si="15"/>
        <v>0</v>
      </c>
      <c r="K156" s="165"/>
      <c r="L156" s="32"/>
      <c r="M156" s="166" t="s">
        <v>1</v>
      </c>
      <c r="N156" s="127" t="s">
        <v>41</v>
      </c>
      <c r="P156" s="167">
        <f t="shared" si="16"/>
        <v>0</v>
      </c>
      <c r="Q156" s="167">
        <v>0</v>
      </c>
      <c r="R156" s="167">
        <f t="shared" si="17"/>
        <v>0</v>
      </c>
      <c r="S156" s="167">
        <v>0</v>
      </c>
      <c r="T156" s="168">
        <f t="shared" si="18"/>
        <v>0</v>
      </c>
      <c r="AR156" s="169" t="s">
        <v>340</v>
      </c>
      <c r="AT156" s="169" t="s">
        <v>336</v>
      </c>
      <c r="AU156" s="169" t="s">
        <v>82</v>
      </c>
      <c r="AY156" s="17" t="s">
        <v>334</v>
      </c>
      <c r="BE156" s="170">
        <f t="shared" si="19"/>
        <v>0</v>
      </c>
      <c r="BF156" s="170">
        <f t="shared" si="20"/>
        <v>0</v>
      </c>
      <c r="BG156" s="170">
        <f t="shared" si="21"/>
        <v>0</v>
      </c>
      <c r="BH156" s="170">
        <f t="shared" si="22"/>
        <v>0</v>
      </c>
      <c r="BI156" s="170">
        <f t="shared" si="23"/>
        <v>0</v>
      </c>
      <c r="BJ156" s="17" t="s">
        <v>87</v>
      </c>
      <c r="BK156" s="170">
        <f t="shared" si="24"/>
        <v>0</v>
      </c>
      <c r="BL156" s="17" t="s">
        <v>340</v>
      </c>
      <c r="BM156" s="169" t="s">
        <v>3285</v>
      </c>
    </row>
    <row r="157" spans="2:65" s="1" customFormat="1" ht="21.75" customHeight="1">
      <c r="B157" s="128"/>
      <c r="C157" s="158" t="s">
        <v>460</v>
      </c>
      <c r="D157" s="158" t="s">
        <v>336</v>
      </c>
      <c r="E157" s="159" t="s">
        <v>3286</v>
      </c>
      <c r="F157" s="160" t="s">
        <v>3287</v>
      </c>
      <c r="G157" s="161" t="s">
        <v>501</v>
      </c>
      <c r="H157" s="162">
        <v>10</v>
      </c>
      <c r="I157" s="163"/>
      <c r="J157" s="164">
        <f t="shared" si="15"/>
        <v>0</v>
      </c>
      <c r="K157" s="165"/>
      <c r="L157" s="32"/>
      <c r="M157" s="166" t="s">
        <v>1</v>
      </c>
      <c r="N157" s="127" t="s">
        <v>41</v>
      </c>
      <c r="P157" s="167">
        <f t="shared" si="16"/>
        <v>0</v>
      </c>
      <c r="Q157" s="167">
        <v>0</v>
      </c>
      <c r="R157" s="167">
        <f t="shared" si="17"/>
        <v>0</v>
      </c>
      <c r="S157" s="167">
        <v>0</v>
      </c>
      <c r="T157" s="168">
        <f t="shared" si="18"/>
        <v>0</v>
      </c>
      <c r="AR157" s="169" t="s">
        <v>340</v>
      </c>
      <c r="AT157" s="169" t="s">
        <v>336</v>
      </c>
      <c r="AU157" s="169" t="s">
        <v>82</v>
      </c>
      <c r="AY157" s="17" t="s">
        <v>334</v>
      </c>
      <c r="BE157" s="170">
        <f t="shared" si="19"/>
        <v>0</v>
      </c>
      <c r="BF157" s="170">
        <f t="shared" si="20"/>
        <v>0</v>
      </c>
      <c r="BG157" s="170">
        <f t="shared" si="21"/>
        <v>0</v>
      </c>
      <c r="BH157" s="170">
        <f t="shared" si="22"/>
        <v>0</v>
      </c>
      <c r="BI157" s="170">
        <f t="shared" si="23"/>
        <v>0</v>
      </c>
      <c r="BJ157" s="17" t="s">
        <v>87</v>
      </c>
      <c r="BK157" s="170">
        <f t="shared" si="24"/>
        <v>0</v>
      </c>
      <c r="BL157" s="17" t="s">
        <v>340</v>
      </c>
      <c r="BM157" s="169" t="s">
        <v>3288</v>
      </c>
    </row>
    <row r="158" spans="2:65" s="1" customFormat="1" ht="24.15" customHeight="1">
      <c r="B158" s="128"/>
      <c r="C158" s="158" t="s">
        <v>464</v>
      </c>
      <c r="D158" s="158" t="s">
        <v>336</v>
      </c>
      <c r="E158" s="159" t="s">
        <v>3289</v>
      </c>
      <c r="F158" s="160" t="s">
        <v>3290</v>
      </c>
      <c r="G158" s="161" t="s">
        <v>501</v>
      </c>
      <c r="H158" s="162">
        <v>1</v>
      </c>
      <c r="I158" s="163"/>
      <c r="J158" s="164">
        <f t="shared" si="15"/>
        <v>0</v>
      </c>
      <c r="K158" s="165"/>
      <c r="L158" s="32"/>
      <c r="M158" s="166" t="s">
        <v>1</v>
      </c>
      <c r="N158" s="127" t="s">
        <v>41</v>
      </c>
      <c r="P158" s="167">
        <f t="shared" si="16"/>
        <v>0</v>
      </c>
      <c r="Q158" s="167">
        <v>0</v>
      </c>
      <c r="R158" s="167">
        <f t="shared" si="17"/>
        <v>0</v>
      </c>
      <c r="S158" s="167">
        <v>0</v>
      </c>
      <c r="T158" s="168">
        <f t="shared" si="18"/>
        <v>0</v>
      </c>
      <c r="AR158" s="169" t="s">
        <v>340</v>
      </c>
      <c r="AT158" s="169" t="s">
        <v>336</v>
      </c>
      <c r="AU158" s="169" t="s">
        <v>82</v>
      </c>
      <c r="AY158" s="17" t="s">
        <v>334</v>
      </c>
      <c r="BE158" s="170">
        <f t="shared" si="19"/>
        <v>0</v>
      </c>
      <c r="BF158" s="170">
        <f t="shared" si="20"/>
        <v>0</v>
      </c>
      <c r="BG158" s="170">
        <f t="shared" si="21"/>
        <v>0</v>
      </c>
      <c r="BH158" s="170">
        <f t="shared" si="22"/>
        <v>0</v>
      </c>
      <c r="BI158" s="170">
        <f t="shared" si="23"/>
        <v>0</v>
      </c>
      <c r="BJ158" s="17" t="s">
        <v>87</v>
      </c>
      <c r="BK158" s="170">
        <f t="shared" si="24"/>
        <v>0</v>
      </c>
      <c r="BL158" s="17" t="s">
        <v>340</v>
      </c>
      <c r="BM158" s="169" t="s">
        <v>3291</v>
      </c>
    </row>
    <row r="159" spans="2:65" s="1" customFormat="1" ht="24.15" customHeight="1">
      <c r="B159" s="128"/>
      <c r="C159" s="158" t="s">
        <v>7</v>
      </c>
      <c r="D159" s="158" t="s">
        <v>336</v>
      </c>
      <c r="E159" s="159" t="s">
        <v>3292</v>
      </c>
      <c r="F159" s="160" t="s">
        <v>3293</v>
      </c>
      <c r="G159" s="161" t="s">
        <v>501</v>
      </c>
      <c r="H159" s="162">
        <v>1</v>
      </c>
      <c r="I159" s="163"/>
      <c r="J159" s="164">
        <f t="shared" si="15"/>
        <v>0</v>
      </c>
      <c r="K159" s="165"/>
      <c r="L159" s="32"/>
      <c r="M159" s="166" t="s">
        <v>1</v>
      </c>
      <c r="N159" s="127" t="s">
        <v>41</v>
      </c>
      <c r="P159" s="167">
        <f t="shared" si="16"/>
        <v>0</v>
      </c>
      <c r="Q159" s="167">
        <v>0</v>
      </c>
      <c r="R159" s="167">
        <f t="shared" si="17"/>
        <v>0</v>
      </c>
      <c r="S159" s="167">
        <v>0</v>
      </c>
      <c r="T159" s="168">
        <f t="shared" si="18"/>
        <v>0</v>
      </c>
      <c r="AR159" s="169" t="s">
        <v>340</v>
      </c>
      <c r="AT159" s="169" t="s">
        <v>336</v>
      </c>
      <c r="AU159" s="169" t="s">
        <v>82</v>
      </c>
      <c r="AY159" s="17" t="s">
        <v>334</v>
      </c>
      <c r="BE159" s="170">
        <f t="shared" si="19"/>
        <v>0</v>
      </c>
      <c r="BF159" s="170">
        <f t="shared" si="20"/>
        <v>0</v>
      </c>
      <c r="BG159" s="170">
        <f t="shared" si="21"/>
        <v>0</v>
      </c>
      <c r="BH159" s="170">
        <f t="shared" si="22"/>
        <v>0</v>
      </c>
      <c r="BI159" s="170">
        <f t="shared" si="23"/>
        <v>0</v>
      </c>
      <c r="BJ159" s="17" t="s">
        <v>87</v>
      </c>
      <c r="BK159" s="170">
        <f t="shared" si="24"/>
        <v>0</v>
      </c>
      <c r="BL159" s="17" t="s">
        <v>340</v>
      </c>
      <c r="BM159" s="169" t="s">
        <v>3294</v>
      </c>
    </row>
    <row r="160" spans="2:65" s="1" customFormat="1" ht="24.15" customHeight="1">
      <c r="B160" s="128"/>
      <c r="C160" s="158" t="s">
        <v>472</v>
      </c>
      <c r="D160" s="158" t="s">
        <v>336</v>
      </c>
      <c r="E160" s="159" t="s">
        <v>3295</v>
      </c>
      <c r="F160" s="160" t="s">
        <v>3296</v>
      </c>
      <c r="G160" s="161" t="s">
        <v>501</v>
      </c>
      <c r="H160" s="162">
        <v>3</v>
      </c>
      <c r="I160" s="163"/>
      <c r="J160" s="164">
        <f t="shared" si="15"/>
        <v>0</v>
      </c>
      <c r="K160" s="165"/>
      <c r="L160" s="32"/>
      <c r="M160" s="166" t="s">
        <v>1</v>
      </c>
      <c r="N160" s="127" t="s">
        <v>41</v>
      </c>
      <c r="P160" s="167">
        <f t="shared" si="16"/>
        <v>0</v>
      </c>
      <c r="Q160" s="167">
        <v>0</v>
      </c>
      <c r="R160" s="167">
        <f t="shared" si="17"/>
        <v>0</v>
      </c>
      <c r="S160" s="167">
        <v>0</v>
      </c>
      <c r="T160" s="168">
        <f t="shared" si="18"/>
        <v>0</v>
      </c>
      <c r="AR160" s="169" t="s">
        <v>340</v>
      </c>
      <c r="AT160" s="169" t="s">
        <v>336</v>
      </c>
      <c r="AU160" s="169" t="s">
        <v>82</v>
      </c>
      <c r="AY160" s="17" t="s">
        <v>334</v>
      </c>
      <c r="BE160" s="170">
        <f t="shared" si="19"/>
        <v>0</v>
      </c>
      <c r="BF160" s="170">
        <f t="shared" si="20"/>
        <v>0</v>
      </c>
      <c r="BG160" s="170">
        <f t="shared" si="21"/>
        <v>0</v>
      </c>
      <c r="BH160" s="170">
        <f t="shared" si="22"/>
        <v>0</v>
      </c>
      <c r="BI160" s="170">
        <f t="shared" si="23"/>
        <v>0</v>
      </c>
      <c r="BJ160" s="17" t="s">
        <v>87</v>
      </c>
      <c r="BK160" s="170">
        <f t="shared" si="24"/>
        <v>0</v>
      </c>
      <c r="BL160" s="17" t="s">
        <v>340</v>
      </c>
      <c r="BM160" s="169" t="s">
        <v>3297</v>
      </c>
    </row>
    <row r="161" spans="2:65" s="1" customFormat="1" ht="24.15" customHeight="1">
      <c r="B161" s="128"/>
      <c r="C161" s="158" t="s">
        <v>476</v>
      </c>
      <c r="D161" s="158" t="s">
        <v>336</v>
      </c>
      <c r="E161" s="159" t="s">
        <v>3298</v>
      </c>
      <c r="F161" s="160" t="s">
        <v>3299</v>
      </c>
      <c r="G161" s="161" t="s">
        <v>501</v>
      </c>
      <c r="H161" s="162">
        <v>2</v>
      </c>
      <c r="I161" s="163"/>
      <c r="J161" s="164">
        <f t="shared" si="15"/>
        <v>0</v>
      </c>
      <c r="K161" s="165"/>
      <c r="L161" s="32"/>
      <c r="M161" s="166" t="s">
        <v>1</v>
      </c>
      <c r="N161" s="127" t="s">
        <v>41</v>
      </c>
      <c r="P161" s="167">
        <f t="shared" si="16"/>
        <v>0</v>
      </c>
      <c r="Q161" s="167">
        <v>0</v>
      </c>
      <c r="R161" s="167">
        <f t="shared" si="17"/>
        <v>0</v>
      </c>
      <c r="S161" s="167">
        <v>0</v>
      </c>
      <c r="T161" s="168">
        <f t="shared" si="18"/>
        <v>0</v>
      </c>
      <c r="AR161" s="169" t="s">
        <v>340</v>
      </c>
      <c r="AT161" s="169" t="s">
        <v>336</v>
      </c>
      <c r="AU161" s="169" t="s">
        <v>82</v>
      </c>
      <c r="AY161" s="17" t="s">
        <v>334</v>
      </c>
      <c r="BE161" s="170">
        <f t="shared" si="19"/>
        <v>0</v>
      </c>
      <c r="BF161" s="170">
        <f t="shared" si="20"/>
        <v>0</v>
      </c>
      <c r="BG161" s="170">
        <f t="shared" si="21"/>
        <v>0</v>
      </c>
      <c r="BH161" s="170">
        <f t="shared" si="22"/>
        <v>0</v>
      </c>
      <c r="BI161" s="170">
        <f t="shared" si="23"/>
        <v>0</v>
      </c>
      <c r="BJ161" s="17" t="s">
        <v>87</v>
      </c>
      <c r="BK161" s="170">
        <f t="shared" si="24"/>
        <v>0</v>
      </c>
      <c r="BL161" s="17" t="s">
        <v>340</v>
      </c>
      <c r="BM161" s="169" t="s">
        <v>3300</v>
      </c>
    </row>
    <row r="162" spans="2:65" s="1" customFormat="1" ht="24.15" customHeight="1">
      <c r="B162" s="128"/>
      <c r="C162" s="158" t="s">
        <v>482</v>
      </c>
      <c r="D162" s="158" t="s">
        <v>336</v>
      </c>
      <c r="E162" s="159" t="s">
        <v>3301</v>
      </c>
      <c r="F162" s="160" t="s">
        <v>3302</v>
      </c>
      <c r="G162" s="161" t="s">
        <v>501</v>
      </c>
      <c r="H162" s="162">
        <v>2</v>
      </c>
      <c r="I162" s="163"/>
      <c r="J162" s="164">
        <f t="shared" si="15"/>
        <v>0</v>
      </c>
      <c r="K162" s="165"/>
      <c r="L162" s="32"/>
      <c r="M162" s="166" t="s">
        <v>1</v>
      </c>
      <c r="N162" s="127" t="s">
        <v>41</v>
      </c>
      <c r="P162" s="167">
        <f t="shared" si="16"/>
        <v>0</v>
      </c>
      <c r="Q162" s="167">
        <v>0</v>
      </c>
      <c r="R162" s="167">
        <f t="shared" si="17"/>
        <v>0</v>
      </c>
      <c r="S162" s="167">
        <v>0</v>
      </c>
      <c r="T162" s="168">
        <f t="shared" si="18"/>
        <v>0</v>
      </c>
      <c r="AR162" s="169" t="s">
        <v>340</v>
      </c>
      <c r="AT162" s="169" t="s">
        <v>336</v>
      </c>
      <c r="AU162" s="169" t="s">
        <v>82</v>
      </c>
      <c r="AY162" s="17" t="s">
        <v>334</v>
      </c>
      <c r="BE162" s="170">
        <f t="shared" si="19"/>
        <v>0</v>
      </c>
      <c r="BF162" s="170">
        <f t="shared" si="20"/>
        <v>0</v>
      </c>
      <c r="BG162" s="170">
        <f t="shared" si="21"/>
        <v>0</v>
      </c>
      <c r="BH162" s="170">
        <f t="shared" si="22"/>
        <v>0</v>
      </c>
      <c r="BI162" s="170">
        <f t="shared" si="23"/>
        <v>0</v>
      </c>
      <c r="BJ162" s="17" t="s">
        <v>87</v>
      </c>
      <c r="BK162" s="170">
        <f t="shared" si="24"/>
        <v>0</v>
      </c>
      <c r="BL162" s="17" t="s">
        <v>340</v>
      </c>
      <c r="BM162" s="169" t="s">
        <v>3303</v>
      </c>
    </row>
    <row r="163" spans="2:65" s="1" customFormat="1" ht="24.15" customHeight="1">
      <c r="B163" s="128"/>
      <c r="C163" s="158" t="s">
        <v>486</v>
      </c>
      <c r="D163" s="158" t="s">
        <v>336</v>
      </c>
      <c r="E163" s="159" t="s">
        <v>3304</v>
      </c>
      <c r="F163" s="160" t="s">
        <v>3305</v>
      </c>
      <c r="G163" s="161" t="s">
        <v>501</v>
      </c>
      <c r="H163" s="162">
        <v>8</v>
      </c>
      <c r="I163" s="163"/>
      <c r="J163" s="164">
        <f t="shared" si="15"/>
        <v>0</v>
      </c>
      <c r="K163" s="165"/>
      <c r="L163" s="32"/>
      <c r="M163" s="166" t="s">
        <v>1</v>
      </c>
      <c r="N163" s="127" t="s">
        <v>41</v>
      </c>
      <c r="P163" s="167">
        <f t="shared" si="16"/>
        <v>0</v>
      </c>
      <c r="Q163" s="167">
        <v>0</v>
      </c>
      <c r="R163" s="167">
        <f t="shared" si="17"/>
        <v>0</v>
      </c>
      <c r="S163" s="167">
        <v>0</v>
      </c>
      <c r="T163" s="168">
        <f t="shared" si="18"/>
        <v>0</v>
      </c>
      <c r="AR163" s="169" t="s">
        <v>340</v>
      </c>
      <c r="AT163" s="169" t="s">
        <v>336</v>
      </c>
      <c r="AU163" s="169" t="s">
        <v>82</v>
      </c>
      <c r="AY163" s="17" t="s">
        <v>334</v>
      </c>
      <c r="BE163" s="170">
        <f t="shared" si="19"/>
        <v>0</v>
      </c>
      <c r="BF163" s="170">
        <f t="shared" si="20"/>
        <v>0</v>
      </c>
      <c r="BG163" s="170">
        <f t="shared" si="21"/>
        <v>0</v>
      </c>
      <c r="BH163" s="170">
        <f t="shared" si="22"/>
        <v>0</v>
      </c>
      <c r="BI163" s="170">
        <f t="shared" si="23"/>
        <v>0</v>
      </c>
      <c r="BJ163" s="17" t="s">
        <v>87</v>
      </c>
      <c r="BK163" s="170">
        <f t="shared" si="24"/>
        <v>0</v>
      </c>
      <c r="BL163" s="17" t="s">
        <v>340</v>
      </c>
      <c r="BM163" s="169" t="s">
        <v>3306</v>
      </c>
    </row>
    <row r="164" spans="2:65" s="1" customFormat="1" ht="24.15" customHeight="1">
      <c r="B164" s="128"/>
      <c r="C164" s="158" t="s">
        <v>490</v>
      </c>
      <c r="D164" s="158" t="s">
        <v>336</v>
      </c>
      <c r="E164" s="159" t="s">
        <v>3307</v>
      </c>
      <c r="F164" s="160" t="s">
        <v>3308</v>
      </c>
      <c r="G164" s="161" t="s">
        <v>501</v>
      </c>
      <c r="H164" s="162">
        <v>10</v>
      </c>
      <c r="I164" s="163"/>
      <c r="J164" s="164">
        <f t="shared" si="15"/>
        <v>0</v>
      </c>
      <c r="K164" s="165"/>
      <c r="L164" s="32"/>
      <c r="M164" s="166" t="s">
        <v>1</v>
      </c>
      <c r="N164" s="127" t="s">
        <v>41</v>
      </c>
      <c r="P164" s="167">
        <f t="shared" si="16"/>
        <v>0</v>
      </c>
      <c r="Q164" s="167">
        <v>0</v>
      </c>
      <c r="R164" s="167">
        <f t="shared" si="17"/>
        <v>0</v>
      </c>
      <c r="S164" s="167">
        <v>0</v>
      </c>
      <c r="T164" s="168">
        <f t="shared" si="18"/>
        <v>0</v>
      </c>
      <c r="AR164" s="169" t="s">
        <v>340</v>
      </c>
      <c r="AT164" s="169" t="s">
        <v>336</v>
      </c>
      <c r="AU164" s="169" t="s">
        <v>82</v>
      </c>
      <c r="AY164" s="17" t="s">
        <v>334</v>
      </c>
      <c r="BE164" s="170">
        <f t="shared" si="19"/>
        <v>0</v>
      </c>
      <c r="BF164" s="170">
        <f t="shared" si="20"/>
        <v>0</v>
      </c>
      <c r="BG164" s="170">
        <f t="shared" si="21"/>
        <v>0</v>
      </c>
      <c r="BH164" s="170">
        <f t="shared" si="22"/>
        <v>0</v>
      </c>
      <c r="BI164" s="170">
        <f t="shared" si="23"/>
        <v>0</v>
      </c>
      <c r="BJ164" s="17" t="s">
        <v>87</v>
      </c>
      <c r="BK164" s="170">
        <f t="shared" si="24"/>
        <v>0</v>
      </c>
      <c r="BL164" s="17" t="s">
        <v>340</v>
      </c>
      <c r="BM164" s="169" t="s">
        <v>3309</v>
      </c>
    </row>
    <row r="165" spans="2:65" s="1" customFormat="1" ht="24.15" customHeight="1">
      <c r="B165" s="128"/>
      <c r="C165" s="158" t="s">
        <v>494</v>
      </c>
      <c r="D165" s="158" t="s">
        <v>336</v>
      </c>
      <c r="E165" s="159" t="s">
        <v>3310</v>
      </c>
      <c r="F165" s="160" t="s">
        <v>3311</v>
      </c>
      <c r="G165" s="161" t="s">
        <v>501</v>
      </c>
      <c r="H165" s="162">
        <v>5</v>
      </c>
      <c r="I165" s="163"/>
      <c r="J165" s="164">
        <f t="shared" si="15"/>
        <v>0</v>
      </c>
      <c r="K165" s="165"/>
      <c r="L165" s="32"/>
      <c r="M165" s="166" t="s">
        <v>1</v>
      </c>
      <c r="N165" s="127" t="s">
        <v>41</v>
      </c>
      <c r="P165" s="167">
        <f t="shared" si="16"/>
        <v>0</v>
      </c>
      <c r="Q165" s="167">
        <v>0</v>
      </c>
      <c r="R165" s="167">
        <f t="shared" si="17"/>
        <v>0</v>
      </c>
      <c r="S165" s="167">
        <v>0</v>
      </c>
      <c r="T165" s="168">
        <f t="shared" si="18"/>
        <v>0</v>
      </c>
      <c r="AR165" s="169" t="s">
        <v>340</v>
      </c>
      <c r="AT165" s="169" t="s">
        <v>336</v>
      </c>
      <c r="AU165" s="169" t="s">
        <v>82</v>
      </c>
      <c r="AY165" s="17" t="s">
        <v>334</v>
      </c>
      <c r="BE165" s="170">
        <f t="shared" si="19"/>
        <v>0</v>
      </c>
      <c r="BF165" s="170">
        <f t="shared" si="20"/>
        <v>0</v>
      </c>
      <c r="BG165" s="170">
        <f t="shared" si="21"/>
        <v>0</v>
      </c>
      <c r="BH165" s="170">
        <f t="shared" si="22"/>
        <v>0</v>
      </c>
      <c r="BI165" s="170">
        <f t="shared" si="23"/>
        <v>0</v>
      </c>
      <c r="BJ165" s="17" t="s">
        <v>87</v>
      </c>
      <c r="BK165" s="170">
        <f t="shared" si="24"/>
        <v>0</v>
      </c>
      <c r="BL165" s="17" t="s">
        <v>340</v>
      </c>
      <c r="BM165" s="169" t="s">
        <v>3312</v>
      </c>
    </row>
    <row r="166" spans="2:65" s="1" customFormat="1" ht="21.75" customHeight="1">
      <c r="B166" s="128"/>
      <c r="C166" s="158" t="s">
        <v>498</v>
      </c>
      <c r="D166" s="158" t="s">
        <v>336</v>
      </c>
      <c r="E166" s="159" t="s">
        <v>3313</v>
      </c>
      <c r="F166" s="160" t="s">
        <v>3314</v>
      </c>
      <c r="G166" s="161" t="s">
        <v>501</v>
      </c>
      <c r="H166" s="162">
        <v>5</v>
      </c>
      <c r="I166" s="163"/>
      <c r="J166" s="164">
        <f t="shared" si="15"/>
        <v>0</v>
      </c>
      <c r="K166" s="165"/>
      <c r="L166" s="32"/>
      <c r="M166" s="166" t="s">
        <v>1</v>
      </c>
      <c r="N166" s="127" t="s">
        <v>41</v>
      </c>
      <c r="P166" s="167">
        <f t="shared" si="16"/>
        <v>0</v>
      </c>
      <c r="Q166" s="167">
        <v>0</v>
      </c>
      <c r="R166" s="167">
        <f t="shared" si="17"/>
        <v>0</v>
      </c>
      <c r="S166" s="167">
        <v>0</v>
      </c>
      <c r="T166" s="168">
        <f t="shared" si="18"/>
        <v>0</v>
      </c>
      <c r="AR166" s="169" t="s">
        <v>340</v>
      </c>
      <c r="AT166" s="169" t="s">
        <v>336</v>
      </c>
      <c r="AU166" s="169" t="s">
        <v>82</v>
      </c>
      <c r="AY166" s="17" t="s">
        <v>334</v>
      </c>
      <c r="BE166" s="170">
        <f t="shared" si="19"/>
        <v>0</v>
      </c>
      <c r="BF166" s="170">
        <f t="shared" si="20"/>
        <v>0</v>
      </c>
      <c r="BG166" s="170">
        <f t="shared" si="21"/>
        <v>0</v>
      </c>
      <c r="BH166" s="170">
        <f t="shared" si="22"/>
        <v>0</v>
      </c>
      <c r="BI166" s="170">
        <f t="shared" si="23"/>
        <v>0</v>
      </c>
      <c r="BJ166" s="17" t="s">
        <v>87</v>
      </c>
      <c r="BK166" s="170">
        <f t="shared" si="24"/>
        <v>0</v>
      </c>
      <c r="BL166" s="17" t="s">
        <v>340</v>
      </c>
      <c r="BM166" s="169" t="s">
        <v>3315</v>
      </c>
    </row>
    <row r="167" spans="2:65" s="1" customFormat="1" ht="21.75" customHeight="1">
      <c r="B167" s="128"/>
      <c r="C167" s="158" t="s">
        <v>503</v>
      </c>
      <c r="D167" s="158" t="s">
        <v>336</v>
      </c>
      <c r="E167" s="159" t="s">
        <v>3316</v>
      </c>
      <c r="F167" s="160" t="s">
        <v>3317</v>
      </c>
      <c r="G167" s="161" t="s">
        <v>501</v>
      </c>
      <c r="H167" s="162">
        <v>1</v>
      </c>
      <c r="I167" s="163"/>
      <c r="J167" s="164">
        <f t="shared" si="15"/>
        <v>0</v>
      </c>
      <c r="K167" s="165"/>
      <c r="L167" s="32"/>
      <c r="M167" s="166" t="s">
        <v>1</v>
      </c>
      <c r="N167" s="127" t="s">
        <v>41</v>
      </c>
      <c r="P167" s="167">
        <f t="shared" si="16"/>
        <v>0</v>
      </c>
      <c r="Q167" s="167">
        <v>0</v>
      </c>
      <c r="R167" s="167">
        <f t="shared" si="17"/>
        <v>0</v>
      </c>
      <c r="S167" s="167">
        <v>0</v>
      </c>
      <c r="T167" s="168">
        <f t="shared" si="18"/>
        <v>0</v>
      </c>
      <c r="AR167" s="169" t="s">
        <v>340</v>
      </c>
      <c r="AT167" s="169" t="s">
        <v>336</v>
      </c>
      <c r="AU167" s="169" t="s">
        <v>82</v>
      </c>
      <c r="AY167" s="17" t="s">
        <v>334</v>
      </c>
      <c r="BE167" s="170">
        <f t="shared" si="19"/>
        <v>0</v>
      </c>
      <c r="BF167" s="170">
        <f t="shared" si="20"/>
        <v>0</v>
      </c>
      <c r="BG167" s="170">
        <f t="shared" si="21"/>
        <v>0</v>
      </c>
      <c r="BH167" s="170">
        <f t="shared" si="22"/>
        <v>0</v>
      </c>
      <c r="BI167" s="170">
        <f t="shared" si="23"/>
        <v>0</v>
      </c>
      <c r="BJ167" s="17" t="s">
        <v>87</v>
      </c>
      <c r="BK167" s="170">
        <f t="shared" si="24"/>
        <v>0</v>
      </c>
      <c r="BL167" s="17" t="s">
        <v>340</v>
      </c>
      <c r="BM167" s="169" t="s">
        <v>3318</v>
      </c>
    </row>
    <row r="168" spans="2:65" s="11" customFormat="1" ht="25.95" customHeight="1">
      <c r="B168" s="146"/>
      <c r="D168" s="147" t="s">
        <v>74</v>
      </c>
      <c r="E168" s="148" t="s">
        <v>3156</v>
      </c>
      <c r="F168" s="148" t="s">
        <v>3319</v>
      </c>
      <c r="I168" s="149"/>
      <c r="J168" s="150">
        <f>BK168</f>
        <v>0</v>
      </c>
      <c r="L168" s="146"/>
      <c r="M168" s="151"/>
      <c r="P168" s="152">
        <f>SUM(P169:P176)</f>
        <v>0</v>
      </c>
      <c r="R168" s="152">
        <f>SUM(R169:R176)</f>
        <v>0</v>
      </c>
      <c r="T168" s="153">
        <f>SUM(T169:T176)</f>
        <v>0</v>
      </c>
      <c r="AR168" s="147" t="s">
        <v>82</v>
      </c>
      <c r="AT168" s="154" t="s">
        <v>74</v>
      </c>
      <c r="AU168" s="154" t="s">
        <v>75</v>
      </c>
      <c r="AY168" s="147" t="s">
        <v>334</v>
      </c>
      <c r="BK168" s="155">
        <f>SUM(BK169:BK176)</f>
        <v>0</v>
      </c>
    </row>
    <row r="169" spans="2:65" s="1" customFormat="1" ht="33" customHeight="1">
      <c r="B169" s="128"/>
      <c r="C169" s="158" t="s">
        <v>508</v>
      </c>
      <c r="D169" s="158" t="s">
        <v>336</v>
      </c>
      <c r="E169" s="159" t="s">
        <v>3320</v>
      </c>
      <c r="F169" s="160" t="s">
        <v>3321</v>
      </c>
      <c r="G169" s="161" t="s">
        <v>501</v>
      </c>
      <c r="H169" s="162">
        <v>100</v>
      </c>
      <c r="I169" s="163"/>
      <c r="J169" s="164">
        <f t="shared" ref="J169:J176" si="25">ROUND(I169*H169,2)</f>
        <v>0</v>
      </c>
      <c r="K169" s="165"/>
      <c r="L169" s="32"/>
      <c r="M169" s="166" t="s">
        <v>1</v>
      </c>
      <c r="N169" s="127" t="s">
        <v>41</v>
      </c>
      <c r="P169" s="167">
        <f t="shared" ref="P169:P176" si="26">O169*H169</f>
        <v>0</v>
      </c>
      <c r="Q169" s="167">
        <v>0</v>
      </c>
      <c r="R169" s="167">
        <f t="shared" ref="R169:R176" si="27">Q169*H169</f>
        <v>0</v>
      </c>
      <c r="S169" s="167">
        <v>0</v>
      </c>
      <c r="T169" s="168">
        <f t="shared" ref="T169:T176" si="28">S169*H169</f>
        <v>0</v>
      </c>
      <c r="AR169" s="169" t="s">
        <v>340</v>
      </c>
      <c r="AT169" s="169" t="s">
        <v>336</v>
      </c>
      <c r="AU169" s="169" t="s">
        <v>82</v>
      </c>
      <c r="AY169" s="17" t="s">
        <v>334</v>
      </c>
      <c r="BE169" s="170">
        <f t="shared" ref="BE169:BE176" si="29">IF(N169="základná",J169,0)</f>
        <v>0</v>
      </c>
      <c r="BF169" s="170">
        <f t="shared" ref="BF169:BF176" si="30">IF(N169="znížená",J169,0)</f>
        <v>0</v>
      </c>
      <c r="BG169" s="170">
        <f t="shared" ref="BG169:BG176" si="31">IF(N169="zákl. prenesená",J169,0)</f>
        <v>0</v>
      </c>
      <c r="BH169" s="170">
        <f t="shared" ref="BH169:BH176" si="32">IF(N169="zníž. prenesená",J169,0)</f>
        <v>0</v>
      </c>
      <c r="BI169" s="170">
        <f t="shared" ref="BI169:BI176" si="33">IF(N169="nulová",J169,0)</f>
        <v>0</v>
      </c>
      <c r="BJ169" s="17" t="s">
        <v>87</v>
      </c>
      <c r="BK169" s="170">
        <f t="shared" ref="BK169:BK176" si="34">ROUND(I169*H169,2)</f>
        <v>0</v>
      </c>
      <c r="BL169" s="17" t="s">
        <v>340</v>
      </c>
      <c r="BM169" s="169" t="s">
        <v>3322</v>
      </c>
    </row>
    <row r="170" spans="2:65" s="1" customFormat="1" ht="16.5" customHeight="1">
      <c r="B170" s="128"/>
      <c r="C170" s="158" t="s">
        <v>514</v>
      </c>
      <c r="D170" s="158" t="s">
        <v>336</v>
      </c>
      <c r="E170" s="159" t="s">
        <v>3323</v>
      </c>
      <c r="F170" s="160" t="s">
        <v>3324</v>
      </c>
      <c r="G170" s="161" t="s">
        <v>501</v>
      </c>
      <c r="H170" s="162">
        <v>1</v>
      </c>
      <c r="I170" s="163"/>
      <c r="J170" s="164">
        <f t="shared" si="25"/>
        <v>0</v>
      </c>
      <c r="K170" s="165"/>
      <c r="L170" s="32"/>
      <c r="M170" s="166" t="s">
        <v>1</v>
      </c>
      <c r="N170" s="127" t="s">
        <v>41</v>
      </c>
      <c r="P170" s="167">
        <f t="shared" si="26"/>
        <v>0</v>
      </c>
      <c r="Q170" s="167">
        <v>0</v>
      </c>
      <c r="R170" s="167">
        <f t="shared" si="27"/>
        <v>0</v>
      </c>
      <c r="S170" s="167">
        <v>0</v>
      </c>
      <c r="T170" s="168">
        <f t="shared" si="28"/>
        <v>0</v>
      </c>
      <c r="AR170" s="169" t="s">
        <v>340</v>
      </c>
      <c r="AT170" s="169" t="s">
        <v>336</v>
      </c>
      <c r="AU170" s="169" t="s">
        <v>82</v>
      </c>
      <c r="AY170" s="17" t="s">
        <v>334</v>
      </c>
      <c r="BE170" s="170">
        <f t="shared" si="29"/>
        <v>0</v>
      </c>
      <c r="BF170" s="170">
        <f t="shared" si="30"/>
        <v>0</v>
      </c>
      <c r="BG170" s="170">
        <f t="shared" si="31"/>
        <v>0</v>
      </c>
      <c r="BH170" s="170">
        <f t="shared" si="32"/>
        <v>0</v>
      </c>
      <c r="BI170" s="170">
        <f t="shared" si="33"/>
        <v>0</v>
      </c>
      <c r="BJ170" s="17" t="s">
        <v>87</v>
      </c>
      <c r="BK170" s="170">
        <f t="shared" si="34"/>
        <v>0</v>
      </c>
      <c r="BL170" s="17" t="s">
        <v>340</v>
      </c>
      <c r="BM170" s="169" t="s">
        <v>3325</v>
      </c>
    </row>
    <row r="171" spans="2:65" s="1" customFormat="1" ht="16.5" customHeight="1">
      <c r="B171" s="128"/>
      <c r="C171" s="158" t="s">
        <v>519</v>
      </c>
      <c r="D171" s="158" t="s">
        <v>336</v>
      </c>
      <c r="E171" s="159" t="s">
        <v>3326</v>
      </c>
      <c r="F171" s="160" t="s">
        <v>3327</v>
      </c>
      <c r="G171" s="161" t="s">
        <v>501</v>
      </c>
      <c r="H171" s="162">
        <v>2</v>
      </c>
      <c r="I171" s="163"/>
      <c r="J171" s="164">
        <f t="shared" si="25"/>
        <v>0</v>
      </c>
      <c r="K171" s="165"/>
      <c r="L171" s="32"/>
      <c r="M171" s="166" t="s">
        <v>1</v>
      </c>
      <c r="N171" s="127" t="s">
        <v>41</v>
      </c>
      <c r="P171" s="167">
        <f t="shared" si="26"/>
        <v>0</v>
      </c>
      <c r="Q171" s="167">
        <v>0</v>
      </c>
      <c r="R171" s="167">
        <f t="shared" si="27"/>
        <v>0</v>
      </c>
      <c r="S171" s="167">
        <v>0</v>
      </c>
      <c r="T171" s="168">
        <f t="shared" si="28"/>
        <v>0</v>
      </c>
      <c r="AR171" s="169" t="s">
        <v>340</v>
      </c>
      <c r="AT171" s="169" t="s">
        <v>336</v>
      </c>
      <c r="AU171" s="169" t="s">
        <v>82</v>
      </c>
      <c r="AY171" s="17" t="s">
        <v>334</v>
      </c>
      <c r="BE171" s="170">
        <f t="shared" si="29"/>
        <v>0</v>
      </c>
      <c r="BF171" s="170">
        <f t="shared" si="30"/>
        <v>0</v>
      </c>
      <c r="BG171" s="170">
        <f t="shared" si="31"/>
        <v>0</v>
      </c>
      <c r="BH171" s="170">
        <f t="shared" si="32"/>
        <v>0</v>
      </c>
      <c r="BI171" s="170">
        <f t="shared" si="33"/>
        <v>0</v>
      </c>
      <c r="BJ171" s="17" t="s">
        <v>87</v>
      </c>
      <c r="BK171" s="170">
        <f t="shared" si="34"/>
        <v>0</v>
      </c>
      <c r="BL171" s="17" t="s">
        <v>340</v>
      </c>
      <c r="BM171" s="169" t="s">
        <v>3328</v>
      </c>
    </row>
    <row r="172" spans="2:65" s="1" customFormat="1" ht="16.5" customHeight="1">
      <c r="B172" s="128"/>
      <c r="C172" s="158" t="s">
        <v>524</v>
      </c>
      <c r="D172" s="158" t="s">
        <v>336</v>
      </c>
      <c r="E172" s="159" t="s">
        <v>3329</v>
      </c>
      <c r="F172" s="160" t="s">
        <v>3330</v>
      </c>
      <c r="G172" s="161" t="s">
        <v>501</v>
      </c>
      <c r="H172" s="162">
        <v>3</v>
      </c>
      <c r="I172" s="163"/>
      <c r="J172" s="164">
        <f t="shared" si="25"/>
        <v>0</v>
      </c>
      <c r="K172" s="165"/>
      <c r="L172" s="32"/>
      <c r="M172" s="166" t="s">
        <v>1</v>
      </c>
      <c r="N172" s="127" t="s">
        <v>41</v>
      </c>
      <c r="P172" s="167">
        <f t="shared" si="26"/>
        <v>0</v>
      </c>
      <c r="Q172" s="167">
        <v>0</v>
      </c>
      <c r="R172" s="167">
        <f t="shared" si="27"/>
        <v>0</v>
      </c>
      <c r="S172" s="167">
        <v>0</v>
      </c>
      <c r="T172" s="168">
        <f t="shared" si="28"/>
        <v>0</v>
      </c>
      <c r="AR172" s="169" t="s">
        <v>340</v>
      </c>
      <c r="AT172" s="169" t="s">
        <v>336</v>
      </c>
      <c r="AU172" s="169" t="s">
        <v>82</v>
      </c>
      <c r="AY172" s="17" t="s">
        <v>334</v>
      </c>
      <c r="BE172" s="170">
        <f t="shared" si="29"/>
        <v>0</v>
      </c>
      <c r="BF172" s="170">
        <f t="shared" si="30"/>
        <v>0</v>
      </c>
      <c r="BG172" s="170">
        <f t="shared" si="31"/>
        <v>0</v>
      </c>
      <c r="BH172" s="170">
        <f t="shared" si="32"/>
        <v>0</v>
      </c>
      <c r="BI172" s="170">
        <f t="shared" si="33"/>
        <v>0</v>
      </c>
      <c r="BJ172" s="17" t="s">
        <v>87</v>
      </c>
      <c r="BK172" s="170">
        <f t="shared" si="34"/>
        <v>0</v>
      </c>
      <c r="BL172" s="17" t="s">
        <v>340</v>
      </c>
      <c r="BM172" s="169" t="s">
        <v>3331</v>
      </c>
    </row>
    <row r="173" spans="2:65" s="1" customFormat="1" ht="16.5" customHeight="1">
      <c r="B173" s="128"/>
      <c r="C173" s="158" t="s">
        <v>530</v>
      </c>
      <c r="D173" s="158" t="s">
        <v>336</v>
      </c>
      <c r="E173" s="159" t="s">
        <v>3332</v>
      </c>
      <c r="F173" s="160" t="s">
        <v>3333</v>
      </c>
      <c r="G173" s="161" t="s">
        <v>501</v>
      </c>
      <c r="H173" s="162">
        <v>1</v>
      </c>
      <c r="I173" s="163"/>
      <c r="J173" s="164">
        <f t="shared" si="25"/>
        <v>0</v>
      </c>
      <c r="K173" s="165"/>
      <c r="L173" s="32"/>
      <c r="M173" s="166" t="s">
        <v>1</v>
      </c>
      <c r="N173" s="127" t="s">
        <v>41</v>
      </c>
      <c r="P173" s="167">
        <f t="shared" si="26"/>
        <v>0</v>
      </c>
      <c r="Q173" s="167">
        <v>0</v>
      </c>
      <c r="R173" s="167">
        <f t="shared" si="27"/>
        <v>0</v>
      </c>
      <c r="S173" s="167">
        <v>0</v>
      </c>
      <c r="T173" s="168">
        <f t="shared" si="28"/>
        <v>0</v>
      </c>
      <c r="AR173" s="169" t="s">
        <v>340</v>
      </c>
      <c r="AT173" s="169" t="s">
        <v>336</v>
      </c>
      <c r="AU173" s="169" t="s">
        <v>82</v>
      </c>
      <c r="AY173" s="17" t="s">
        <v>334</v>
      </c>
      <c r="BE173" s="170">
        <f t="shared" si="29"/>
        <v>0</v>
      </c>
      <c r="BF173" s="170">
        <f t="shared" si="30"/>
        <v>0</v>
      </c>
      <c r="BG173" s="170">
        <f t="shared" si="31"/>
        <v>0</v>
      </c>
      <c r="BH173" s="170">
        <f t="shared" si="32"/>
        <v>0</v>
      </c>
      <c r="BI173" s="170">
        <f t="shared" si="33"/>
        <v>0</v>
      </c>
      <c r="BJ173" s="17" t="s">
        <v>87</v>
      </c>
      <c r="BK173" s="170">
        <f t="shared" si="34"/>
        <v>0</v>
      </c>
      <c r="BL173" s="17" t="s">
        <v>340</v>
      </c>
      <c r="BM173" s="169" t="s">
        <v>3334</v>
      </c>
    </row>
    <row r="174" spans="2:65" s="1" customFormat="1" ht="16.5" customHeight="1">
      <c r="B174" s="128"/>
      <c r="C174" s="158" t="s">
        <v>536</v>
      </c>
      <c r="D174" s="158" t="s">
        <v>336</v>
      </c>
      <c r="E174" s="159" t="s">
        <v>3335</v>
      </c>
      <c r="F174" s="160" t="s">
        <v>3336</v>
      </c>
      <c r="G174" s="161" t="s">
        <v>501</v>
      </c>
      <c r="H174" s="162">
        <v>1</v>
      </c>
      <c r="I174" s="163"/>
      <c r="J174" s="164">
        <f t="shared" si="25"/>
        <v>0</v>
      </c>
      <c r="K174" s="165"/>
      <c r="L174" s="32"/>
      <c r="M174" s="166" t="s">
        <v>1</v>
      </c>
      <c r="N174" s="127" t="s">
        <v>41</v>
      </c>
      <c r="P174" s="167">
        <f t="shared" si="26"/>
        <v>0</v>
      </c>
      <c r="Q174" s="167">
        <v>0</v>
      </c>
      <c r="R174" s="167">
        <f t="shared" si="27"/>
        <v>0</v>
      </c>
      <c r="S174" s="167">
        <v>0</v>
      </c>
      <c r="T174" s="168">
        <f t="shared" si="28"/>
        <v>0</v>
      </c>
      <c r="AR174" s="169" t="s">
        <v>340</v>
      </c>
      <c r="AT174" s="169" t="s">
        <v>336</v>
      </c>
      <c r="AU174" s="169" t="s">
        <v>82</v>
      </c>
      <c r="AY174" s="17" t="s">
        <v>334</v>
      </c>
      <c r="BE174" s="170">
        <f t="shared" si="29"/>
        <v>0</v>
      </c>
      <c r="BF174" s="170">
        <f t="shared" si="30"/>
        <v>0</v>
      </c>
      <c r="BG174" s="170">
        <f t="shared" si="31"/>
        <v>0</v>
      </c>
      <c r="BH174" s="170">
        <f t="shared" si="32"/>
        <v>0</v>
      </c>
      <c r="BI174" s="170">
        <f t="shared" si="33"/>
        <v>0</v>
      </c>
      <c r="BJ174" s="17" t="s">
        <v>87</v>
      </c>
      <c r="BK174" s="170">
        <f t="shared" si="34"/>
        <v>0</v>
      </c>
      <c r="BL174" s="17" t="s">
        <v>340</v>
      </c>
      <c r="BM174" s="169" t="s">
        <v>3337</v>
      </c>
    </row>
    <row r="175" spans="2:65" s="1" customFormat="1" ht="21.75" customHeight="1">
      <c r="B175" s="128"/>
      <c r="C175" s="158" t="s">
        <v>542</v>
      </c>
      <c r="D175" s="158" t="s">
        <v>336</v>
      </c>
      <c r="E175" s="159" t="s">
        <v>3338</v>
      </c>
      <c r="F175" s="160" t="s">
        <v>3339</v>
      </c>
      <c r="G175" s="161" t="s">
        <v>501</v>
      </c>
      <c r="H175" s="162">
        <v>2</v>
      </c>
      <c r="I175" s="163"/>
      <c r="J175" s="164">
        <f t="shared" si="25"/>
        <v>0</v>
      </c>
      <c r="K175" s="165"/>
      <c r="L175" s="32"/>
      <c r="M175" s="166" t="s">
        <v>1</v>
      </c>
      <c r="N175" s="127" t="s">
        <v>41</v>
      </c>
      <c r="P175" s="167">
        <f t="shared" si="26"/>
        <v>0</v>
      </c>
      <c r="Q175" s="167">
        <v>0</v>
      </c>
      <c r="R175" s="167">
        <f t="shared" si="27"/>
        <v>0</v>
      </c>
      <c r="S175" s="167">
        <v>0</v>
      </c>
      <c r="T175" s="168">
        <f t="shared" si="28"/>
        <v>0</v>
      </c>
      <c r="AR175" s="169" t="s">
        <v>340</v>
      </c>
      <c r="AT175" s="169" t="s">
        <v>336</v>
      </c>
      <c r="AU175" s="169" t="s">
        <v>82</v>
      </c>
      <c r="AY175" s="17" t="s">
        <v>334</v>
      </c>
      <c r="BE175" s="170">
        <f t="shared" si="29"/>
        <v>0</v>
      </c>
      <c r="BF175" s="170">
        <f t="shared" si="30"/>
        <v>0</v>
      </c>
      <c r="BG175" s="170">
        <f t="shared" si="31"/>
        <v>0</v>
      </c>
      <c r="BH175" s="170">
        <f t="shared" si="32"/>
        <v>0</v>
      </c>
      <c r="BI175" s="170">
        <f t="shared" si="33"/>
        <v>0</v>
      </c>
      <c r="BJ175" s="17" t="s">
        <v>87</v>
      </c>
      <c r="BK175" s="170">
        <f t="shared" si="34"/>
        <v>0</v>
      </c>
      <c r="BL175" s="17" t="s">
        <v>340</v>
      </c>
      <c r="BM175" s="169" t="s">
        <v>3340</v>
      </c>
    </row>
    <row r="176" spans="2:65" s="1" customFormat="1" ht="24.15" customHeight="1">
      <c r="B176" s="128"/>
      <c r="C176" s="158" t="s">
        <v>550</v>
      </c>
      <c r="D176" s="158" t="s">
        <v>336</v>
      </c>
      <c r="E176" s="159" t="s">
        <v>3341</v>
      </c>
      <c r="F176" s="160" t="s">
        <v>3342</v>
      </c>
      <c r="G176" s="161" t="s">
        <v>3259</v>
      </c>
      <c r="H176" s="162">
        <v>1.7</v>
      </c>
      <c r="I176" s="163"/>
      <c r="J176" s="164">
        <f t="shared" si="25"/>
        <v>0</v>
      </c>
      <c r="K176" s="165"/>
      <c r="L176" s="32"/>
      <c r="M176" s="166" t="s">
        <v>1</v>
      </c>
      <c r="N176" s="127" t="s">
        <v>41</v>
      </c>
      <c r="P176" s="167">
        <f t="shared" si="26"/>
        <v>0</v>
      </c>
      <c r="Q176" s="167">
        <v>0</v>
      </c>
      <c r="R176" s="167">
        <f t="shared" si="27"/>
        <v>0</v>
      </c>
      <c r="S176" s="167">
        <v>0</v>
      </c>
      <c r="T176" s="168">
        <f t="shared" si="28"/>
        <v>0</v>
      </c>
      <c r="AR176" s="169" t="s">
        <v>340</v>
      </c>
      <c r="AT176" s="169" t="s">
        <v>336</v>
      </c>
      <c r="AU176" s="169" t="s">
        <v>82</v>
      </c>
      <c r="AY176" s="17" t="s">
        <v>334</v>
      </c>
      <c r="BE176" s="170">
        <f t="shared" si="29"/>
        <v>0</v>
      </c>
      <c r="BF176" s="170">
        <f t="shared" si="30"/>
        <v>0</v>
      </c>
      <c r="BG176" s="170">
        <f t="shared" si="31"/>
        <v>0</v>
      </c>
      <c r="BH176" s="170">
        <f t="shared" si="32"/>
        <v>0</v>
      </c>
      <c r="BI176" s="170">
        <f t="shared" si="33"/>
        <v>0</v>
      </c>
      <c r="BJ176" s="17" t="s">
        <v>87</v>
      </c>
      <c r="BK176" s="170">
        <f t="shared" si="34"/>
        <v>0</v>
      </c>
      <c r="BL176" s="17" t="s">
        <v>340</v>
      </c>
      <c r="BM176" s="169" t="s">
        <v>3343</v>
      </c>
    </row>
    <row r="177" spans="2:65" s="11" customFormat="1" ht="25.95" customHeight="1">
      <c r="B177" s="146"/>
      <c r="D177" s="147" t="s">
        <v>74</v>
      </c>
      <c r="E177" s="148" t="s">
        <v>3208</v>
      </c>
      <c r="F177" s="148" t="s">
        <v>3344</v>
      </c>
      <c r="I177" s="149"/>
      <c r="J177" s="150">
        <f>BK177</f>
        <v>0</v>
      </c>
      <c r="L177" s="146"/>
      <c r="M177" s="151"/>
      <c r="P177" s="152">
        <f>SUM(P178:P191)</f>
        <v>0</v>
      </c>
      <c r="R177" s="152">
        <f>SUM(R178:R191)</f>
        <v>0</v>
      </c>
      <c r="T177" s="153">
        <f>SUM(T178:T191)</f>
        <v>0</v>
      </c>
      <c r="AR177" s="147" t="s">
        <v>82</v>
      </c>
      <c r="AT177" s="154" t="s">
        <v>74</v>
      </c>
      <c r="AU177" s="154" t="s">
        <v>75</v>
      </c>
      <c r="AY177" s="147" t="s">
        <v>334</v>
      </c>
      <c r="BK177" s="155">
        <f>SUM(BK178:BK191)</f>
        <v>0</v>
      </c>
    </row>
    <row r="178" spans="2:65" s="1" customFormat="1" ht="66.75" customHeight="1">
      <c r="B178" s="128"/>
      <c r="C178" s="158" t="s">
        <v>554</v>
      </c>
      <c r="D178" s="158" t="s">
        <v>336</v>
      </c>
      <c r="E178" s="159" t="s">
        <v>3345</v>
      </c>
      <c r="F178" s="160" t="s">
        <v>3346</v>
      </c>
      <c r="G178" s="161" t="s">
        <v>501</v>
      </c>
      <c r="H178" s="162">
        <v>5</v>
      </c>
      <c r="I178" s="163"/>
      <c r="J178" s="164">
        <f t="shared" ref="J178:J191" si="35">ROUND(I178*H178,2)</f>
        <v>0</v>
      </c>
      <c r="K178" s="165"/>
      <c r="L178" s="32"/>
      <c r="M178" s="166" t="s">
        <v>1</v>
      </c>
      <c r="N178" s="127" t="s">
        <v>41</v>
      </c>
      <c r="P178" s="167">
        <f t="shared" ref="P178:P191" si="36">O178*H178</f>
        <v>0</v>
      </c>
      <c r="Q178" s="167">
        <v>0</v>
      </c>
      <c r="R178" s="167">
        <f t="shared" ref="R178:R191" si="37">Q178*H178</f>
        <v>0</v>
      </c>
      <c r="S178" s="167">
        <v>0</v>
      </c>
      <c r="T178" s="168">
        <f t="shared" ref="T178:T191" si="38">S178*H178</f>
        <v>0</v>
      </c>
      <c r="AR178" s="169" t="s">
        <v>340</v>
      </c>
      <c r="AT178" s="169" t="s">
        <v>336</v>
      </c>
      <c r="AU178" s="169" t="s">
        <v>82</v>
      </c>
      <c r="AY178" s="17" t="s">
        <v>334</v>
      </c>
      <c r="BE178" s="170">
        <f t="shared" ref="BE178:BE191" si="39">IF(N178="základná",J178,0)</f>
        <v>0</v>
      </c>
      <c r="BF178" s="170">
        <f t="shared" ref="BF178:BF191" si="40">IF(N178="znížená",J178,0)</f>
        <v>0</v>
      </c>
      <c r="BG178" s="170">
        <f t="shared" ref="BG178:BG191" si="41">IF(N178="zákl. prenesená",J178,0)</f>
        <v>0</v>
      </c>
      <c r="BH178" s="170">
        <f t="shared" ref="BH178:BH191" si="42">IF(N178="zníž. prenesená",J178,0)</f>
        <v>0</v>
      </c>
      <c r="BI178" s="170">
        <f t="shared" ref="BI178:BI191" si="43">IF(N178="nulová",J178,0)</f>
        <v>0</v>
      </c>
      <c r="BJ178" s="17" t="s">
        <v>87</v>
      </c>
      <c r="BK178" s="170">
        <f t="shared" ref="BK178:BK191" si="44">ROUND(I178*H178,2)</f>
        <v>0</v>
      </c>
      <c r="BL178" s="17" t="s">
        <v>340</v>
      </c>
      <c r="BM178" s="169" t="s">
        <v>3347</v>
      </c>
    </row>
    <row r="179" spans="2:65" s="1" customFormat="1" ht="24.15" customHeight="1">
      <c r="B179" s="128"/>
      <c r="C179" s="158" t="s">
        <v>560</v>
      </c>
      <c r="D179" s="158" t="s">
        <v>336</v>
      </c>
      <c r="E179" s="159" t="s">
        <v>3348</v>
      </c>
      <c r="F179" s="160" t="s">
        <v>3349</v>
      </c>
      <c r="G179" s="161" t="s">
        <v>501</v>
      </c>
      <c r="H179" s="162">
        <v>5</v>
      </c>
      <c r="I179" s="163"/>
      <c r="J179" s="164">
        <f t="shared" si="35"/>
        <v>0</v>
      </c>
      <c r="K179" s="165"/>
      <c r="L179" s="32"/>
      <c r="M179" s="166" t="s">
        <v>1</v>
      </c>
      <c r="N179" s="127" t="s">
        <v>41</v>
      </c>
      <c r="P179" s="167">
        <f t="shared" si="36"/>
        <v>0</v>
      </c>
      <c r="Q179" s="167">
        <v>0</v>
      </c>
      <c r="R179" s="167">
        <f t="shared" si="37"/>
        <v>0</v>
      </c>
      <c r="S179" s="167">
        <v>0</v>
      </c>
      <c r="T179" s="168">
        <f t="shared" si="38"/>
        <v>0</v>
      </c>
      <c r="AR179" s="169" t="s">
        <v>340</v>
      </c>
      <c r="AT179" s="169" t="s">
        <v>336</v>
      </c>
      <c r="AU179" s="169" t="s">
        <v>82</v>
      </c>
      <c r="AY179" s="17" t="s">
        <v>334</v>
      </c>
      <c r="BE179" s="170">
        <f t="shared" si="39"/>
        <v>0</v>
      </c>
      <c r="BF179" s="170">
        <f t="shared" si="40"/>
        <v>0</v>
      </c>
      <c r="BG179" s="170">
        <f t="shared" si="41"/>
        <v>0</v>
      </c>
      <c r="BH179" s="170">
        <f t="shared" si="42"/>
        <v>0</v>
      </c>
      <c r="BI179" s="170">
        <f t="shared" si="43"/>
        <v>0</v>
      </c>
      <c r="BJ179" s="17" t="s">
        <v>87</v>
      </c>
      <c r="BK179" s="170">
        <f t="shared" si="44"/>
        <v>0</v>
      </c>
      <c r="BL179" s="17" t="s">
        <v>340</v>
      </c>
      <c r="BM179" s="169" t="s">
        <v>3350</v>
      </c>
    </row>
    <row r="180" spans="2:65" s="1" customFormat="1" ht="49.05" customHeight="1">
      <c r="B180" s="128"/>
      <c r="C180" s="158" t="s">
        <v>569</v>
      </c>
      <c r="D180" s="158" t="s">
        <v>336</v>
      </c>
      <c r="E180" s="159" t="s">
        <v>3351</v>
      </c>
      <c r="F180" s="160" t="s">
        <v>3352</v>
      </c>
      <c r="G180" s="161" t="s">
        <v>501</v>
      </c>
      <c r="H180" s="162">
        <v>5</v>
      </c>
      <c r="I180" s="163"/>
      <c r="J180" s="164">
        <f t="shared" si="35"/>
        <v>0</v>
      </c>
      <c r="K180" s="165"/>
      <c r="L180" s="32"/>
      <c r="M180" s="166" t="s">
        <v>1</v>
      </c>
      <c r="N180" s="127" t="s">
        <v>41</v>
      </c>
      <c r="P180" s="167">
        <f t="shared" si="36"/>
        <v>0</v>
      </c>
      <c r="Q180" s="167">
        <v>0</v>
      </c>
      <c r="R180" s="167">
        <f t="shared" si="37"/>
        <v>0</v>
      </c>
      <c r="S180" s="167">
        <v>0</v>
      </c>
      <c r="T180" s="168">
        <f t="shared" si="38"/>
        <v>0</v>
      </c>
      <c r="AR180" s="169" t="s">
        <v>340</v>
      </c>
      <c r="AT180" s="169" t="s">
        <v>336</v>
      </c>
      <c r="AU180" s="169" t="s">
        <v>82</v>
      </c>
      <c r="AY180" s="17" t="s">
        <v>334</v>
      </c>
      <c r="BE180" s="170">
        <f t="shared" si="39"/>
        <v>0</v>
      </c>
      <c r="BF180" s="170">
        <f t="shared" si="40"/>
        <v>0</v>
      </c>
      <c r="BG180" s="170">
        <f t="shared" si="41"/>
        <v>0</v>
      </c>
      <c r="BH180" s="170">
        <f t="shared" si="42"/>
        <v>0</v>
      </c>
      <c r="BI180" s="170">
        <f t="shared" si="43"/>
        <v>0</v>
      </c>
      <c r="BJ180" s="17" t="s">
        <v>87</v>
      </c>
      <c r="BK180" s="170">
        <f t="shared" si="44"/>
        <v>0</v>
      </c>
      <c r="BL180" s="17" t="s">
        <v>340</v>
      </c>
      <c r="BM180" s="169" t="s">
        <v>3353</v>
      </c>
    </row>
    <row r="181" spans="2:65" s="1" customFormat="1" ht="24.15" customHeight="1">
      <c r="B181" s="128"/>
      <c r="C181" s="158" t="s">
        <v>575</v>
      </c>
      <c r="D181" s="158" t="s">
        <v>336</v>
      </c>
      <c r="E181" s="159" t="s">
        <v>3354</v>
      </c>
      <c r="F181" s="160" t="s">
        <v>3355</v>
      </c>
      <c r="G181" s="161" t="s">
        <v>501</v>
      </c>
      <c r="H181" s="162">
        <v>5</v>
      </c>
      <c r="I181" s="163"/>
      <c r="J181" s="164">
        <f t="shared" si="35"/>
        <v>0</v>
      </c>
      <c r="K181" s="165"/>
      <c r="L181" s="32"/>
      <c r="M181" s="166" t="s">
        <v>1</v>
      </c>
      <c r="N181" s="127" t="s">
        <v>41</v>
      </c>
      <c r="P181" s="167">
        <f t="shared" si="36"/>
        <v>0</v>
      </c>
      <c r="Q181" s="167">
        <v>0</v>
      </c>
      <c r="R181" s="167">
        <f t="shared" si="37"/>
        <v>0</v>
      </c>
      <c r="S181" s="167">
        <v>0</v>
      </c>
      <c r="T181" s="168">
        <f t="shared" si="38"/>
        <v>0</v>
      </c>
      <c r="AR181" s="169" t="s">
        <v>340</v>
      </c>
      <c r="AT181" s="169" t="s">
        <v>336</v>
      </c>
      <c r="AU181" s="169" t="s">
        <v>82</v>
      </c>
      <c r="AY181" s="17" t="s">
        <v>334</v>
      </c>
      <c r="BE181" s="170">
        <f t="shared" si="39"/>
        <v>0</v>
      </c>
      <c r="BF181" s="170">
        <f t="shared" si="40"/>
        <v>0</v>
      </c>
      <c r="BG181" s="170">
        <f t="shared" si="41"/>
        <v>0</v>
      </c>
      <c r="BH181" s="170">
        <f t="shared" si="42"/>
        <v>0</v>
      </c>
      <c r="BI181" s="170">
        <f t="shared" si="43"/>
        <v>0</v>
      </c>
      <c r="BJ181" s="17" t="s">
        <v>87</v>
      </c>
      <c r="BK181" s="170">
        <f t="shared" si="44"/>
        <v>0</v>
      </c>
      <c r="BL181" s="17" t="s">
        <v>340</v>
      </c>
      <c r="BM181" s="169" t="s">
        <v>3356</v>
      </c>
    </row>
    <row r="182" spans="2:65" s="1" customFormat="1" ht="55.5" customHeight="1">
      <c r="B182" s="128"/>
      <c r="C182" s="158" t="s">
        <v>582</v>
      </c>
      <c r="D182" s="158" t="s">
        <v>336</v>
      </c>
      <c r="E182" s="159" t="s">
        <v>3357</v>
      </c>
      <c r="F182" s="160" t="s">
        <v>3358</v>
      </c>
      <c r="G182" s="161" t="s">
        <v>501</v>
      </c>
      <c r="H182" s="162">
        <v>5</v>
      </c>
      <c r="I182" s="163"/>
      <c r="J182" s="164">
        <f t="shared" si="35"/>
        <v>0</v>
      </c>
      <c r="K182" s="165"/>
      <c r="L182" s="32"/>
      <c r="M182" s="166" t="s">
        <v>1</v>
      </c>
      <c r="N182" s="127" t="s">
        <v>41</v>
      </c>
      <c r="P182" s="167">
        <f t="shared" si="36"/>
        <v>0</v>
      </c>
      <c r="Q182" s="167">
        <v>0</v>
      </c>
      <c r="R182" s="167">
        <f t="shared" si="37"/>
        <v>0</v>
      </c>
      <c r="S182" s="167">
        <v>0</v>
      </c>
      <c r="T182" s="168">
        <f t="shared" si="38"/>
        <v>0</v>
      </c>
      <c r="AR182" s="169" t="s">
        <v>340</v>
      </c>
      <c r="AT182" s="169" t="s">
        <v>336</v>
      </c>
      <c r="AU182" s="169" t="s">
        <v>82</v>
      </c>
      <c r="AY182" s="17" t="s">
        <v>334</v>
      </c>
      <c r="BE182" s="170">
        <f t="shared" si="39"/>
        <v>0</v>
      </c>
      <c r="BF182" s="170">
        <f t="shared" si="40"/>
        <v>0</v>
      </c>
      <c r="BG182" s="170">
        <f t="shared" si="41"/>
        <v>0</v>
      </c>
      <c r="BH182" s="170">
        <f t="shared" si="42"/>
        <v>0</v>
      </c>
      <c r="BI182" s="170">
        <f t="shared" si="43"/>
        <v>0</v>
      </c>
      <c r="BJ182" s="17" t="s">
        <v>87</v>
      </c>
      <c r="BK182" s="170">
        <f t="shared" si="44"/>
        <v>0</v>
      </c>
      <c r="BL182" s="17" t="s">
        <v>340</v>
      </c>
      <c r="BM182" s="169" t="s">
        <v>3359</v>
      </c>
    </row>
    <row r="183" spans="2:65" s="1" customFormat="1" ht="24.15" customHeight="1">
      <c r="B183" s="128"/>
      <c r="C183" s="158" t="s">
        <v>587</v>
      </c>
      <c r="D183" s="158" t="s">
        <v>336</v>
      </c>
      <c r="E183" s="159" t="s">
        <v>3360</v>
      </c>
      <c r="F183" s="160" t="s">
        <v>3361</v>
      </c>
      <c r="G183" s="161" t="s">
        <v>501</v>
      </c>
      <c r="H183" s="162">
        <v>1</v>
      </c>
      <c r="I183" s="163"/>
      <c r="J183" s="164">
        <f t="shared" si="35"/>
        <v>0</v>
      </c>
      <c r="K183" s="165"/>
      <c r="L183" s="32"/>
      <c r="M183" s="166" t="s">
        <v>1</v>
      </c>
      <c r="N183" s="127" t="s">
        <v>41</v>
      </c>
      <c r="P183" s="167">
        <f t="shared" si="36"/>
        <v>0</v>
      </c>
      <c r="Q183" s="167">
        <v>0</v>
      </c>
      <c r="R183" s="167">
        <f t="shared" si="37"/>
        <v>0</v>
      </c>
      <c r="S183" s="167">
        <v>0</v>
      </c>
      <c r="T183" s="168">
        <f t="shared" si="38"/>
        <v>0</v>
      </c>
      <c r="AR183" s="169" t="s">
        <v>340</v>
      </c>
      <c r="AT183" s="169" t="s">
        <v>336</v>
      </c>
      <c r="AU183" s="169" t="s">
        <v>82</v>
      </c>
      <c r="AY183" s="17" t="s">
        <v>334</v>
      </c>
      <c r="BE183" s="170">
        <f t="shared" si="39"/>
        <v>0</v>
      </c>
      <c r="BF183" s="170">
        <f t="shared" si="40"/>
        <v>0</v>
      </c>
      <c r="BG183" s="170">
        <f t="shared" si="41"/>
        <v>0</v>
      </c>
      <c r="BH183" s="170">
        <f t="shared" si="42"/>
        <v>0</v>
      </c>
      <c r="BI183" s="170">
        <f t="shared" si="43"/>
        <v>0</v>
      </c>
      <c r="BJ183" s="17" t="s">
        <v>87</v>
      </c>
      <c r="BK183" s="170">
        <f t="shared" si="44"/>
        <v>0</v>
      </c>
      <c r="BL183" s="17" t="s">
        <v>340</v>
      </c>
      <c r="BM183" s="169" t="s">
        <v>3362</v>
      </c>
    </row>
    <row r="184" spans="2:65" s="1" customFormat="1" ht="76.349999999999994" customHeight="1">
      <c r="B184" s="128"/>
      <c r="C184" s="158" t="s">
        <v>592</v>
      </c>
      <c r="D184" s="158" t="s">
        <v>336</v>
      </c>
      <c r="E184" s="159" t="s">
        <v>3363</v>
      </c>
      <c r="F184" s="160" t="s">
        <v>3364</v>
      </c>
      <c r="G184" s="161" t="s">
        <v>501</v>
      </c>
      <c r="H184" s="162">
        <v>1</v>
      </c>
      <c r="I184" s="163"/>
      <c r="J184" s="164">
        <f t="shared" si="35"/>
        <v>0</v>
      </c>
      <c r="K184" s="165"/>
      <c r="L184" s="32"/>
      <c r="M184" s="166" t="s">
        <v>1</v>
      </c>
      <c r="N184" s="127" t="s">
        <v>41</v>
      </c>
      <c r="P184" s="167">
        <f t="shared" si="36"/>
        <v>0</v>
      </c>
      <c r="Q184" s="167">
        <v>0</v>
      </c>
      <c r="R184" s="167">
        <f t="shared" si="37"/>
        <v>0</v>
      </c>
      <c r="S184" s="167">
        <v>0</v>
      </c>
      <c r="T184" s="168">
        <f t="shared" si="38"/>
        <v>0</v>
      </c>
      <c r="AR184" s="169" t="s">
        <v>340</v>
      </c>
      <c r="AT184" s="169" t="s">
        <v>336</v>
      </c>
      <c r="AU184" s="169" t="s">
        <v>82</v>
      </c>
      <c r="AY184" s="17" t="s">
        <v>334</v>
      </c>
      <c r="BE184" s="170">
        <f t="shared" si="39"/>
        <v>0</v>
      </c>
      <c r="BF184" s="170">
        <f t="shared" si="40"/>
        <v>0</v>
      </c>
      <c r="BG184" s="170">
        <f t="shared" si="41"/>
        <v>0</v>
      </c>
      <c r="BH184" s="170">
        <f t="shared" si="42"/>
        <v>0</v>
      </c>
      <c r="BI184" s="170">
        <f t="shared" si="43"/>
        <v>0</v>
      </c>
      <c r="BJ184" s="17" t="s">
        <v>87</v>
      </c>
      <c r="BK184" s="170">
        <f t="shared" si="44"/>
        <v>0</v>
      </c>
      <c r="BL184" s="17" t="s">
        <v>340</v>
      </c>
      <c r="BM184" s="169" t="s">
        <v>3365</v>
      </c>
    </row>
    <row r="185" spans="2:65" s="1" customFormat="1" ht="76.349999999999994" customHeight="1">
      <c r="B185" s="128"/>
      <c r="C185" s="158" t="s">
        <v>598</v>
      </c>
      <c r="D185" s="158" t="s">
        <v>336</v>
      </c>
      <c r="E185" s="159" t="s">
        <v>3366</v>
      </c>
      <c r="F185" s="160" t="s">
        <v>3367</v>
      </c>
      <c r="G185" s="161" t="s">
        <v>501</v>
      </c>
      <c r="H185" s="162">
        <v>6</v>
      </c>
      <c r="I185" s="163"/>
      <c r="J185" s="164">
        <f t="shared" si="35"/>
        <v>0</v>
      </c>
      <c r="K185" s="165"/>
      <c r="L185" s="32"/>
      <c r="M185" s="166" t="s">
        <v>1</v>
      </c>
      <c r="N185" s="127" t="s">
        <v>41</v>
      </c>
      <c r="P185" s="167">
        <f t="shared" si="36"/>
        <v>0</v>
      </c>
      <c r="Q185" s="167">
        <v>0</v>
      </c>
      <c r="R185" s="167">
        <f t="shared" si="37"/>
        <v>0</v>
      </c>
      <c r="S185" s="167">
        <v>0</v>
      </c>
      <c r="T185" s="168">
        <f t="shared" si="38"/>
        <v>0</v>
      </c>
      <c r="AR185" s="169" t="s">
        <v>340</v>
      </c>
      <c r="AT185" s="169" t="s">
        <v>336</v>
      </c>
      <c r="AU185" s="169" t="s">
        <v>82</v>
      </c>
      <c r="AY185" s="17" t="s">
        <v>334</v>
      </c>
      <c r="BE185" s="170">
        <f t="shared" si="39"/>
        <v>0</v>
      </c>
      <c r="BF185" s="170">
        <f t="shared" si="40"/>
        <v>0</v>
      </c>
      <c r="BG185" s="170">
        <f t="shared" si="41"/>
        <v>0</v>
      </c>
      <c r="BH185" s="170">
        <f t="shared" si="42"/>
        <v>0</v>
      </c>
      <c r="BI185" s="170">
        <f t="shared" si="43"/>
        <v>0</v>
      </c>
      <c r="BJ185" s="17" t="s">
        <v>87</v>
      </c>
      <c r="BK185" s="170">
        <f t="shared" si="44"/>
        <v>0</v>
      </c>
      <c r="BL185" s="17" t="s">
        <v>340</v>
      </c>
      <c r="BM185" s="169" t="s">
        <v>3368</v>
      </c>
    </row>
    <row r="186" spans="2:65" s="1" customFormat="1" ht="55.5" customHeight="1">
      <c r="B186" s="128"/>
      <c r="C186" s="158" t="s">
        <v>603</v>
      </c>
      <c r="D186" s="158" t="s">
        <v>336</v>
      </c>
      <c r="E186" s="159" t="s">
        <v>3369</v>
      </c>
      <c r="F186" s="160" t="s">
        <v>3370</v>
      </c>
      <c r="G186" s="161" t="s">
        <v>501</v>
      </c>
      <c r="H186" s="162">
        <v>5</v>
      </c>
      <c r="I186" s="163"/>
      <c r="J186" s="164">
        <f t="shared" si="35"/>
        <v>0</v>
      </c>
      <c r="K186" s="165"/>
      <c r="L186" s="32"/>
      <c r="M186" s="166" t="s">
        <v>1</v>
      </c>
      <c r="N186" s="127" t="s">
        <v>41</v>
      </c>
      <c r="P186" s="167">
        <f t="shared" si="36"/>
        <v>0</v>
      </c>
      <c r="Q186" s="167">
        <v>0</v>
      </c>
      <c r="R186" s="167">
        <f t="shared" si="37"/>
        <v>0</v>
      </c>
      <c r="S186" s="167">
        <v>0</v>
      </c>
      <c r="T186" s="168">
        <f t="shared" si="38"/>
        <v>0</v>
      </c>
      <c r="AR186" s="169" t="s">
        <v>340</v>
      </c>
      <c r="AT186" s="169" t="s">
        <v>336</v>
      </c>
      <c r="AU186" s="169" t="s">
        <v>82</v>
      </c>
      <c r="AY186" s="17" t="s">
        <v>334</v>
      </c>
      <c r="BE186" s="170">
        <f t="shared" si="39"/>
        <v>0</v>
      </c>
      <c r="BF186" s="170">
        <f t="shared" si="40"/>
        <v>0</v>
      </c>
      <c r="BG186" s="170">
        <f t="shared" si="41"/>
        <v>0</v>
      </c>
      <c r="BH186" s="170">
        <f t="shared" si="42"/>
        <v>0</v>
      </c>
      <c r="BI186" s="170">
        <f t="shared" si="43"/>
        <v>0</v>
      </c>
      <c r="BJ186" s="17" t="s">
        <v>87</v>
      </c>
      <c r="BK186" s="170">
        <f t="shared" si="44"/>
        <v>0</v>
      </c>
      <c r="BL186" s="17" t="s">
        <v>340</v>
      </c>
      <c r="BM186" s="169" t="s">
        <v>3371</v>
      </c>
    </row>
    <row r="187" spans="2:65" s="1" customFormat="1" ht="44.25" customHeight="1">
      <c r="B187" s="128"/>
      <c r="C187" s="158" t="s">
        <v>608</v>
      </c>
      <c r="D187" s="158" t="s">
        <v>336</v>
      </c>
      <c r="E187" s="159" t="s">
        <v>3372</v>
      </c>
      <c r="F187" s="160" t="s">
        <v>3373</v>
      </c>
      <c r="G187" s="161" t="s">
        <v>501</v>
      </c>
      <c r="H187" s="162">
        <v>1</v>
      </c>
      <c r="I187" s="163"/>
      <c r="J187" s="164">
        <f t="shared" si="35"/>
        <v>0</v>
      </c>
      <c r="K187" s="165"/>
      <c r="L187" s="32"/>
      <c r="M187" s="166" t="s">
        <v>1</v>
      </c>
      <c r="N187" s="127" t="s">
        <v>41</v>
      </c>
      <c r="P187" s="167">
        <f t="shared" si="36"/>
        <v>0</v>
      </c>
      <c r="Q187" s="167">
        <v>0</v>
      </c>
      <c r="R187" s="167">
        <f t="shared" si="37"/>
        <v>0</v>
      </c>
      <c r="S187" s="167">
        <v>0</v>
      </c>
      <c r="T187" s="168">
        <f t="shared" si="38"/>
        <v>0</v>
      </c>
      <c r="AR187" s="169" t="s">
        <v>340</v>
      </c>
      <c r="AT187" s="169" t="s">
        <v>336</v>
      </c>
      <c r="AU187" s="169" t="s">
        <v>82</v>
      </c>
      <c r="AY187" s="17" t="s">
        <v>334</v>
      </c>
      <c r="BE187" s="170">
        <f t="shared" si="39"/>
        <v>0</v>
      </c>
      <c r="BF187" s="170">
        <f t="shared" si="40"/>
        <v>0</v>
      </c>
      <c r="BG187" s="170">
        <f t="shared" si="41"/>
        <v>0</v>
      </c>
      <c r="BH187" s="170">
        <f t="shared" si="42"/>
        <v>0</v>
      </c>
      <c r="BI187" s="170">
        <f t="shared" si="43"/>
        <v>0</v>
      </c>
      <c r="BJ187" s="17" t="s">
        <v>87</v>
      </c>
      <c r="BK187" s="170">
        <f t="shared" si="44"/>
        <v>0</v>
      </c>
      <c r="BL187" s="17" t="s">
        <v>340</v>
      </c>
      <c r="BM187" s="169" t="s">
        <v>3374</v>
      </c>
    </row>
    <row r="188" spans="2:65" s="1" customFormat="1" ht="16.5" customHeight="1">
      <c r="B188" s="128"/>
      <c r="C188" s="158" t="s">
        <v>614</v>
      </c>
      <c r="D188" s="158" t="s">
        <v>336</v>
      </c>
      <c r="E188" s="159" t="s">
        <v>3375</v>
      </c>
      <c r="F188" s="160" t="s">
        <v>3376</v>
      </c>
      <c r="G188" s="161" t="s">
        <v>501</v>
      </c>
      <c r="H188" s="162">
        <v>2</v>
      </c>
      <c r="I188" s="163"/>
      <c r="J188" s="164">
        <f t="shared" si="35"/>
        <v>0</v>
      </c>
      <c r="K188" s="165"/>
      <c r="L188" s="32"/>
      <c r="M188" s="166" t="s">
        <v>1</v>
      </c>
      <c r="N188" s="127" t="s">
        <v>41</v>
      </c>
      <c r="P188" s="167">
        <f t="shared" si="36"/>
        <v>0</v>
      </c>
      <c r="Q188" s="167">
        <v>0</v>
      </c>
      <c r="R188" s="167">
        <f t="shared" si="37"/>
        <v>0</v>
      </c>
      <c r="S188" s="167">
        <v>0</v>
      </c>
      <c r="T188" s="168">
        <f t="shared" si="38"/>
        <v>0</v>
      </c>
      <c r="AR188" s="169" t="s">
        <v>340</v>
      </c>
      <c r="AT188" s="169" t="s">
        <v>336</v>
      </c>
      <c r="AU188" s="169" t="s">
        <v>82</v>
      </c>
      <c r="AY188" s="17" t="s">
        <v>334</v>
      </c>
      <c r="BE188" s="170">
        <f t="shared" si="39"/>
        <v>0</v>
      </c>
      <c r="BF188" s="170">
        <f t="shared" si="40"/>
        <v>0</v>
      </c>
      <c r="BG188" s="170">
        <f t="shared" si="41"/>
        <v>0</v>
      </c>
      <c r="BH188" s="170">
        <f t="shared" si="42"/>
        <v>0</v>
      </c>
      <c r="BI188" s="170">
        <f t="shared" si="43"/>
        <v>0</v>
      </c>
      <c r="BJ188" s="17" t="s">
        <v>87</v>
      </c>
      <c r="BK188" s="170">
        <f t="shared" si="44"/>
        <v>0</v>
      </c>
      <c r="BL188" s="17" t="s">
        <v>340</v>
      </c>
      <c r="BM188" s="169" t="s">
        <v>3377</v>
      </c>
    </row>
    <row r="189" spans="2:65" s="1" customFormat="1" ht="16.5" customHeight="1">
      <c r="B189" s="128"/>
      <c r="C189" s="158" t="s">
        <v>622</v>
      </c>
      <c r="D189" s="158" t="s">
        <v>336</v>
      </c>
      <c r="E189" s="159" t="s">
        <v>3378</v>
      </c>
      <c r="F189" s="160" t="s">
        <v>3379</v>
      </c>
      <c r="G189" s="161" t="s">
        <v>501</v>
      </c>
      <c r="H189" s="162">
        <v>1</v>
      </c>
      <c r="I189" s="163"/>
      <c r="J189" s="164">
        <f t="shared" si="35"/>
        <v>0</v>
      </c>
      <c r="K189" s="165"/>
      <c r="L189" s="32"/>
      <c r="M189" s="166" t="s">
        <v>1</v>
      </c>
      <c r="N189" s="127" t="s">
        <v>41</v>
      </c>
      <c r="P189" s="167">
        <f t="shared" si="36"/>
        <v>0</v>
      </c>
      <c r="Q189" s="167">
        <v>0</v>
      </c>
      <c r="R189" s="167">
        <f t="shared" si="37"/>
        <v>0</v>
      </c>
      <c r="S189" s="167">
        <v>0</v>
      </c>
      <c r="T189" s="168">
        <f t="shared" si="38"/>
        <v>0</v>
      </c>
      <c r="AR189" s="169" t="s">
        <v>340</v>
      </c>
      <c r="AT189" s="169" t="s">
        <v>336</v>
      </c>
      <c r="AU189" s="169" t="s">
        <v>82</v>
      </c>
      <c r="AY189" s="17" t="s">
        <v>334</v>
      </c>
      <c r="BE189" s="170">
        <f t="shared" si="39"/>
        <v>0</v>
      </c>
      <c r="BF189" s="170">
        <f t="shared" si="40"/>
        <v>0</v>
      </c>
      <c r="BG189" s="170">
        <f t="shared" si="41"/>
        <v>0</v>
      </c>
      <c r="BH189" s="170">
        <f t="shared" si="42"/>
        <v>0</v>
      </c>
      <c r="BI189" s="170">
        <f t="shared" si="43"/>
        <v>0</v>
      </c>
      <c r="BJ189" s="17" t="s">
        <v>87</v>
      </c>
      <c r="BK189" s="170">
        <f t="shared" si="44"/>
        <v>0</v>
      </c>
      <c r="BL189" s="17" t="s">
        <v>340</v>
      </c>
      <c r="BM189" s="169" t="s">
        <v>3380</v>
      </c>
    </row>
    <row r="190" spans="2:65" s="1" customFormat="1" ht="66.75" customHeight="1">
      <c r="B190" s="128"/>
      <c r="C190" s="158" t="s">
        <v>628</v>
      </c>
      <c r="D190" s="158" t="s">
        <v>336</v>
      </c>
      <c r="E190" s="159" t="s">
        <v>3381</v>
      </c>
      <c r="F190" s="160" t="s">
        <v>3382</v>
      </c>
      <c r="G190" s="161" t="s">
        <v>501</v>
      </c>
      <c r="H190" s="162">
        <v>1</v>
      </c>
      <c r="I190" s="163"/>
      <c r="J190" s="164">
        <f t="shared" si="35"/>
        <v>0</v>
      </c>
      <c r="K190" s="165"/>
      <c r="L190" s="32"/>
      <c r="M190" s="166" t="s">
        <v>1</v>
      </c>
      <c r="N190" s="127" t="s">
        <v>41</v>
      </c>
      <c r="P190" s="167">
        <f t="shared" si="36"/>
        <v>0</v>
      </c>
      <c r="Q190" s="167">
        <v>0</v>
      </c>
      <c r="R190" s="167">
        <f t="shared" si="37"/>
        <v>0</v>
      </c>
      <c r="S190" s="167">
        <v>0</v>
      </c>
      <c r="T190" s="168">
        <f t="shared" si="38"/>
        <v>0</v>
      </c>
      <c r="AR190" s="169" t="s">
        <v>340</v>
      </c>
      <c r="AT190" s="169" t="s">
        <v>336</v>
      </c>
      <c r="AU190" s="169" t="s">
        <v>82</v>
      </c>
      <c r="AY190" s="17" t="s">
        <v>334</v>
      </c>
      <c r="BE190" s="170">
        <f t="shared" si="39"/>
        <v>0</v>
      </c>
      <c r="BF190" s="170">
        <f t="shared" si="40"/>
        <v>0</v>
      </c>
      <c r="BG190" s="170">
        <f t="shared" si="41"/>
        <v>0</v>
      </c>
      <c r="BH190" s="170">
        <f t="shared" si="42"/>
        <v>0</v>
      </c>
      <c r="BI190" s="170">
        <f t="shared" si="43"/>
        <v>0</v>
      </c>
      <c r="BJ190" s="17" t="s">
        <v>87</v>
      </c>
      <c r="BK190" s="170">
        <f t="shared" si="44"/>
        <v>0</v>
      </c>
      <c r="BL190" s="17" t="s">
        <v>340</v>
      </c>
      <c r="BM190" s="169" t="s">
        <v>3383</v>
      </c>
    </row>
    <row r="191" spans="2:65" s="1" customFormat="1" ht="24.15" customHeight="1">
      <c r="B191" s="128"/>
      <c r="C191" s="158" t="s">
        <v>655</v>
      </c>
      <c r="D191" s="158" t="s">
        <v>336</v>
      </c>
      <c r="E191" s="159" t="s">
        <v>3384</v>
      </c>
      <c r="F191" s="160" t="s">
        <v>3385</v>
      </c>
      <c r="G191" s="161" t="s">
        <v>501</v>
      </c>
      <c r="H191" s="162">
        <v>1</v>
      </c>
      <c r="I191" s="163"/>
      <c r="J191" s="164">
        <f t="shared" si="35"/>
        <v>0</v>
      </c>
      <c r="K191" s="165"/>
      <c r="L191" s="32"/>
      <c r="M191" s="166" t="s">
        <v>1</v>
      </c>
      <c r="N191" s="127" t="s">
        <v>41</v>
      </c>
      <c r="P191" s="167">
        <f t="shared" si="36"/>
        <v>0</v>
      </c>
      <c r="Q191" s="167">
        <v>0</v>
      </c>
      <c r="R191" s="167">
        <f t="shared" si="37"/>
        <v>0</v>
      </c>
      <c r="S191" s="167">
        <v>0</v>
      </c>
      <c r="T191" s="168">
        <f t="shared" si="38"/>
        <v>0</v>
      </c>
      <c r="AR191" s="169" t="s">
        <v>340</v>
      </c>
      <c r="AT191" s="169" t="s">
        <v>336</v>
      </c>
      <c r="AU191" s="169" t="s">
        <v>82</v>
      </c>
      <c r="AY191" s="17" t="s">
        <v>334</v>
      </c>
      <c r="BE191" s="170">
        <f t="shared" si="39"/>
        <v>0</v>
      </c>
      <c r="BF191" s="170">
        <f t="shared" si="40"/>
        <v>0</v>
      </c>
      <c r="BG191" s="170">
        <f t="shared" si="41"/>
        <v>0</v>
      </c>
      <c r="BH191" s="170">
        <f t="shared" si="42"/>
        <v>0</v>
      </c>
      <c r="BI191" s="170">
        <f t="shared" si="43"/>
        <v>0</v>
      </c>
      <c r="BJ191" s="17" t="s">
        <v>87</v>
      </c>
      <c r="BK191" s="170">
        <f t="shared" si="44"/>
        <v>0</v>
      </c>
      <c r="BL191" s="17" t="s">
        <v>340</v>
      </c>
      <c r="BM191" s="169" t="s">
        <v>3386</v>
      </c>
    </row>
    <row r="192" spans="2:65" s="11" customFormat="1" ht="25.95" customHeight="1">
      <c r="B192" s="146"/>
      <c r="D192" s="147" t="s">
        <v>74</v>
      </c>
      <c r="E192" s="148" t="s">
        <v>3225</v>
      </c>
      <c r="F192" s="148" t="s">
        <v>2598</v>
      </c>
      <c r="I192" s="149"/>
      <c r="J192" s="150">
        <f>BK192</f>
        <v>0</v>
      </c>
      <c r="L192" s="146"/>
      <c r="M192" s="151"/>
      <c r="P192" s="152">
        <f>P193</f>
        <v>0</v>
      </c>
      <c r="R192" s="152">
        <f>R193</f>
        <v>0</v>
      </c>
      <c r="T192" s="153">
        <f>T193</f>
        <v>0</v>
      </c>
      <c r="AR192" s="147" t="s">
        <v>82</v>
      </c>
      <c r="AT192" s="154" t="s">
        <v>74</v>
      </c>
      <c r="AU192" s="154" t="s">
        <v>75</v>
      </c>
      <c r="AY192" s="147" t="s">
        <v>334</v>
      </c>
      <c r="BK192" s="155">
        <f>BK193</f>
        <v>0</v>
      </c>
    </row>
    <row r="193" spans="2:65" s="1" customFormat="1" ht="16.5" customHeight="1">
      <c r="B193" s="128"/>
      <c r="C193" s="158" t="s">
        <v>659</v>
      </c>
      <c r="D193" s="158" t="s">
        <v>336</v>
      </c>
      <c r="E193" s="159" t="s">
        <v>3387</v>
      </c>
      <c r="F193" s="160" t="s">
        <v>3388</v>
      </c>
      <c r="G193" s="161" t="s">
        <v>2590</v>
      </c>
      <c r="H193" s="162">
        <v>75</v>
      </c>
      <c r="I193" s="163"/>
      <c r="J193" s="164">
        <f>ROUND(I193*H193,2)</f>
        <v>0</v>
      </c>
      <c r="K193" s="165"/>
      <c r="L193" s="32"/>
      <c r="M193" s="214" t="s">
        <v>1</v>
      </c>
      <c r="N193" s="215" t="s">
        <v>41</v>
      </c>
      <c r="O193" s="216"/>
      <c r="P193" s="217">
        <f>O193*H193</f>
        <v>0</v>
      </c>
      <c r="Q193" s="217">
        <v>0</v>
      </c>
      <c r="R193" s="217">
        <f>Q193*H193</f>
        <v>0</v>
      </c>
      <c r="S193" s="217">
        <v>0</v>
      </c>
      <c r="T193" s="218">
        <f>S193*H193</f>
        <v>0</v>
      </c>
      <c r="AR193" s="169" t="s">
        <v>340</v>
      </c>
      <c r="AT193" s="169" t="s">
        <v>336</v>
      </c>
      <c r="AU193" s="169" t="s">
        <v>82</v>
      </c>
      <c r="AY193" s="17" t="s">
        <v>334</v>
      </c>
      <c r="BE193" s="170">
        <f>IF(N193="základná",J193,0)</f>
        <v>0</v>
      </c>
      <c r="BF193" s="170">
        <f>IF(N193="znížená",J193,0)</f>
        <v>0</v>
      </c>
      <c r="BG193" s="170">
        <f>IF(N193="zákl. prenesená",J193,0)</f>
        <v>0</v>
      </c>
      <c r="BH193" s="170">
        <f>IF(N193="zníž. prenesená",J193,0)</f>
        <v>0</v>
      </c>
      <c r="BI193" s="170">
        <f>IF(N193="nulová",J193,0)</f>
        <v>0</v>
      </c>
      <c r="BJ193" s="17" t="s">
        <v>87</v>
      </c>
      <c r="BK193" s="170">
        <f>ROUND(I193*H193,2)</f>
        <v>0</v>
      </c>
      <c r="BL193" s="17" t="s">
        <v>340</v>
      </c>
      <c r="BM193" s="169" t="s">
        <v>3389</v>
      </c>
    </row>
    <row r="194" spans="2:65" s="1" customFormat="1" ht="6.9" customHeight="1">
      <c r="B194" s="47"/>
      <c r="C194" s="48"/>
      <c r="D194" s="48"/>
      <c r="E194" s="48"/>
      <c r="F194" s="48"/>
      <c r="G194" s="48"/>
      <c r="H194" s="48"/>
      <c r="I194" s="48"/>
      <c r="J194" s="48"/>
      <c r="K194" s="48"/>
      <c r="L194" s="32"/>
    </row>
    <row r="196" spans="2:65" ht="24" customHeight="1">
      <c r="B196" s="229" t="s">
        <v>5534</v>
      </c>
      <c r="C196" s="230"/>
      <c r="D196" s="230"/>
      <c r="E196" s="230"/>
      <c r="F196" s="230"/>
      <c r="G196" s="231"/>
      <c r="H196" s="231"/>
    </row>
    <row r="197" spans="2:65" ht="46.2" customHeight="1">
      <c r="B197" s="278" t="s">
        <v>5535</v>
      </c>
      <c r="C197" s="279"/>
      <c r="D197" s="279"/>
      <c r="E197" s="279"/>
      <c r="F197" s="279"/>
      <c r="G197" s="279"/>
      <c r="H197" s="279"/>
    </row>
    <row r="198" spans="2:65" ht="68.400000000000006" customHeight="1">
      <c r="B198" s="278" t="s">
        <v>5536</v>
      </c>
      <c r="C198" s="278"/>
      <c r="D198" s="278"/>
      <c r="E198" s="278"/>
      <c r="F198" s="278"/>
      <c r="G198" s="278"/>
      <c r="H198" s="278"/>
    </row>
    <row r="199" spans="2:65" ht="68.400000000000006" customHeight="1">
      <c r="B199" s="278" t="s">
        <v>5537</v>
      </c>
      <c r="C199" s="278"/>
      <c r="D199" s="278"/>
      <c r="E199" s="278"/>
      <c r="F199" s="278"/>
      <c r="G199" s="278"/>
      <c r="H199" s="278"/>
    </row>
    <row r="200" spans="2:65" ht="68.400000000000006" customHeight="1">
      <c r="B200" s="278" t="s">
        <v>5538</v>
      </c>
      <c r="C200" s="278"/>
      <c r="D200" s="278"/>
      <c r="E200" s="278"/>
      <c r="F200" s="278"/>
      <c r="G200" s="278"/>
      <c r="H200" s="278"/>
    </row>
    <row r="201" spans="2:65" ht="68.400000000000006" customHeight="1">
      <c r="B201" s="278" t="s">
        <v>5539</v>
      </c>
      <c r="C201" s="278"/>
      <c r="D201" s="278"/>
      <c r="E201" s="278"/>
      <c r="F201" s="278"/>
      <c r="G201" s="278"/>
      <c r="H201" s="278"/>
    </row>
    <row r="202" spans="2:65" ht="68.400000000000006" customHeight="1">
      <c r="B202" s="278" t="s">
        <v>5540</v>
      </c>
      <c r="C202" s="278"/>
      <c r="D202" s="278"/>
      <c r="E202" s="278"/>
      <c r="F202" s="278"/>
      <c r="G202" s="278"/>
      <c r="H202" s="278"/>
    </row>
    <row r="203" spans="2:65" ht="46.2" customHeight="1">
      <c r="B203" s="278" t="s">
        <v>5541</v>
      </c>
      <c r="C203" s="278"/>
      <c r="D203" s="278"/>
      <c r="E203" s="278"/>
      <c r="F203" s="278"/>
      <c r="G203" s="278"/>
      <c r="H203" s="278"/>
    </row>
  </sheetData>
  <autoFilter ref="C135:K193" xr:uid="{00000000-0009-0000-0000-000004000000}"/>
  <mergeCells count="24">
    <mergeCell ref="L2:V2"/>
    <mergeCell ref="D110:F110"/>
    <mergeCell ref="D111:F111"/>
    <mergeCell ref="D112:F112"/>
    <mergeCell ref="E124:H124"/>
    <mergeCell ref="E85:H85"/>
    <mergeCell ref="E87:H87"/>
    <mergeCell ref="E89:H89"/>
    <mergeCell ref="D108:F108"/>
    <mergeCell ref="D109:F109"/>
    <mergeCell ref="E7:H7"/>
    <mergeCell ref="E9:H9"/>
    <mergeCell ref="E11:H11"/>
    <mergeCell ref="E20:H20"/>
    <mergeCell ref="B201:H201"/>
    <mergeCell ref="B202:H202"/>
    <mergeCell ref="B203:H203"/>
    <mergeCell ref="E29:H29"/>
    <mergeCell ref="B197:H197"/>
    <mergeCell ref="B198:H198"/>
    <mergeCell ref="B199:H199"/>
    <mergeCell ref="B200:H200"/>
    <mergeCell ref="E128:H128"/>
    <mergeCell ref="E126:H126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26"/>
  <sheetViews>
    <sheetView showGridLines="0" topLeftCell="A217" zoomScaleNormal="100" workbookViewId="0">
      <selection activeCell="A221" sqref="A221:XFD225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5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100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5531</v>
      </c>
      <c r="L4" s="20"/>
      <c r="M4" s="97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83" t="str">
        <f>'Rekapitulácia stavby'!K6</f>
        <v>NOVOSTAVBA MŠ TRAMÍN - rozpočet 1</v>
      </c>
      <c r="F7" s="284"/>
      <c r="G7" s="284"/>
      <c r="H7" s="284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83" t="s">
        <v>144</v>
      </c>
      <c r="F9" s="280"/>
      <c r="G9" s="280"/>
      <c r="H9" s="280"/>
      <c r="L9" s="32"/>
    </row>
    <row r="10" spans="2:46" s="1" customFormat="1" ht="12" customHeight="1">
      <c r="B10" s="32"/>
      <c r="D10" s="27" t="s">
        <v>147</v>
      </c>
      <c r="L10" s="32"/>
    </row>
    <row r="11" spans="2:46" s="1" customFormat="1" ht="16.5" customHeight="1">
      <c r="B11" s="32"/>
      <c r="E11" s="261" t="s">
        <v>3390</v>
      </c>
      <c r="F11" s="280"/>
      <c r="G11" s="280"/>
      <c r="H11" s="28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5. 12. 2022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85" t="str">
        <f>'Rekapitulácia stavby'!E14</f>
        <v>Vyplň údaj</v>
      </c>
      <c r="F20" s="240"/>
      <c r="G20" s="240"/>
      <c r="H20" s="240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8"/>
      <c r="E29" s="245" t="s">
        <v>1</v>
      </c>
      <c r="F29" s="245"/>
      <c r="G29" s="245"/>
      <c r="H29" s="245"/>
      <c r="L29" s="98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>
      <c r="B32" s="32"/>
      <c r="D32" s="25" t="s">
        <v>191</v>
      </c>
      <c r="J32" s="100">
        <f>J98</f>
        <v>0</v>
      </c>
      <c r="L32" s="32"/>
    </row>
    <row r="33" spans="2:12" s="1" customFormat="1" ht="14.4" customHeight="1">
      <c r="B33" s="32"/>
      <c r="D33" s="101" t="s">
        <v>194</v>
      </c>
      <c r="J33" s="100">
        <f>J109</f>
        <v>0</v>
      </c>
      <c r="L33" s="32"/>
    </row>
    <row r="34" spans="2:12" s="1" customFormat="1" ht="25.35" customHeight="1">
      <c r="B34" s="32"/>
      <c r="D34" s="102" t="s">
        <v>35</v>
      </c>
      <c r="J34" s="69">
        <f>ROUND(J32 + J33, 2)</f>
        <v>0</v>
      </c>
      <c r="L34" s="32"/>
    </row>
    <row r="35" spans="2:12" s="1" customFormat="1" ht="6.9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4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" customHeight="1">
      <c r="B37" s="32"/>
      <c r="D37" s="58" t="s">
        <v>39</v>
      </c>
      <c r="E37" s="37" t="s">
        <v>40</v>
      </c>
      <c r="F37" s="103">
        <f>ROUND((SUM(BE109:BE116) + SUM(BE138:BE216)),  2)</f>
        <v>0</v>
      </c>
      <c r="G37" s="104"/>
      <c r="H37" s="104"/>
      <c r="I37" s="105">
        <v>0.2</v>
      </c>
      <c r="J37" s="103">
        <f>ROUND(((SUM(BE109:BE116) + SUM(BE138:BE216))*I37),  2)</f>
        <v>0</v>
      </c>
      <c r="L37" s="32"/>
    </row>
    <row r="38" spans="2:12" s="1" customFormat="1" ht="14.4" customHeight="1">
      <c r="B38" s="32"/>
      <c r="E38" s="37" t="s">
        <v>41</v>
      </c>
      <c r="F38" s="103">
        <f>ROUND((SUM(BF109:BF116) + SUM(BF138:BF216)),  2)</f>
        <v>0</v>
      </c>
      <c r="G38" s="104"/>
      <c r="H38" s="104"/>
      <c r="I38" s="105">
        <v>0.2</v>
      </c>
      <c r="J38" s="103">
        <f>ROUND(((SUM(BF109:BF116) + SUM(BF138:BF216))*I38),  2)</f>
        <v>0</v>
      </c>
      <c r="L38" s="32"/>
    </row>
    <row r="39" spans="2:12" s="1" customFormat="1" ht="14.4" hidden="1" customHeight="1">
      <c r="B39" s="32"/>
      <c r="E39" s="27" t="s">
        <v>42</v>
      </c>
      <c r="F39" s="89">
        <f>ROUND((SUM(BG109:BG116) + SUM(BG138:BG216)),  2)</f>
        <v>0</v>
      </c>
      <c r="I39" s="106">
        <v>0.2</v>
      </c>
      <c r="J39" s="89">
        <f>0</f>
        <v>0</v>
      </c>
      <c r="L39" s="32"/>
    </row>
    <row r="40" spans="2:12" s="1" customFormat="1" ht="14.4" hidden="1" customHeight="1">
      <c r="B40" s="32"/>
      <c r="E40" s="27" t="s">
        <v>43</v>
      </c>
      <c r="F40" s="89">
        <f>ROUND((SUM(BH109:BH116) + SUM(BH138:BH216)),  2)</f>
        <v>0</v>
      </c>
      <c r="I40" s="106">
        <v>0.2</v>
      </c>
      <c r="J40" s="89">
        <f>0</f>
        <v>0</v>
      </c>
      <c r="L40" s="32"/>
    </row>
    <row r="41" spans="2:12" s="1" customFormat="1" ht="14.4" hidden="1" customHeight="1">
      <c r="B41" s="32"/>
      <c r="E41" s="37" t="s">
        <v>44</v>
      </c>
      <c r="F41" s="103">
        <f>ROUND((SUM(BI109:BI116) + SUM(BI138:BI216)),  2)</f>
        <v>0</v>
      </c>
      <c r="G41" s="104"/>
      <c r="H41" s="104"/>
      <c r="I41" s="105">
        <v>0</v>
      </c>
      <c r="J41" s="103">
        <f>0</f>
        <v>0</v>
      </c>
      <c r="L41" s="32"/>
    </row>
    <row r="42" spans="2:12" s="1" customFormat="1" ht="6.9" customHeight="1">
      <c r="B42" s="32"/>
      <c r="L42" s="32"/>
    </row>
    <row r="43" spans="2:12" s="1" customFormat="1" ht="25.35" customHeight="1">
      <c r="B43" s="32"/>
      <c r="C43" s="107"/>
      <c r="D43" s="108" t="s">
        <v>45</v>
      </c>
      <c r="E43" s="60"/>
      <c r="F43" s="60"/>
      <c r="G43" s="109" t="s">
        <v>46</v>
      </c>
      <c r="H43" s="110" t="s">
        <v>47</v>
      </c>
      <c r="I43" s="60"/>
      <c r="J43" s="111">
        <f>SUM(J34:J41)</f>
        <v>0</v>
      </c>
      <c r="K43" s="112"/>
      <c r="L43" s="32"/>
    </row>
    <row r="44" spans="2:12" s="1" customFormat="1" ht="14.4" customHeight="1">
      <c r="B44" s="32"/>
      <c r="L44" s="32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13" t="s">
        <v>51</v>
      </c>
      <c r="G61" s="46" t="s">
        <v>50</v>
      </c>
      <c r="H61" s="34"/>
      <c r="I61" s="34"/>
      <c r="J61" s="11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13" t="s">
        <v>51</v>
      </c>
      <c r="G76" s="46" t="s">
        <v>50</v>
      </c>
      <c r="H76" s="34"/>
      <c r="I76" s="34"/>
      <c r="J76" s="114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5532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83" t="str">
        <f>E7</f>
        <v>NOVOSTAVBA MŠ TRAMÍN - rozpočet 1</v>
      </c>
      <c r="F85" s="284"/>
      <c r="G85" s="284"/>
      <c r="H85" s="284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83" t="s">
        <v>144</v>
      </c>
      <c r="F87" s="280"/>
      <c r="G87" s="280"/>
      <c r="H87" s="280"/>
      <c r="L87" s="32"/>
    </row>
    <row r="88" spans="2:12" s="1" customFormat="1" ht="12" customHeight="1">
      <c r="B88" s="32"/>
      <c r="C88" s="27" t="s">
        <v>147</v>
      </c>
      <c r="L88" s="32"/>
    </row>
    <row r="89" spans="2:12" s="1" customFormat="1" ht="16.5" customHeight="1">
      <c r="B89" s="32"/>
      <c r="E89" s="261" t="str">
        <f>E11</f>
        <v xml:space="preserve">04.2 - SO01.4.2 -  CHladenie </v>
      </c>
      <c r="F89" s="280"/>
      <c r="G89" s="280"/>
      <c r="H89" s="280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Kadnárova 2521/69,Bratislava</v>
      </c>
      <c r="I91" s="27" t="s">
        <v>21</v>
      </c>
      <c r="J91" s="55" t="str">
        <f>IF(J14="","",J14)</f>
        <v>5. 12. 2022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 xml:space="preserve">Mestská časť Bratislava - Rača </v>
      </c>
      <c r="I93" s="27" t="s">
        <v>29</v>
      </c>
      <c r="J93" s="30" t="str">
        <f>E23</f>
        <v xml:space="preserve">Ing.arch.Peter Kožuško </v>
      </c>
      <c r="L93" s="32"/>
    </row>
    <row r="94" spans="2:12" s="1" customFormat="1" ht="15.1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Rosoft,s.r.o.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5" t="s">
        <v>279</v>
      </c>
      <c r="D96" s="107"/>
      <c r="E96" s="107"/>
      <c r="F96" s="107"/>
      <c r="G96" s="107"/>
      <c r="H96" s="107"/>
      <c r="I96" s="107"/>
      <c r="J96" s="116" t="s">
        <v>280</v>
      </c>
      <c r="K96" s="107"/>
      <c r="L96" s="32"/>
    </row>
    <row r="97" spans="2:65" s="1" customFormat="1" ht="10.35" customHeight="1">
      <c r="B97" s="32"/>
      <c r="L97" s="32"/>
    </row>
    <row r="98" spans="2:65" s="1" customFormat="1" ht="22.8" customHeight="1">
      <c r="B98" s="32"/>
      <c r="C98" s="117" t="s">
        <v>281</v>
      </c>
      <c r="J98" s="69">
        <f>J138</f>
        <v>0</v>
      </c>
      <c r="L98" s="32"/>
      <c r="AU98" s="17" t="s">
        <v>282</v>
      </c>
    </row>
    <row r="99" spans="2:65" s="8" customFormat="1" ht="24.9" customHeight="1">
      <c r="B99" s="118"/>
      <c r="D99" s="119" t="s">
        <v>3099</v>
      </c>
      <c r="E99" s="120"/>
      <c r="F99" s="120"/>
      <c r="G99" s="120"/>
      <c r="H99" s="120"/>
      <c r="I99" s="120"/>
      <c r="J99" s="121">
        <f>J139</f>
        <v>0</v>
      </c>
      <c r="L99" s="118"/>
    </row>
    <row r="100" spans="2:65" s="8" customFormat="1" ht="24.9" customHeight="1">
      <c r="B100" s="118"/>
      <c r="D100" s="119" t="s">
        <v>3100</v>
      </c>
      <c r="E100" s="120"/>
      <c r="F100" s="120"/>
      <c r="G100" s="120"/>
      <c r="H100" s="120"/>
      <c r="I100" s="120"/>
      <c r="J100" s="121">
        <f>J151</f>
        <v>0</v>
      </c>
      <c r="L100" s="118"/>
    </row>
    <row r="101" spans="2:65" s="8" customFormat="1" ht="24.9" customHeight="1">
      <c r="B101" s="118"/>
      <c r="D101" s="119" t="s">
        <v>3391</v>
      </c>
      <c r="E101" s="120"/>
      <c r="F101" s="120"/>
      <c r="G101" s="120"/>
      <c r="H101" s="120"/>
      <c r="I101" s="120"/>
      <c r="J101" s="121">
        <f>J162</f>
        <v>0</v>
      </c>
      <c r="L101" s="118"/>
    </row>
    <row r="102" spans="2:65" s="8" customFormat="1" ht="24.9" customHeight="1">
      <c r="B102" s="118"/>
      <c r="D102" s="119" t="s">
        <v>3392</v>
      </c>
      <c r="E102" s="120"/>
      <c r="F102" s="120"/>
      <c r="G102" s="120"/>
      <c r="H102" s="120"/>
      <c r="I102" s="120"/>
      <c r="J102" s="121">
        <f>J177</f>
        <v>0</v>
      </c>
      <c r="L102" s="118"/>
    </row>
    <row r="103" spans="2:65" s="8" customFormat="1" ht="24.9" customHeight="1">
      <c r="B103" s="118"/>
      <c r="D103" s="119" t="s">
        <v>3393</v>
      </c>
      <c r="E103" s="120"/>
      <c r="F103" s="120"/>
      <c r="G103" s="120"/>
      <c r="H103" s="120"/>
      <c r="I103" s="120"/>
      <c r="J103" s="121">
        <f>J194</f>
        <v>0</v>
      </c>
      <c r="L103" s="118"/>
    </row>
    <row r="104" spans="2:65" s="8" customFormat="1" ht="24.9" customHeight="1">
      <c r="B104" s="118"/>
      <c r="D104" s="119" t="s">
        <v>3394</v>
      </c>
      <c r="E104" s="120"/>
      <c r="F104" s="120"/>
      <c r="G104" s="120"/>
      <c r="H104" s="120"/>
      <c r="I104" s="120"/>
      <c r="J104" s="121">
        <f>J199</f>
        <v>0</v>
      </c>
      <c r="L104" s="118"/>
    </row>
    <row r="105" spans="2:65" s="8" customFormat="1" ht="24.9" customHeight="1">
      <c r="B105" s="118"/>
      <c r="D105" s="119" t="s">
        <v>3395</v>
      </c>
      <c r="E105" s="120"/>
      <c r="F105" s="120"/>
      <c r="G105" s="120"/>
      <c r="H105" s="120"/>
      <c r="I105" s="120"/>
      <c r="J105" s="121">
        <f>J206</f>
        <v>0</v>
      </c>
      <c r="L105" s="118"/>
    </row>
    <row r="106" spans="2:65" s="8" customFormat="1" ht="24.9" customHeight="1">
      <c r="B106" s="118"/>
      <c r="D106" s="119" t="s">
        <v>3396</v>
      </c>
      <c r="E106" s="120"/>
      <c r="F106" s="120"/>
      <c r="G106" s="120"/>
      <c r="H106" s="120"/>
      <c r="I106" s="120"/>
      <c r="J106" s="121">
        <f>J215</f>
        <v>0</v>
      </c>
      <c r="L106" s="118"/>
    </row>
    <row r="107" spans="2:65" s="1" customFormat="1" ht="21.75" customHeight="1">
      <c r="B107" s="32"/>
      <c r="L107" s="32"/>
    </row>
    <row r="108" spans="2:65" s="1" customFormat="1" ht="6.9" customHeight="1">
      <c r="B108" s="32"/>
      <c r="L108" s="32"/>
    </row>
    <row r="109" spans="2:65" s="1" customFormat="1" ht="29.25" customHeight="1">
      <c r="B109" s="32"/>
      <c r="C109" s="117" t="s">
        <v>310</v>
      </c>
      <c r="J109" s="126">
        <f>ROUND(J110 + J111 + J112 + J113 + J114 + J115,2)</f>
        <v>0</v>
      </c>
      <c r="L109" s="32"/>
      <c r="N109" s="127" t="s">
        <v>39</v>
      </c>
    </row>
    <row r="110" spans="2:65" s="1" customFormat="1" ht="18" customHeight="1">
      <c r="B110" s="128"/>
      <c r="C110" s="129"/>
      <c r="D110" s="281" t="s">
        <v>311</v>
      </c>
      <c r="E110" s="282"/>
      <c r="F110" s="282"/>
      <c r="G110" s="129"/>
      <c r="H110" s="129"/>
      <c r="I110" s="129"/>
      <c r="J110" s="131">
        <v>0</v>
      </c>
      <c r="K110" s="129"/>
      <c r="L110" s="128"/>
      <c r="M110" s="129"/>
      <c r="N110" s="132" t="s">
        <v>41</v>
      </c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33" t="s">
        <v>312</v>
      </c>
      <c r="AZ110" s="129"/>
      <c r="BA110" s="129"/>
      <c r="BB110" s="129"/>
      <c r="BC110" s="129"/>
      <c r="BD110" s="129"/>
      <c r="BE110" s="134">
        <f t="shared" ref="BE110:BE115" si="0">IF(N110="základná",J110,0)</f>
        <v>0</v>
      </c>
      <c r="BF110" s="134">
        <f t="shared" ref="BF110:BF115" si="1">IF(N110="znížená",J110,0)</f>
        <v>0</v>
      </c>
      <c r="BG110" s="134">
        <f t="shared" ref="BG110:BG115" si="2">IF(N110="zákl. prenesená",J110,0)</f>
        <v>0</v>
      </c>
      <c r="BH110" s="134">
        <f t="shared" ref="BH110:BH115" si="3">IF(N110="zníž. prenesená",J110,0)</f>
        <v>0</v>
      </c>
      <c r="BI110" s="134">
        <f t="shared" ref="BI110:BI115" si="4">IF(N110="nulová",J110,0)</f>
        <v>0</v>
      </c>
      <c r="BJ110" s="133" t="s">
        <v>87</v>
      </c>
      <c r="BK110" s="129"/>
      <c r="BL110" s="129"/>
      <c r="BM110" s="129"/>
    </row>
    <row r="111" spans="2:65" s="1" customFormat="1" ht="18" customHeight="1">
      <c r="B111" s="128"/>
      <c r="C111" s="129"/>
      <c r="D111" s="281" t="s">
        <v>313</v>
      </c>
      <c r="E111" s="282"/>
      <c r="F111" s="282"/>
      <c r="G111" s="129"/>
      <c r="H111" s="129"/>
      <c r="I111" s="129"/>
      <c r="J111" s="131">
        <v>0</v>
      </c>
      <c r="K111" s="129"/>
      <c r="L111" s="128"/>
      <c r="M111" s="129"/>
      <c r="N111" s="132" t="s">
        <v>41</v>
      </c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33" t="s">
        <v>312</v>
      </c>
      <c r="AZ111" s="129"/>
      <c r="BA111" s="129"/>
      <c r="BB111" s="129"/>
      <c r="BC111" s="129"/>
      <c r="BD111" s="129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87</v>
      </c>
      <c r="BK111" s="129"/>
      <c r="BL111" s="129"/>
      <c r="BM111" s="129"/>
    </row>
    <row r="112" spans="2:65" s="1" customFormat="1" ht="18" customHeight="1">
      <c r="B112" s="128"/>
      <c r="C112" s="129"/>
      <c r="D112" s="281" t="s">
        <v>314</v>
      </c>
      <c r="E112" s="282"/>
      <c r="F112" s="282"/>
      <c r="G112" s="129"/>
      <c r="H112" s="129"/>
      <c r="I112" s="129"/>
      <c r="J112" s="131">
        <v>0</v>
      </c>
      <c r="K112" s="129"/>
      <c r="L112" s="128"/>
      <c r="M112" s="129"/>
      <c r="N112" s="132" t="s">
        <v>41</v>
      </c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33" t="s">
        <v>312</v>
      </c>
      <c r="AZ112" s="129"/>
      <c r="BA112" s="129"/>
      <c r="BB112" s="129"/>
      <c r="BC112" s="129"/>
      <c r="BD112" s="129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87</v>
      </c>
      <c r="BK112" s="129"/>
      <c r="BL112" s="129"/>
      <c r="BM112" s="129"/>
    </row>
    <row r="113" spans="2:65" s="1" customFormat="1" ht="18" customHeight="1">
      <c r="B113" s="128"/>
      <c r="C113" s="129"/>
      <c r="D113" s="281" t="s">
        <v>315</v>
      </c>
      <c r="E113" s="282"/>
      <c r="F113" s="282"/>
      <c r="G113" s="129"/>
      <c r="H113" s="129"/>
      <c r="I113" s="129"/>
      <c r="J113" s="131">
        <v>0</v>
      </c>
      <c r="K113" s="129"/>
      <c r="L113" s="128"/>
      <c r="M113" s="129"/>
      <c r="N113" s="132" t="s">
        <v>41</v>
      </c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29"/>
      <c r="AX113" s="129"/>
      <c r="AY113" s="133" t="s">
        <v>312</v>
      </c>
      <c r="AZ113" s="129"/>
      <c r="BA113" s="129"/>
      <c r="BB113" s="129"/>
      <c r="BC113" s="129"/>
      <c r="BD113" s="129"/>
      <c r="BE113" s="134">
        <f t="shared" si="0"/>
        <v>0</v>
      </c>
      <c r="BF113" s="134">
        <f t="shared" si="1"/>
        <v>0</v>
      </c>
      <c r="BG113" s="134">
        <f t="shared" si="2"/>
        <v>0</v>
      </c>
      <c r="BH113" s="134">
        <f t="shared" si="3"/>
        <v>0</v>
      </c>
      <c r="BI113" s="134">
        <f t="shared" si="4"/>
        <v>0</v>
      </c>
      <c r="BJ113" s="133" t="s">
        <v>87</v>
      </c>
      <c r="BK113" s="129"/>
      <c r="BL113" s="129"/>
      <c r="BM113" s="129"/>
    </row>
    <row r="114" spans="2:65" s="1" customFormat="1" ht="18" customHeight="1">
      <c r="B114" s="128"/>
      <c r="C114" s="129"/>
      <c r="D114" s="281" t="s">
        <v>316</v>
      </c>
      <c r="E114" s="282"/>
      <c r="F114" s="282"/>
      <c r="G114" s="129"/>
      <c r="H114" s="129"/>
      <c r="I114" s="129"/>
      <c r="J114" s="131">
        <v>0</v>
      </c>
      <c r="K114" s="129"/>
      <c r="L114" s="128"/>
      <c r="M114" s="129"/>
      <c r="N114" s="132" t="s">
        <v>41</v>
      </c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133" t="s">
        <v>312</v>
      </c>
      <c r="AZ114" s="129"/>
      <c r="BA114" s="129"/>
      <c r="BB114" s="129"/>
      <c r="BC114" s="129"/>
      <c r="BD114" s="129"/>
      <c r="BE114" s="134">
        <f t="shared" si="0"/>
        <v>0</v>
      </c>
      <c r="BF114" s="134">
        <f t="shared" si="1"/>
        <v>0</v>
      </c>
      <c r="BG114" s="134">
        <f t="shared" si="2"/>
        <v>0</v>
      </c>
      <c r="BH114" s="134">
        <f t="shared" si="3"/>
        <v>0</v>
      </c>
      <c r="BI114" s="134">
        <f t="shared" si="4"/>
        <v>0</v>
      </c>
      <c r="BJ114" s="133" t="s">
        <v>87</v>
      </c>
      <c r="BK114" s="129"/>
      <c r="BL114" s="129"/>
      <c r="BM114" s="129"/>
    </row>
    <row r="115" spans="2:65" s="1" customFormat="1" ht="18" customHeight="1">
      <c r="B115" s="128"/>
      <c r="C115" s="129"/>
      <c r="D115" s="130" t="s">
        <v>317</v>
      </c>
      <c r="E115" s="129"/>
      <c r="F115" s="129"/>
      <c r="G115" s="129"/>
      <c r="H115" s="129"/>
      <c r="I115" s="129"/>
      <c r="J115" s="131">
        <f>ROUND(J32*T115,2)</f>
        <v>0</v>
      </c>
      <c r="K115" s="129"/>
      <c r="L115" s="128"/>
      <c r="M115" s="129"/>
      <c r="N115" s="132" t="s">
        <v>41</v>
      </c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  <c r="AO115" s="129"/>
      <c r="AP115" s="129"/>
      <c r="AQ115" s="129"/>
      <c r="AR115" s="129"/>
      <c r="AS115" s="129"/>
      <c r="AT115" s="129"/>
      <c r="AU115" s="129"/>
      <c r="AV115" s="129"/>
      <c r="AW115" s="129"/>
      <c r="AX115" s="129"/>
      <c r="AY115" s="133" t="s">
        <v>318</v>
      </c>
      <c r="AZ115" s="129"/>
      <c r="BA115" s="129"/>
      <c r="BB115" s="129"/>
      <c r="BC115" s="129"/>
      <c r="BD115" s="129"/>
      <c r="BE115" s="134">
        <f t="shared" si="0"/>
        <v>0</v>
      </c>
      <c r="BF115" s="134">
        <f t="shared" si="1"/>
        <v>0</v>
      </c>
      <c r="BG115" s="134">
        <f t="shared" si="2"/>
        <v>0</v>
      </c>
      <c r="BH115" s="134">
        <f t="shared" si="3"/>
        <v>0</v>
      </c>
      <c r="BI115" s="134">
        <f t="shared" si="4"/>
        <v>0</v>
      </c>
      <c r="BJ115" s="133" t="s">
        <v>87</v>
      </c>
      <c r="BK115" s="129"/>
      <c r="BL115" s="129"/>
      <c r="BM115" s="129"/>
    </row>
    <row r="116" spans="2:65" s="1" customFormat="1">
      <c r="B116" s="32"/>
      <c r="L116" s="32"/>
    </row>
    <row r="117" spans="2:65" s="1" customFormat="1" ht="29.25" customHeight="1">
      <c r="B117" s="32"/>
      <c r="C117" s="135" t="s">
        <v>319</v>
      </c>
      <c r="D117" s="107"/>
      <c r="E117" s="107"/>
      <c r="F117" s="107"/>
      <c r="G117" s="107"/>
      <c r="H117" s="107"/>
      <c r="I117" s="107"/>
      <c r="J117" s="136">
        <f>ROUND(J98+J109,2)</f>
        <v>0</v>
      </c>
      <c r="K117" s="107"/>
      <c r="L117" s="32"/>
    </row>
    <row r="118" spans="2:65" s="1" customFormat="1" ht="6.9" customHeight="1"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32"/>
    </row>
    <row r="122" spans="2:65" s="1" customFormat="1" ht="6.9" customHeight="1"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32"/>
    </row>
    <row r="123" spans="2:65" s="1" customFormat="1" ht="24.9" customHeight="1">
      <c r="B123" s="32"/>
      <c r="C123" s="21" t="s">
        <v>5533</v>
      </c>
      <c r="L123" s="32"/>
    </row>
    <row r="124" spans="2:65" s="1" customFormat="1" ht="6.9" customHeight="1">
      <c r="B124" s="32"/>
      <c r="L124" s="32"/>
    </row>
    <row r="125" spans="2:65" s="1" customFormat="1" ht="12" customHeight="1">
      <c r="B125" s="32"/>
      <c r="C125" s="27" t="s">
        <v>15</v>
      </c>
      <c r="L125" s="32"/>
    </row>
    <row r="126" spans="2:65" s="1" customFormat="1" ht="16.5" customHeight="1">
      <c r="B126" s="32"/>
      <c r="E126" s="283" t="str">
        <f>E7</f>
        <v>NOVOSTAVBA MŠ TRAMÍN - rozpočet 1</v>
      </c>
      <c r="F126" s="284"/>
      <c r="G126" s="284"/>
      <c r="H126" s="284"/>
      <c r="L126" s="32"/>
    </row>
    <row r="127" spans="2:65" ht="12" customHeight="1">
      <c r="B127" s="20"/>
      <c r="C127" s="27" t="s">
        <v>141</v>
      </c>
      <c r="L127" s="20"/>
    </row>
    <row r="128" spans="2:65" s="1" customFormat="1" ht="16.5" customHeight="1">
      <c r="B128" s="32"/>
      <c r="E128" s="283" t="s">
        <v>144</v>
      </c>
      <c r="F128" s="280"/>
      <c r="G128" s="280"/>
      <c r="H128" s="280"/>
      <c r="L128" s="32"/>
    </row>
    <row r="129" spans="2:65" s="1" customFormat="1" ht="12" customHeight="1">
      <c r="B129" s="32"/>
      <c r="C129" s="27" t="s">
        <v>147</v>
      </c>
      <c r="L129" s="32"/>
    </row>
    <row r="130" spans="2:65" s="1" customFormat="1" ht="16.5" customHeight="1">
      <c r="B130" s="32"/>
      <c r="E130" s="261" t="str">
        <f>E11</f>
        <v xml:space="preserve">04.2 - SO01.4.2 -  CHladenie </v>
      </c>
      <c r="F130" s="280"/>
      <c r="G130" s="280"/>
      <c r="H130" s="280"/>
      <c r="L130" s="32"/>
    </row>
    <row r="131" spans="2:65" s="1" customFormat="1" ht="6.9" customHeight="1">
      <c r="B131" s="32"/>
      <c r="L131" s="32"/>
    </row>
    <row r="132" spans="2:65" s="1" customFormat="1" ht="12" customHeight="1">
      <c r="B132" s="32"/>
      <c r="C132" s="27" t="s">
        <v>19</v>
      </c>
      <c r="F132" s="25" t="str">
        <f>F14</f>
        <v>Kadnárova 2521/69,Bratislava</v>
      </c>
      <c r="I132" s="27" t="s">
        <v>21</v>
      </c>
      <c r="J132" s="55" t="str">
        <f>IF(J14="","",J14)</f>
        <v>5. 12. 2022</v>
      </c>
      <c r="L132" s="32"/>
    </row>
    <row r="133" spans="2:65" s="1" customFormat="1" ht="6.9" customHeight="1">
      <c r="B133" s="32"/>
      <c r="L133" s="32"/>
    </row>
    <row r="134" spans="2:65" s="1" customFormat="1" ht="25.65" customHeight="1">
      <c r="B134" s="32"/>
      <c r="C134" s="27" t="s">
        <v>23</v>
      </c>
      <c r="F134" s="25" t="str">
        <f>E17</f>
        <v xml:space="preserve">Mestská časť Bratislava - Rača </v>
      </c>
      <c r="I134" s="27" t="s">
        <v>29</v>
      </c>
      <c r="J134" s="30" t="str">
        <f>E23</f>
        <v xml:space="preserve">Ing.arch.Peter Kožuško </v>
      </c>
      <c r="L134" s="32"/>
    </row>
    <row r="135" spans="2:65" s="1" customFormat="1" ht="15.15" customHeight="1">
      <c r="B135" s="32"/>
      <c r="C135" s="27" t="s">
        <v>27</v>
      </c>
      <c r="F135" s="25" t="str">
        <f>IF(E20="","",E20)</f>
        <v>Vyplň údaj</v>
      </c>
      <c r="I135" s="27" t="s">
        <v>32</v>
      </c>
      <c r="J135" s="30" t="str">
        <f>E26</f>
        <v>Rosoft,s.r.o.</v>
      </c>
      <c r="L135" s="32"/>
    </row>
    <row r="136" spans="2:65" s="1" customFormat="1" ht="10.35" customHeight="1">
      <c r="B136" s="32"/>
      <c r="L136" s="32"/>
    </row>
    <row r="137" spans="2:65" s="10" customFormat="1" ht="29.25" customHeight="1">
      <c r="B137" s="137"/>
      <c r="C137" s="138" t="s">
        <v>321</v>
      </c>
      <c r="D137" s="139" t="s">
        <v>60</v>
      </c>
      <c r="E137" s="139" t="s">
        <v>56</v>
      </c>
      <c r="F137" s="139" t="s">
        <v>57</v>
      </c>
      <c r="G137" s="139" t="s">
        <v>322</v>
      </c>
      <c r="H137" s="139" t="s">
        <v>323</v>
      </c>
      <c r="I137" s="139" t="s">
        <v>324</v>
      </c>
      <c r="J137" s="140" t="s">
        <v>280</v>
      </c>
      <c r="K137" s="141" t="s">
        <v>325</v>
      </c>
      <c r="L137" s="137"/>
      <c r="M137" s="62" t="s">
        <v>1</v>
      </c>
      <c r="N137" s="63" t="s">
        <v>39</v>
      </c>
      <c r="O137" s="63" t="s">
        <v>326</v>
      </c>
      <c r="P137" s="63" t="s">
        <v>327</v>
      </c>
      <c r="Q137" s="63" t="s">
        <v>328</v>
      </c>
      <c r="R137" s="63" t="s">
        <v>329</v>
      </c>
      <c r="S137" s="63" t="s">
        <v>330</v>
      </c>
      <c r="T137" s="64" t="s">
        <v>331</v>
      </c>
    </row>
    <row r="138" spans="2:65" s="1" customFormat="1" ht="22.8" customHeight="1">
      <c r="B138" s="32"/>
      <c r="C138" s="67" t="s">
        <v>191</v>
      </c>
      <c r="J138" s="142">
        <f>BK138</f>
        <v>0</v>
      </c>
      <c r="L138" s="32"/>
      <c r="M138" s="65"/>
      <c r="N138" s="56"/>
      <c r="O138" s="56"/>
      <c r="P138" s="143">
        <f>P139+P151+P162+P177+P194+P199+P206+P215</f>
        <v>0</v>
      </c>
      <c r="Q138" s="56"/>
      <c r="R138" s="143">
        <f>R139+R151+R162+R177+R194+R199+R206+R215</f>
        <v>0</v>
      </c>
      <c r="S138" s="56"/>
      <c r="T138" s="144">
        <f>T139+T151+T162+T177+T194+T199+T206+T215</f>
        <v>0</v>
      </c>
      <c r="AT138" s="17" t="s">
        <v>74</v>
      </c>
      <c r="AU138" s="17" t="s">
        <v>282</v>
      </c>
      <c r="BK138" s="145">
        <f>BK139+BK151+BK162+BK177+BK194+BK199+BK206+BK215</f>
        <v>0</v>
      </c>
    </row>
    <row r="139" spans="2:65" s="11" customFormat="1" ht="25.95" customHeight="1">
      <c r="B139" s="146"/>
      <c r="D139" s="147" t="s">
        <v>74</v>
      </c>
      <c r="E139" s="148" t="s">
        <v>3105</v>
      </c>
      <c r="F139" s="148" t="s">
        <v>3106</v>
      </c>
      <c r="I139" s="149"/>
      <c r="J139" s="150">
        <f>BK139</f>
        <v>0</v>
      </c>
      <c r="L139" s="146"/>
      <c r="M139" s="151"/>
      <c r="P139" s="152">
        <f>SUM(P140:P150)</f>
        <v>0</v>
      </c>
      <c r="R139" s="152">
        <f>SUM(R140:R150)</f>
        <v>0</v>
      </c>
      <c r="T139" s="153">
        <f>SUM(T140:T150)</f>
        <v>0</v>
      </c>
      <c r="AR139" s="147" t="s">
        <v>82</v>
      </c>
      <c r="AT139" s="154" t="s">
        <v>74</v>
      </c>
      <c r="AU139" s="154" t="s">
        <v>75</v>
      </c>
      <c r="AY139" s="147" t="s">
        <v>334</v>
      </c>
      <c r="BK139" s="155">
        <f>SUM(BK140:BK150)</f>
        <v>0</v>
      </c>
    </row>
    <row r="140" spans="2:65" s="1" customFormat="1" ht="16.5" customHeight="1">
      <c r="B140" s="128"/>
      <c r="C140" s="158" t="s">
        <v>82</v>
      </c>
      <c r="D140" s="158" t="s">
        <v>336</v>
      </c>
      <c r="E140" s="159" t="s">
        <v>3397</v>
      </c>
      <c r="F140" s="160" t="s">
        <v>3108</v>
      </c>
      <c r="G140" s="161" t="s">
        <v>511</v>
      </c>
      <c r="H140" s="162">
        <v>4</v>
      </c>
      <c r="I140" s="163"/>
      <c r="J140" s="164">
        <f t="shared" ref="J140:J150" si="5">ROUND(I140*H140,2)</f>
        <v>0</v>
      </c>
      <c r="K140" s="165"/>
      <c r="L140" s="32"/>
      <c r="M140" s="166" t="s">
        <v>1</v>
      </c>
      <c r="N140" s="127" t="s">
        <v>41</v>
      </c>
      <c r="P140" s="167">
        <f t="shared" ref="P140:P150" si="6">O140*H140</f>
        <v>0</v>
      </c>
      <c r="Q140" s="167">
        <v>0</v>
      </c>
      <c r="R140" s="167">
        <f t="shared" ref="R140:R150" si="7">Q140*H140</f>
        <v>0</v>
      </c>
      <c r="S140" s="167">
        <v>0</v>
      </c>
      <c r="T140" s="168">
        <f t="shared" ref="T140:T150" si="8">S140*H140</f>
        <v>0</v>
      </c>
      <c r="AR140" s="169" t="s">
        <v>340</v>
      </c>
      <c r="AT140" s="169" t="s">
        <v>336</v>
      </c>
      <c r="AU140" s="169" t="s">
        <v>82</v>
      </c>
      <c r="AY140" s="17" t="s">
        <v>334</v>
      </c>
      <c r="BE140" s="170">
        <f t="shared" ref="BE140:BE150" si="9">IF(N140="základná",J140,0)</f>
        <v>0</v>
      </c>
      <c r="BF140" s="170">
        <f t="shared" ref="BF140:BF150" si="10">IF(N140="znížená",J140,0)</f>
        <v>0</v>
      </c>
      <c r="BG140" s="170">
        <f t="shared" ref="BG140:BG150" si="11">IF(N140="zákl. prenesená",J140,0)</f>
        <v>0</v>
      </c>
      <c r="BH140" s="170">
        <f t="shared" ref="BH140:BH150" si="12">IF(N140="zníž. prenesená",J140,0)</f>
        <v>0</v>
      </c>
      <c r="BI140" s="170">
        <f t="shared" ref="BI140:BI150" si="13">IF(N140="nulová",J140,0)</f>
        <v>0</v>
      </c>
      <c r="BJ140" s="17" t="s">
        <v>87</v>
      </c>
      <c r="BK140" s="170">
        <f t="shared" ref="BK140:BK150" si="14">ROUND(I140*H140,2)</f>
        <v>0</v>
      </c>
      <c r="BL140" s="17" t="s">
        <v>340</v>
      </c>
      <c r="BM140" s="169" t="s">
        <v>3398</v>
      </c>
    </row>
    <row r="141" spans="2:65" s="1" customFormat="1" ht="16.5" customHeight="1">
      <c r="B141" s="128"/>
      <c r="C141" s="158" t="s">
        <v>87</v>
      </c>
      <c r="D141" s="158" t="s">
        <v>336</v>
      </c>
      <c r="E141" s="159" t="s">
        <v>3399</v>
      </c>
      <c r="F141" s="160" t="s">
        <v>3111</v>
      </c>
      <c r="G141" s="161" t="s">
        <v>511</v>
      </c>
      <c r="H141" s="162">
        <v>9.5</v>
      </c>
      <c r="I141" s="163"/>
      <c r="J141" s="164">
        <f t="shared" si="5"/>
        <v>0</v>
      </c>
      <c r="K141" s="165"/>
      <c r="L141" s="32"/>
      <c r="M141" s="166" t="s">
        <v>1</v>
      </c>
      <c r="N141" s="127" t="s">
        <v>41</v>
      </c>
      <c r="P141" s="167">
        <f t="shared" si="6"/>
        <v>0</v>
      </c>
      <c r="Q141" s="167">
        <v>0</v>
      </c>
      <c r="R141" s="167">
        <f t="shared" si="7"/>
        <v>0</v>
      </c>
      <c r="S141" s="167">
        <v>0</v>
      </c>
      <c r="T141" s="168">
        <f t="shared" si="8"/>
        <v>0</v>
      </c>
      <c r="AR141" s="169" t="s">
        <v>340</v>
      </c>
      <c r="AT141" s="169" t="s">
        <v>336</v>
      </c>
      <c r="AU141" s="169" t="s">
        <v>82</v>
      </c>
      <c r="AY141" s="17" t="s">
        <v>334</v>
      </c>
      <c r="BE141" s="170">
        <f t="shared" si="9"/>
        <v>0</v>
      </c>
      <c r="BF141" s="170">
        <f t="shared" si="10"/>
        <v>0</v>
      </c>
      <c r="BG141" s="170">
        <f t="shared" si="11"/>
        <v>0</v>
      </c>
      <c r="BH141" s="170">
        <f t="shared" si="12"/>
        <v>0</v>
      </c>
      <c r="BI141" s="170">
        <f t="shared" si="13"/>
        <v>0</v>
      </c>
      <c r="BJ141" s="17" t="s">
        <v>87</v>
      </c>
      <c r="BK141" s="170">
        <f t="shared" si="14"/>
        <v>0</v>
      </c>
      <c r="BL141" s="17" t="s">
        <v>340</v>
      </c>
      <c r="BM141" s="169" t="s">
        <v>3400</v>
      </c>
    </row>
    <row r="142" spans="2:65" s="1" customFormat="1" ht="16.5" customHeight="1">
      <c r="B142" s="128"/>
      <c r="C142" s="158" t="s">
        <v>352</v>
      </c>
      <c r="D142" s="158" t="s">
        <v>336</v>
      </c>
      <c r="E142" s="159" t="s">
        <v>3401</v>
      </c>
      <c r="F142" s="160" t="s">
        <v>3114</v>
      </c>
      <c r="G142" s="161" t="s">
        <v>511</v>
      </c>
      <c r="H142" s="162">
        <v>100</v>
      </c>
      <c r="I142" s="163"/>
      <c r="J142" s="164">
        <f t="shared" si="5"/>
        <v>0</v>
      </c>
      <c r="K142" s="165"/>
      <c r="L142" s="32"/>
      <c r="M142" s="166" t="s">
        <v>1</v>
      </c>
      <c r="N142" s="127" t="s">
        <v>41</v>
      </c>
      <c r="P142" s="167">
        <f t="shared" si="6"/>
        <v>0</v>
      </c>
      <c r="Q142" s="167">
        <v>0</v>
      </c>
      <c r="R142" s="167">
        <f t="shared" si="7"/>
        <v>0</v>
      </c>
      <c r="S142" s="167">
        <v>0</v>
      </c>
      <c r="T142" s="168">
        <f t="shared" si="8"/>
        <v>0</v>
      </c>
      <c r="AR142" s="169" t="s">
        <v>340</v>
      </c>
      <c r="AT142" s="169" t="s">
        <v>336</v>
      </c>
      <c r="AU142" s="169" t="s">
        <v>82</v>
      </c>
      <c r="AY142" s="17" t="s">
        <v>334</v>
      </c>
      <c r="BE142" s="170">
        <f t="shared" si="9"/>
        <v>0</v>
      </c>
      <c r="BF142" s="170">
        <f t="shared" si="10"/>
        <v>0</v>
      </c>
      <c r="BG142" s="170">
        <f t="shared" si="11"/>
        <v>0</v>
      </c>
      <c r="BH142" s="170">
        <f t="shared" si="12"/>
        <v>0</v>
      </c>
      <c r="BI142" s="170">
        <f t="shared" si="13"/>
        <v>0</v>
      </c>
      <c r="BJ142" s="17" t="s">
        <v>87</v>
      </c>
      <c r="BK142" s="170">
        <f t="shared" si="14"/>
        <v>0</v>
      </c>
      <c r="BL142" s="17" t="s">
        <v>340</v>
      </c>
      <c r="BM142" s="169" t="s">
        <v>3402</v>
      </c>
    </row>
    <row r="143" spans="2:65" s="1" customFormat="1" ht="16.5" customHeight="1">
      <c r="B143" s="128"/>
      <c r="C143" s="158" t="s">
        <v>340</v>
      </c>
      <c r="D143" s="158" t="s">
        <v>336</v>
      </c>
      <c r="E143" s="159" t="s">
        <v>3403</v>
      </c>
      <c r="F143" s="160" t="s">
        <v>3117</v>
      </c>
      <c r="G143" s="161" t="s">
        <v>511</v>
      </c>
      <c r="H143" s="162">
        <v>50</v>
      </c>
      <c r="I143" s="163"/>
      <c r="J143" s="164">
        <f t="shared" si="5"/>
        <v>0</v>
      </c>
      <c r="K143" s="165"/>
      <c r="L143" s="32"/>
      <c r="M143" s="166" t="s">
        <v>1</v>
      </c>
      <c r="N143" s="127" t="s">
        <v>41</v>
      </c>
      <c r="P143" s="167">
        <f t="shared" si="6"/>
        <v>0</v>
      </c>
      <c r="Q143" s="167">
        <v>0</v>
      </c>
      <c r="R143" s="167">
        <f t="shared" si="7"/>
        <v>0</v>
      </c>
      <c r="S143" s="167">
        <v>0</v>
      </c>
      <c r="T143" s="168">
        <f t="shared" si="8"/>
        <v>0</v>
      </c>
      <c r="AR143" s="169" t="s">
        <v>340</v>
      </c>
      <c r="AT143" s="169" t="s">
        <v>336</v>
      </c>
      <c r="AU143" s="169" t="s">
        <v>82</v>
      </c>
      <c r="AY143" s="17" t="s">
        <v>334</v>
      </c>
      <c r="BE143" s="170">
        <f t="shared" si="9"/>
        <v>0</v>
      </c>
      <c r="BF143" s="170">
        <f t="shared" si="10"/>
        <v>0</v>
      </c>
      <c r="BG143" s="170">
        <f t="shared" si="11"/>
        <v>0</v>
      </c>
      <c r="BH143" s="170">
        <f t="shared" si="12"/>
        <v>0</v>
      </c>
      <c r="BI143" s="170">
        <f t="shared" si="13"/>
        <v>0</v>
      </c>
      <c r="BJ143" s="17" t="s">
        <v>87</v>
      </c>
      <c r="BK143" s="170">
        <f t="shared" si="14"/>
        <v>0</v>
      </c>
      <c r="BL143" s="17" t="s">
        <v>340</v>
      </c>
      <c r="BM143" s="169" t="s">
        <v>3404</v>
      </c>
    </row>
    <row r="144" spans="2:65" s="1" customFormat="1" ht="16.5" customHeight="1">
      <c r="B144" s="128"/>
      <c r="C144" s="158" t="s">
        <v>374</v>
      </c>
      <c r="D144" s="158" t="s">
        <v>336</v>
      </c>
      <c r="E144" s="159" t="s">
        <v>3405</v>
      </c>
      <c r="F144" s="160" t="s">
        <v>3120</v>
      </c>
      <c r="G144" s="161" t="s">
        <v>511</v>
      </c>
      <c r="H144" s="162">
        <v>52.5</v>
      </c>
      <c r="I144" s="163"/>
      <c r="J144" s="164">
        <f t="shared" si="5"/>
        <v>0</v>
      </c>
      <c r="K144" s="165"/>
      <c r="L144" s="32"/>
      <c r="M144" s="166" t="s">
        <v>1</v>
      </c>
      <c r="N144" s="127" t="s">
        <v>41</v>
      </c>
      <c r="P144" s="167">
        <f t="shared" si="6"/>
        <v>0</v>
      </c>
      <c r="Q144" s="167">
        <v>0</v>
      </c>
      <c r="R144" s="167">
        <f t="shared" si="7"/>
        <v>0</v>
      </c>
      <c r="S144" s="167">
        <v>0</v>
      </c>
      <c r="T144" s="168">
        <f t="shared" si="8"/>
        <v>0</v>
      </c>
      <c r="AR144" s="169" t="s">
        <v>340</v>
      </c>
      <c r="AT144" s="169" t="s">
        <v>336</v>
      </c>
      <c r="AU144" s="169" t="s">
        <v>82</v>
      </c>
      <c r="AY144" s="17" t="s">
        <v>334</v>
      </c>
      <c r="BE144" s="170">
        <f t="shared" si="9"/>
        <v>0</v>
      </c>
      <c r="BF144" s="170">
        <f t="shared" si="10"/>
        <v>0</v>
      </c>
      <c r="BG144" s="170">
        <f t="shared" si="11"/>
        <v>0</v>
      </c>
      <c r="BH144" s="170">
        <f t="shared" si="12"/>
        <v>0</v>
      </c>
      <c r="BI144" s="170">
        <f t="shared" si="13"/>
        <v>0</v>
      </c>
      <c r="BJ144" s="17" t="s">
        <v>87</v>
      </c>
      <c r="BK144" s="170">
        <f t="shared" si="14"/>
        <v>0</v>
      </c>
      <c r="BL144" s="17" t="s">
        <v>340</v>
      </c>
      <c r="BM144" s="169" t="s">
        <v>3406</v>
      </c>
    </row>
    <row r="145" spans="2:65" s="1" customFormat="1" ht="16.5" customHeight="1">
      <c r="B145" s="128"/>
      <c r="C145" s="158" t="s">
        <v>380</v>
      </c>
      <c r="D145" s="158" t="s">
        <v>336</v>
      </c>
      <c r="E145" s="159" t="s">
        <v>3407</v>
      </c>
      <c r="F145" s="160" t="s">
        <v>3123</v>
      </c>
      <c r="G145" s="161" t="s">
        <v>511</v>
      </c>
      <c r="H145" s="162">
        <v>30</v>
      </c>
      <c r="I145" s="163"/>
      <c r="J145" s="164">
        <f t="shared" si="5"/>
        <v>0</v>
      </c>
      <c r="K145" s="165"/>
      <c r="L145" s="32"/>
      <c r="M145" s="166" t="s">
        <v>1</v>
      </c>
      <c r="N145" s="127" t="s">
        <v>41</v>
      </c>
      <c r="P145" s="167">
        <f t="shared" si="6"/>
        <v>0</v>
      </c>
      <c r="Q145" s="167">
        <v>0</v>
      </c>
      <c r="R145" s="167">
        <f t="shared" si="7"/>
        <v>0</v>
      </c>
      <c r="S145" s="167">
        <v>0</v>
      </c>
      <c r="T145" s="168">
        <f t="shared" si="8"/>
        <v>0</v>
      </c>
      <c r="AR145" s="169" t="s">
        <v>340</v>
      </c>
      <c r="AT145" s="169" t="s">
        <v>336</v>
      </c>
      <c r="AU145" s="169" t="s">
        <v>82</v>
      </c>
      <c r="AY145" s="17" t="s">
        <v>334</v>
      </c>
      <c r="BE145" s="170">
        <f t="shared" si="9"/>
        <v>0</v>
      </c>
      <c r="BF145" s="170">
        <f t="shared" si="10"/>
        <v>0</v>
      </c>
      <c r="BG145" s="170">
        <f t="shared" si="11"/>
        <v>0</v>
      </c>
      <c r="BH145" s="170">
        <f t="shared" si="12"/>
        <v>0</v>
      </c>
      <c r="BI145" s="170">
        <f t="shared" si="13"/>
        <v>0</v>
      </c>
      <c r="BJ145" s="17" t="s">
        <v>87</v>
      </c>
      <c r="BK145" s="170">
        <f t="shared" si="14"/>
        <v>0</v>
      </c>
      <c r="BL145" s="17" t="s">
        <v>340</v>
      </c>
      <c r="BM145" s="169" t="s">
        <v>3408</v>
      </c>
    </row>
    <row r="146" spans="2:65" s="1" customFormat="1" ht="24.15" customHeight="1">
      <c r="B146" s="128"/>
      <c r="C146" s="158" t="s">
        <v>384</v>
      </c>
      <c r="D146" s="158" t="s">
        <v>336</v>
      </c>
      <c r="E146" s="159" t="s">
        <v>3409</v>
      </c>
      <c r="F146" s="160" t="s">
        <v>3410</v>
      </c>
      <c r="G146" s="161" t="s">
        <v>511</v>
      </c>
      <c r="H146" s="162">
        <v>10</v>
      </c>
      <c r="I146" s="163"/>
      <c r="J146" s="164">
        <f t="shared" si="5"/>
        <v>0</v>
      </c>
      <c r="K146" s="165"/>
      <c r="L146" s="32"/>
      <c r="M146" s="166" t="s">
        <v>1</v>
      </c>
      <c r="N146" s="127" t="s">
        <v>41</v>
      </c>
      <c r="P146" s="167">
        <f t="shared" si="6"/>
        <v>0</v>
      </c>
      <c r="Q146" s="167">
        <v>0</v>
      </c>
      <c r="R146" s="167">
        <f t="shared" si="7"/>
        <v>0</v>
      </c>
      <c r="S146" s="167">
        <v>0</v>
      </c>
      <c r="T146" s="168">
        <f t="shared" si="8"/>
        <v>0</v>
      </c>
      <c r="AR146" s="169" t="s">
        <v>340</v>
      </c>
      <c r="AT146" s="169" t="s">
        <v>336</v>
      </c>
      <c r="AU146" s="169" t="s">
        <v>82</v>
      </c>
      <c r="AY146" s="17" t="s">
        <v>334</v>
      </c>
      <c r="BE146" s="170">
        <f t="shared" si="9"/>
        <v>0</v>
      </c>
      <c r="BF146" s="170">
        <f t="shared" si="10"/>
        <v>0</v>
      </c>
      <c r="BG146" s="170">
        <f t="shared" si="11"/>
        <v>0</v>
      </c>
      <c r="BH146" s="170">
        <f t="shared" si="12"/>
        <v>0</v>
      </c>
      <c r="BI146" s="170">
        <f t="shared" si="13"/>
        <v>0</v>
      </c>
      <c r="BJ146" s="17" t="s">
        <v>87</v>
      </c>
      <c r="BK146" s="170">
        <f t="shared" si="14"/>
        <v>0</v>
      </c>
      <c r="BL146" s="17" t="s">
        <v>340</v>
      </c>
      <c r="BM146" s="169" t="s">
        <v>3411</v>
      </c>
    </row>
    <row r="147" spans="2:65" s="1" customFormat="1" ht="24.15" customHeight="1">
      <c r="B147" s="128"/>
      <c r="C147" s="158" t="s">
        <v>392</v>
      </c>
      <c r="D147" s="158" t="s">
        <v>336</v>
      </c>
      <c r="E147" s="159" t="s">
        <v>3412</v>
      </c>
      <c r="F147" s="160" t="s">
        <v>3413</v>
      </c>
      <c r="G147" s="161" t="s">
        <v>511</v>
      </c>
      <c r="H147" s="162">
        <v>1</v>
      </c>
      <c r="I147" s="163"/>
      <c r="J147" s="164">
        <f t="shared" si="5"/>
        <v>0</v>
      </c>
      <c r="K147" s="165"/>
      <c r="L147" s="32"/>
      <c r="M147" s="166" t="s">
        <v>1</v>
      </c>
      <c r="N147" s="127" t="s">
        <v>41</v>
      </c>
      <c r="P147" s="167">
        <f t="shared" si="6"/>
        <v>0</v>
      </c>
      <c r="Q147" s="167">
        <v>0</v>
      </c>
      <c r="R147" s="167">
        <f t="shared" si="7"/>
        <v>0</v>
      </c>
      <c r="S147" s="167">
        <v>0</v>
      </c>
      <c r="T147" s="168">
        <f t="shared" si="8"/>
        <v>0</v>
      </c>
      <c r="AR147" s="169" t="s">
        <v>340</v>
      </c>
      <c r="AT147" s="169" t="s">
        <v>336</v>
      </c>
      <c r="AU147" s="169" t="s">
        <v>82</v>
      </c>
      <c r="AY147" s="17" t="s">
        <v>334</v>
      </c>
      <c r="BE147" s="170">
        <f t="shared" si="9"/>
        <v>0</v>
      </c>
      <c r="BF147" s="170">
        <f t="shared" si="10"/>
        <v>0</v>
      </c>
      <c r="BG147" s="170">
        <f t="shared" si="11"/>
        <v>0</v>
      </c>
      <c r="BH147" s="170">
        <f t="shared" si="12"/>
        <v>0</v>
      </c>
      <c r="BI147" s="170">
        <f t="shared" si="13"/>
        <v>0</v>
      </c>
      <c r="BJ147" s="17" t="s">
        <v>87</v>
      </c>
      <c r="BK147" s="170">
        <f t="shared" si="14"/>
        <v>0</v>
      </c>
      <c r="BL147" s="17" t="s">
        <v>340</v>
      </c>
      <c r="BM147" s="169" t="s">
        <v>3414</v>
      </c>
    </row>
    <row r="148" spans="2:65" s="1" customFormat="1" ht="21.75" customHeight="1">
      <c r="B148" s="128"/>
      <c r="C148" s="158" t="s">
        <v>396</v>
      </c>
      <c r="D148" s="158" t="s">
        <v>336</v>
      </c>
      <c r="E148" s="159" t="s">
        <v>3415</v>
      </c>
      <c r="F148" s="160" t="s">
        <v>3416</v>
      </c>
      <c r="G148" s="161" t="s">
        <v>511</v>
      </c>
      <c r="H148" s="162">
        <v>4</v>
      </c>
      <c r="I148" s="163"/>
      <c r="J148" s="164">
        <f t="shared" si="5"/>
        <v>0</v>
      </c>
      <c r="K148" s="165"/>
      <c r="L148" s="32"/>
      <c r="M148" s="166" t="s">
        <v>1</v>
      </c>
      <c r="N148" s="127" t="s">
        <v>41</v>
      </c>
      <c r="P148" s="167">
        <f t="shared" si="6"/>
        <v>0</v>
      </c>
      <c r="Q148" s="167">
        <v>0</v>
      </c>
      <c r="R148" s="167">
        <f t="shared" si="7"/>
        <v>0</v>
      </c>
      <c r="S148" s="167">
        <v>0</v>
      </c>
      <c r="T148" s="168">
        <f t="shared" si="8"/>
        <v>0</v>
      </c>
      <c r="AR148" s="169" t="s">
        <v>340</v>
      </c>
      <c r="AT148" s="169" t="s">
        <v>336</v>
      </c>
      <c r="AU148" s="169" t="s">
        <v>82</v>
      </c>
      <c r="AY148" s="17" t="s">
        <v>334</v>
      </c>
      <c r="BE148" s="170">
        <f t="shared" si="9"/>
        <v>0</v>
      </c>
      <c r="BF148" s="170">
        <f t="shared" si="10"/>
        <v>0</v>
      </c>
      <c r="BG148" s="170">
        <f t="shared" si="11"/>
        <v>0</v>
      </c>
      <c r="BH148" s="170">
        <f t="shared" si="12"/>
        <v>0</v>
      </c>
      <c r="BI148" s="170">
        <f t="shared" si="13"/>
        <v>0</v>
      </c>
      <c r="BJ148" s="17" t="s">
        <v>87</v>
      </c>
      <c r="BK148" s="170">
        <f t="shared" si="14"/>
        <v>0</v>
      </c>
      <c r="BL148" s="17" t="s">
        <v>340</v>
      </c>
      <c r="BM148" s="169" t="s">
        <v>3417</v>
      </c>
    </row>
    <row r="149" spans="2:65" s="1" customFormat="1" ht="16.5" customHeight="1">
      <c r="B149" s="128"/>
      <c r="C149" s="158" t="s">
        <v>400</v>
      </c>
      <c r="D149" s="158" t="s">
        <v>336</v>
      </c>
      <c r="E149" s="159" t="s">
        <v>3418</v>
      </c>
      <c r="F149" s="160" t="s">
        <v>3419</v>
      </c>
      <c r="G149" s="161" t="s">
        <v>511</v>
      </c>
      <c r="H149" s="162">
        <v>8</v>
      </c>
      <c r="I149" s="163"/>
      <c r="J149" s="164">
        <f t="shared" si="5"/>
        <v>0</v>
      </c>
      <c r="K149" s="165"/>
      <c r="L149" s="32"/>
      <c r="M149" s="166" t="s">
        <v>1</v>
      </c>
      <c r="N149" s="127" t="s">
        <v>41</v>
      </c>
      <c r="P149" s="167">
        <f t="shared" si="6"/>
        <v>0</v>
      </c>
      <c r="Q149" s="167">
        <v>0</v>
      </c>
      <c r="R149" s="167">
        <f t="shared" si="7"/>
        <v>0</v>
      </c>
      <c r="S149" s="167">
        <v>0</v>
      </c>
      <c r="T149" s="168">
        <f t="shared" si="8"/>
        <v>0</v>
      </c>
      <c r="AR149" s="169" t="s">
        <v>340</v>
      </c>
      <c r="AT149" s="169" t="s">
        <v>336</v>
      </c>
      <c r="AU149" s="169" t="s">
        <v>82</v>
      </c>
      <c r="AY149" s="17" t="s">
        <v>334</v>
      </c>
      <c r="BE149" s="170">
        <f t="shared" si="9"/>
        <v>0</v>
      </c>
      <c r="BF149" s="170">
        <f t="shared" si="10"/>
        <v>0</v>
      </c>
      <c r="BG149" s="170">
        <f t="shared" si="11"/>
        <v>0</v>
      </c>
      <c r="BH149" s="170">
        <f t="shared" si="12"/>
        <v>0</v>
      </c>
      <c r="BI149" s="170">
        <f t="shared" si="13"/>
        <v>0</v>
      </c>
      <c r="BJ149" s="17" t="s">
        <v>87</v>
      </c>
      <c r="BK149" s="170">
        <f t="shared" si="14"/>
        <v>0</v>
      </c>
      <c r="BL149" s="17" t="s">
        <v>340</v>
      </c>
      <c r="BM149" s="169" t="s">
        <v>3420</v>
      </c>
    </row>
    <row r="150" spans="2:65" s="1" customFormat="1" ht="16.5" customHeight="1">
      <c r="B150" s="128"/>
      <c r="C150" s="158" t="s">
        <v>415</v>
      </c>
      <c r="D150" s="158" t="s">
        <v>336</v>
      </c>
      <c r="E150" s="159" t="s">
        <v>3421</v>
      </c>
      <c r="F150" s="160" t="s">
        <v>3422</v>
      </c>
      <c r="G150" s="161" t="s">
        <v>511</v>
      </c>
      <c r="H150" s="162">
        <v>56</v>
      </c>
      <c r="I150" s="163"/>
      <c r="J150" s="164">
        <f t="shared" si="5"/>
        <v>0</v>
      </c>
      <c r="K150" s="165"/>
      <c r="L150" s="32"/>
      <c r="M150" s="166" t="s">
        <v>1</v>
      </c>
      <c r="N150" s="127" t="s">
        <v>41</v>
      </c>
      <c r="P150" s="167">
        <f t="shared" si="6"/>
        <v>0</v>
      </c>
      <c r="Q150" s="167">
        <v>0</v>
      </c>
      <c r="R150" s="167">
        <f t="shared" si="7"/>
        <v>0</v>
      </c>
      <c r="S150" s="167">
        <v>0</v>
      </c>
      <c r="T150" s="168">
        <f t="shared" si="8"/>
        <v>0</v>
      </c>
      <c r="AR150" s="169" t="s">
        <v>340</v>
      </c>
      <c r="AT150" s="169" t="s">
        <v>336</v>
      </c>
      <c r="AU150" s="169" t="s">
        <v>82</v>
      </c>
      <c r="AY150" s="17" t="s">
        <v>334</v>
      </c>
      <c r="BE150" s="170">
        <f t="shared" si="9"/>
        <v>0</v>
      </c>
      <c r="BF150" s="170">
        <f t="shared" si="10"/>
        <v>0</v>
      </c>
      <c r="BG150" s="170">
        <f t="shared" si="11"/>
        <v>0</v>
      </c>
      <c r="BH150" s="170">
        <f t="shared" si="12"/>
        <v>0</v>
      </c>
      <c r="BI150" s="170">
        <f t="shared" si="13"/>
        <v>0</v>
      </c>
      <c r="BJ150" s="17" t="s">
        <v>87</v>
      </c>
      <c r="BK150" s="170">
        <f t="shared" si="14"/>
        <v>0</v>
      </c>
      <c r="BL150" s="17" t="s">
        <v>340</v>
      </c>
      <c r="BM150" s="169" t="s">
        <v>3423</v>
      </c>
    </row>
    <row r="151" spans="2:65" s="11" customFormat="1" ht="25.95" customHeight="1">
      <c r="B151" s="146"/>
      <c r="D151" s="147" t="s">
        <v>74</v>
      </c>
      <c r="E151" s="148" t="s">
        <v>3125</v>
      </c>
      <c r="F151" s="148" t="s">
        <v>3126</v>
      </c>
      <c r="I151" s="149"/>
      <c r="J151" s="150">
        <f>BK151</f>
        <v>0</v>
      </c>
      <c r="L151" s="146"/>
      <c r="M151" s="151"/>
      <c r="P151" s="152">
        <f>SUM(P152:P161)</f>
        <v>0</v>
      </c>
      <c r="R151" s="152">
        <f>SUM(R152:R161)</f>
        <v>0</v>
      </c>
      <c r="T151" s="153">
        <f>SUM(T152:T161)</f>
        <v>0</v>
      </c>
      <c r="AR151" s="147" t="s">
        <v>82</v>
      </c>
      <c r="AT151" s="154" t="s">
        <v>74</v>
      </c>
      <c r="AU151" s="154" t="s">
        <v>75</v>
      </c>
      <c r="AY151" s="147" t="s">
        <v>334</v>
      </c>
      <c r="BK151" s="155">
        <f>SUM(BK152:BK161)</f>
        <v>0</v>
      </c>
    </row>
    <row r="152" spans="2:65" s="1" customFormat="1" ht="33" customHeight="1">
      <c r="B152" s="128"/>
      <c r="C152" s="158" t="s">
        <v>424</v>
      </c>
      <c r="D152" s="158" t="s">
        <v>336</v>
      </c>
      <c r="E152" s="159" t="s">
        <v>3424</v>
      </c>
      <c r="F152" s="160" t="s">
        <v>3425</v>
      </c>
      <c r="G152" s="161" t="s">
        <v>511</v>
      </c>
      <c r="H152" s="162">
        <v>9.5</v>
      </c>
      <c r="I152" s="163"/>
      <c r="J152" s="164">
        <f t="shared" ref="J152:J161" si="15">ROUND(I152*H152,2)</f>
        <v>0</v>
      </c>
      <c r="K152" s="165"/>
      <c r="L152" s="32"/>
      <c r="M152" s="166" t="s">
        <v>1</v>
      </c>
      <c r="N152" s="127" t="s">
        <v>41</v>
      </c>
      <c r="P152" s="167">
        <f t="shared" ref="P152:P161" si="16">O152*H152</f>
        <v>0</v>
      </c>
      <c r="Q152" s="167">
        <v>0</v>
      </c>
      <c r="R152" s="167">
        <f t="shared" ref="R152:R161" si="17">Q152*H152</f>
        <v>0</v>
      </c>
      <c r="S152" s="167">
        <v>0</v>
      </c>
      <c r="T152" s="168">
        <f t="shared" ref="T152:T161" si="18">S152*H152</f>
        <v>0</v>
      </c>
      <c r="AR152" s="169" t="s">
        <v>340</v>
      </c>
      <c r="AT152" s="169" t="s">
        <v>336</v>
      </c>
      <c r="AU152" s="169" t="s">
        <v>82</v>
      </c>
      <c r="AY152" s="17" t="s">
        <v>334</v>
      </c>
      <c r="BE152" s="170">
        <f t="shared" ref="BE152:BE161" si="19">IF(N152="základná",J152,0)</f>
        <v>0</v>
      </c>
      <c r="BF152" s="170">
        <f t="shared" ref="BF152:BF161" si="20">IF(N152="znížená",J152,0)</f>
        <v>0</v>
      </c>
      <c r="BG152" s="170">
        <f t="shared" ref="BG152:BG161" si="21">IF(N152="zákl. prenesená",J152,0)</f>
        <v>0</v>
      </c>
      <c r="BH152" s="170">
        <f t="shared" ref="BH152:BH161" si="22">IF(N152="zníž. prenesená",J152,0)</f>
        <v>0</v>
      </c>
      <c r="BI152" s="170">
        <f t="shared" ref="BI152:BI161" si="23">IF(N152="nulová",J152,0)</f>
        <v>0</v>
      </c>
      <c r="BJ152" s="17" t="s">
        <v>87</v>
      </c>
      <c r="BK152" s="170">
        <f t="shared" ref="BK152:BK161" si="24">ROUND(I152*H152,2)</f>
        <v>0</v>
      </c>
      <c r="BL152" s="17" t="s">
        <v>340</v>
      </c>
      <c r="BM152" s="169" t="s">
        <v>3426</v>
      </c>
    </row>
    <row r="153" spans="2:65" s="1" customFormat="1" ht="33" customHeight="1">
      <c r="B153" s="128"/>
      <c r="C153" s="158" t="s">
        <v>439</v>
      </c>
      <c r="D153" s="158" t="s">
        <v>336</v>
      </c>
      <c r="E153" s="159" t="s">
        <v>3427</v>
      </c>
      <c r="F153" s="160" t="s">
        <v>3428</v>
      </c>
      <c r="G153" s="161" t="s">
        <v>511</v>
      </c>
      <c r="H153" s="162">
        <v>100</v>
      </c>
      <c r="I153" s="163"/>
      <c r="J153" s="164">
        <f t="shared" si="15"/>
        <v>0</v>
      </c>
      <c r="K153" s="165"/>
      <c r="L153" s="32"/>
      <c r="M153" s="166" t="s">
        <v>1</v>
      </c>
      <c r="N153" s="127" t="s">
        <v>41</v>
      </c>
      <c r="P153" s="167">
        <f t="shared" si="16"/>
        <v>0</v>
      </c>
      <c r="Q153" s="167">
        <v>0</v>
      </c>
      <c r="R153" s="167">
        <f t="shared" si="17"/>
        <v>0</v>
      </c>
      <c r="S153" s="167">
        <v>0</v>
      </c>
      <c r="T153" s="168">
        <f t="shared" si="18"/>
        <v>0</v>
      </c>
      <c r="AR153" s="169" t="s">
        <v>340</v>
      </c>
      <c r="AT153" s="169" t="s">
        <v>336</v>
      </c>
      <c r="AU153" s="169" t="s">
        <v>82</v>
      </c>
      <c r="AY153" s="17" t="s">
        <v>334</v>
      </c>
      <c r="BE153" s="170">
        <f t="shared" si="19"/>
        <v>0</v>
      </c>
      <c r="BF153" s="170">
        <f t="shared" si="20"/>
        <v>0</v>
      </c>
      <c r="BG153" s="170">
        <f t="shared" si="21"/>
        <v>0</v>
      </c>
      <c r="BH153" s="170">
        <f t="shared" si="22"/>
        <v>0</v>
      </c>
      <c r="BI153" s="170">
        <f t="shared" si="23"/>
        <v>0</v>
      </c>
      <c r="BJ153" s="17" t="s">
        <v>87</v>
      </c>
      <c r="BK153" s="170">
        <f t="shared" si="24"/>
        <v>0</v>
      </c>
      <c r="BL153" s="17" t="s">
        <v>340</v>
      </c>
      <c r="BM153" s="169" t="s">
        <v>3429</v>
      </c>
    </row>
    <row r="154" spans="2:65" s="1" customFormat="1" ht="33" customHeight="1">
      <c r="B154" s="128"/>
      <c r="C154" s="158" t="s">
        <v>444</v>
      </c>
      <c r="D154" s="158" t="s">
        <v>336</v>
      </c>
      <c r="E154" s="159" t="s">
        <v>3430</v>
      </c>
      <c r="F154" s="160" t="s">
        <v>3431</v>
      </c>
      <c r="G154" s="161" t="s">
        <v>511</v>
      </c>
      <c r="H154" s="162">
        <v>50</v>
      </c>
      <c r="I154" s="163"/>
      <c r="J154" s="164">
        <f t="shared" si="15"/>
        <v>0</v>
      </c>
      <c r="K154" s="165"/>
      <c r="L154" s="32"/>
      <c r="M154" s="166" t="s">
        <v>1</v>
      </c>
      <c r="N154" s="127" t="s">
        <v>41</v>
      </c>
      <c r="P154" s="167">
        <f t="shared" si="16"/>
        <v>0</v>
      </c>
      <c r="Q154" s="167">
        <v>0</v>
      </c>
      <c r="R154" s="167">
        <f t="shared" si="17"/>
        <v>0</v>
      </c>
      <c r="S154" s="167">
        <v>0</v>
      </c>
      <c r="T154" s="168">
        <f t="shared" si="18"/>
        <v>0</v>
      </c>
      <c r="AR154" s="169" t="s">
        <v>340</v>
      </c>
      <c r="AT154" s="169" t="s">
        <v>336</v>
      </c>
      <c r="AU154" s="169" t="s">
        <v>82</v>
      </c>
      <c r="AY154" s="17" t="s">
        <v>334</v>
      </c>
      <c r="BE154" s="170">
        <f t="shared" si="19"/>
        <v>0</v>
      </c>
      <c r="BF154" s="170">
        <f t="shared" si="20"/>
        <v>0</v>
      </c>
      <c r="BG154" s="170">
        <f t="shared" si="21"/>
        <v>0</v>
      </c>
      <c r="BH154" s="170">
        <f t="shared" si="22"/>
        <v>0</v>
      </c>
      <c r="BI154" s="170">
        <f t="shared" si="23"/>
        <v>0</v>
      </c>
      <c r="BJ154" s="17" t="s">
        <v>87</v>
      </c>
      <c r="BK154" s="170">
        <f t="shared" si="24"/>
        <v>0</v>
      </c>
      <c r="BL154" s="17" t="s">
        <v>340</v>
      </c>
      <c r="BM154" s="169" t="s">
        <v>3432</v>
      </c>
    </row>
    <row r="155" spans="2:65" s="1" customFormat="1" ht="33" customHeight="1">
      <c r="B155" s="128"/>
      <c r="C155" s="158" t="s">
        <v>448</v>
      </c>
      <c r="D155" s="158" t="s">
        <v>336</v>
      </c>
      <c r="E155" s="159" t="s">
        <v>3433</v>
      </c>
      <c r="F155" s="160" t="s">
        <v>3434</v>
      </c>
      <c r="G155" s="161" t="s">
        <v>511</v>
      </c>
      <c r="H155" s="162">
        <v>52.5</v>
      </c>
      <c r="I155" s="163"/>
      <c r="J155" s="164">
        <f t="shared" si="15"/>
        <v>0</v>
      </c>
      <c r="K155" s="165"/>
      <c r="L155" s="32"/>
      <c r="M155" s="166" t="s">
        <v>1</v>
      </c>
      <c r="N155" s="127" t="s">
        <v>41</v>
      </c>
      <c r="P155" s="167">
        <f t="shared" si="16"/>
        <v>0</v>
      </c>
      <c r="Q155" s="167">
        <v>0</v>
      </c>
      <c r="R155" s="167">
        <f t="shared" si="17"/>
        <v>0</v>
      </c>
      <c r="S155" s="167">
        <v>0</v>
      </c>
      <c r="T155" s="168">
        <f t="shared" si="18"/>
        <v>0</v>
      </c>
      <c r="AR155" s="169" t="s">
        <v>340</v>
      </c>
      <c r="AT155" s="169" t="s">
        <v>336</v>
      </c>
      <c r="AU155" s="169" t="s">
        <v>82</v>
      </c>
      <c r="AY155" s="17" t="s">
        <v>334</v>
      </c>
      <c r="BE155" s="170">
        <f t="shared" si="19"/>
        <v>0</v>
      </c>
      <c r="BF155" s="170">
        <f t="shared" si="20"/>
        <v>0</v>
      </c>
      <c r="BG155" s="170">
        <f t="shared" si="21"/>
        <v>0</v>
      </c>
      <c r="BH155" s="170">
        <f t="shared" si="22"/>
        <v>0</v>
      </c>
      <c r="BI155" s="170">
        <f t="shared" si="23"/>
        <v>0</v>
      </c>
      <c r="BJ155" s="17" t="s">
        <v>87</v>
      </c>
      <c r="BK155" s="170">
        <f t="shared" si="24"/>
        <v>0</v>
      </c>
      <c r="BL155" s="17" t="s">
        <v>340</v>
      </c>
      <c r="BM155" s="169" t="s">
        <v>3435</v>
      </c>
    </row>
    <row r="156" spans="2:65" s="1" customFormat="1" ht="33" customHeight="1">
      <c r="B156" s="128"/>
      <c r="C156" s="158" t="s">
        <v>452</v>
      </c>
      <c r="D156" s="158" t="s">
        <v>336</v>
      </c>
      <c r="E156" s="159" t="s">
        <v>3436</v>
      </c>
      <c r="F156" s="160" t="s">
        <v>3437</v>
      </c>
      <c r="G156" s="161" t="s">
        <v>511</v>
      </c>
      <c r="H156" s="162">
        <v>30</v>
      </c>
      <c r="I156" s="163"/>
      <c r="J156" s="164">
        <f t="shared" si="15"/>
        <v>0</v>
      </c>
      <c r="K156" s="165"/>
      <c r="L156" s="32"/>
      <c r="M156" s="166" t="s">
        <v>1</v>
      </c>
      <c r="N156" s="127" t="s">
        <v>41</v>
      </c>
      <c r="P156" s="167">
        <f t="shared" si="16"/>
        <v>0</v>
      </c>
      <c r="Q156" s="167">
        <v>0</v>
      </c>
      <c r="R156" s="167">
        <f t="shared" si="17"/>
        <v>0</v>
      </c>
      <c r="S156" s="167">
        <v>0</v>
      </c>
      <c r="T156" s="168">
        <f t="shared" si="18"/>
        <v>0</v>
      </c>
      <c r="AR156" s="169" t="s">
        <v>340</v>
      </c>
      <c r="AT156" s="169" t="s">
        <v>336</v>
      </c>
      <c r="AU156" s="169" t="s">
        <v>82</v>
      </c>
      <c r="AY156" s="17" t="s">
        <v>334</v>
      </c>
      <c r="BE156" s="170">
        <f t="shared" si="19"/>
        <v>0</v>
      </c>
      <c r="BF156" s="170">
        <f t="shared" si="20"/>
        <v>0</v>
      </c>
      <c r="BG156" s="170">
        <f t="shared" si="21"/>
        <v>0</v>
      </c>
      <c r="BH156" s="170">
        <f t="shared" si="22"/>
        <v>0</v>
      </c>
      <c r="BI156" s="170">
        <f t="shared" si="23"/>
        <v>0</v>
      </c>
      <c r="BJ156" s="17" t="s">
        <v>87</v>
      </c>
      <c r="BK156" s="170">
        <f t="shared" si="24"/>
        <v>0</v>
      </c>
      <c r="BL156" s="17" t="s">
        <v>340</v>
      </c>
      <c r="BM156" s="169" t="s">
        <v>3438</v>
      </c>
    </row>
    <row r="157" spans="2:65" s="1" customFormat="1" ht="33" customHeight="1">
      <c r="B157" s="128"/>
      <c r="C157" s="158" t="s">
        <v>456</v>
      </c>
      <c r="D157" s="158" t="s">
        <v>336</v>
      </c>
      <c r="E157" s="159" t="s">
        <v>3439</v>
      </c>
      <c r="F157" s="160" t="s">
        <v>3440</v>
      </c>
      <c r="G157" s="161" t="s">
        <v>511</v>
      </c>
      <c r="H157" s="162">
        <v>56</v>
      </c>
      <c r="I157" s="163"/>
      <c r="J157" s="164">
        <f t="shared" si="15"/>
        <v>0</v>
      </c>
      <c r="K157" s="165"/>
      <c r="L157" s="32"/>
      <c r="M157" s="166" t="s">
        <v>1</v>
      </c>
      <c r="N157" s="127" t="s">
        <v>41</v>
      </c>
      <c r="P157" s="167">
        <f t="shared" si="16"/>
        <v>0</v>
      </c>
      <c r="Q157" s="167">
        <v>0</v>
      </c>
      <c r="R157" s="167">
        <f t="shared" si="17"/>
        <v>0</v>
      </c>
      <c r="S157" s="167">
        <v>0</v>
      </c>
      <c r="T157" s="168">
        <f t="shared" si="18"/>
        <v>0</v>
      </c>
      <c r="AR157" s="169" t="s">
        <v>340</v>
      </c>
      <c r="AT157" s="169" t="s">
        <v>336</v>
      </c>
      <c r="AU157" s="169" t="s">
        <v>82</v>
      </c>
      <c r="AY157" s="17" t="s">
        <v>334</v>
      </c>
      <c r="BE157" s="170">
        <f t="shared" si="19"/>
        <v>0</v>
      </c>
      <c r="BF157" s="170">
        <f t="shared" si="20"/>
        <v>0</v>
      </c>
      <c r="BG157" s="170">
        <f t="shared" si="21"/>
        <v>0</v>
      </c>
      <c r="BH157" s="170">
        <f t="shared" si="22"/>
        <v>0</v>
      </c>
      <c r="BI157" s="170">
        <f t="shared" si="23"/>
        <v>0</v>
      </c>
      <c r="BJ157" s="17" t="s">
        <v>87</v>
      </c>
      <c r="BK157" s="170">
        <f t="shared" si="24"/>
        <v>0</v>
      </c>
      <c r="BL157" s="17" t="s">
        <v>340</v>
      </c>
      <c r="BM157" s="169" t="s">
        <v>3441</v>
      </c>
    </row>
    <row r="158" spans="2:65" s="1" customFormat="1" ht="33" customHeight="1">
      <c r="B158" s="128"/>
      <c r="C158" s="158" t="s">
        <v>460</v>
      </c>
      <c r="D158" s="158" t="s">
        <v>336</v>
      </c>
      <c r="E158" s="159" t="s">
        <v>3442</v>
      </c>
      <c r="F158" s="160" t="s">
        <v>3443</v>
      </c>
      <c r="G158" s="161" t="s">
        <v>3259</v>
      </c>
      <c r="H158" s="162">
        <v>6</v>
      </c>
      <c r="I158" s="163"/>
      <c r="J158" s="164">
        <f t="shared" si="15"/>
        <v>0</v>
      </c>
      <c r="K158" s="165"/>
      <c r="L158" s="32"/>
      <c r="M158" s="166" t="s">
        <v>1</v>
      </c>
      <c r="N158" s="127" t="s">
        <v>41</v>
      </c>
      <c r="P158" s="167">
        <f t="shared" si="16"/>
        <v>0</v>
      </c>
      <c r="Q158" s="167">
        <v>0</v>
      </c>
      <c r="R158" s="167">
        <f t="shared" si="17"/>
        <v>0</v>
      </c>
      <c r="S158" s="167">
        <v>0</v>
      </c>
      <c r="T158" s="168">
        <f t="shared" si="18"/>
        <v>0</v>
      </c>
      <c r="AR158" s="169" t="s">
        <v>340</v>
      </c>
      <c r="AT158" s="169" t="s">
        <v>336</v>
      </c>
      <c r="AU158" s="169" t="s">
        <v>82</v>
      </c>
      <c r="AY158" s="17" t="s">
        <v>334</v>
      </c>
      <c r="BE158" s="170">
        <f t="shared" si="19"/>
        <v>0</v>
      </c>
      <c r="BF158" s="170">
        <f t="shared" si="20"/>
        <v>0</v>
      </c>
      <c r="BG158" s="170">
        <f t="shared" si="21"/>
        <v>0</v>
      </c>
      <c r="BH158" s="170">
        <f t="shared" si="22"/>
        <v>0</v>
      </c>
      <c r="BI158" s="170">
        <f t="shared" si="23"/>
        <v>0</v>
      </c>
      <c r="BJ158" s="17" t="s">
        <v>87</v>
      </c>
      <c r="BK158" s="170">
        <f t="shared" si="24"/>
        <v>0</v>
      </c>
      <c r="BL158" s="17" t="s">
        <v>340</v>
      </c>
      <c r="BM158" s="169" t="s">
        <v>3444</v>
      </c>
    </row>
    <row r="159" spans="2:65" s="1" customFormat="1" ht="24.15" customHeight="1">
      <c r="B159" s="128"/>
      <c r="C159" s="158" t="s">
        <v>464</v>
      </c>
      <c r="D159" s="158" t="s">
        <v>336</v>
      </c>
      <c r="E159" s="159" t="s">
        <v>3445</v>
      </c>
      <c r="F159" s="160" t="s">
        <v>3268</v>
      </c>
      <c r="G159" s="161" t="s">
        <v>3259</v>
      </c>
      <c r="H159" s="162">
        <v>32</v>
      </c>
      <c r="I159" s="163"/>
      <c r="J159" s="164">
        <f t="shared" si="15"/>
        <v>0</v>
      </c>
      <c r="K159" s="165"/>
      <c r="L159" s="32"/>
      <c r="M159" s="166" t="s">
        <v>1</v>
      </c>
      <c r="N159" s="127" t="s">
        <v>41</v>
      </c>
      <c r="P159" s="167">
        <f t="shared" si="16"/>
        <v>0</v>
      </c>
      <c r="Q159" s="167">
        <v>0</v>
      </c>
      <c r="R159" s="167">
        <f t="shared" si="17"/>
        <v>0</v>
      </c>
      <c r="S159" s="167">
        <v>0</v>
      </c>
      <c r="T159" s="168">
        <f t="shared" si="18"/>
        <v>0</v>
      </c>
      <c r="AR159" s="169" t="s">
        <v>340</v>
      </c>
      <c r="AT159" s="169" t="s">
        <v>336</v>
      </c>
      <c r="AU159" s="169" t="s">
        <v>82</v>
      </c>
      <c r="AY159" s="17" t="s">
        <v>334</v>
      </c>
      <c r="BE159" s="170">
        <f t="shared" si="19"/>
        <v>0</v>
      </c>
      <c r="BF159" s="170">
        <f t="shared" si="20"/>
        <v>0</v>
      </c>
      <c r="BG159" s="170">
        <f t="shared" si="21"/>
        <v>0</v>
      </c>
      <c r="BH159" s="170">
        <f t="shared" si="22"/>
        <v>0</v>
      </c>
      <c r="BI159" s="170">
        <f t="shared" si="23"/>
        <v>0</v>
      </c>
      <c r="BJ159" s="17" t="s">
        <v>87</v>
      </c>
      <c r="BK159" s="170">
        <f t="shared" si="24"/>
        <v>0</v>
      </c>
      <c r="BL159" s="17" t="s">
        <v>340</v>
      </c>
      <c r="BM159" s="169" t="s">
        <v>3446</v>
      </c>
    </row>
    <row r="160" spans="2:65" s="1" customFormat="1" ht="33" customHeight="1">
      <c r="B160" s="128"/>
      <c r="C160" s="158" t="s">
        <v>7</v>
      </c>
      <c r="D160" s="158" t="s">
        <v>336</v>
      </c>
      <c r="E160" s="159" t="s">
        <v>3447</v>
      </c>
      <c r="F160" s="160" t="s">
        <v>3448</v>
      </c>
      <c r="G160" s="161" t="s">
        <v>511</v>
      </c>
      <c r="H160" s="162">
        <v>8</v>
      </c>
      <c r="I160" s="163"/>
      <c r="J160" s="164">
        <f t="shared" si="15"/>
        <v>0</v>
      </c>
      <c r="K160" s="165"/>
      <c r="L160" s="32"/>
      <c r="M160" s="166" t="s">
        <v>1</v>
      </c>
      <c r="N160" s="127" t="s">
        <v>41</v>
      </c>
      <c r="P160" s="167">
        <f t="shared" si="16"/>
        <v>0</v>
      </c>
      <c r="Q160" s="167">
        <v>0</v>
      </c>
      <c r="R160" s="167">
        <f t="shared" si="17"/>
        <v>0</v>
      </c>
      <c r="S160" s="167">
        <v>0</v>
      </c>
      <c r="T160" s="168">
        <f t="shared" si="18"/>
        <v>0</v>
      </c>
      <c r="AR160" s="169" t="s">
        <v>340</v>
      </c>
      <c r="AT160" s="169" t="s">
        <v>336</v>
      </c>
      <c r="AU160" s="169" t="s">
        <v>82</v>
      </c>
      <c r="AY160" s="17" t="s">
        <v>334</v>
      </c>
      <c r="BE160" s="170">
        <f t="shared" si="19"/>
        <v>0</v>
      </c>
      <c r="BF160" s="170">
        <f t="shared" si="20"/>
        <v>0</v>
      </c>
      <c r="BG160" s="170">
        <f t="shared" si="21"/>
        <v>0</v>
      </c>
      <c r="BH160" s="170">
        <f t="shared" si="22"/>
        <v>0</v>
      </c>
      <c r="BI160" s="170">
        <f t="shared" si="23"/>
        <v>0</v>
      </c>
      <c r="BJ160" s="17" t="s">
        <v>87</v>
      </c>
      <c r="BK160" s="170">
        <f t="shared" si="24"/>
        <v>0</v>
      </c>
      <c r="BL160" s="17" t="s">
        <v>340</v>
      </c>
      <c r="BM160" s="169" t="s">
        <v>3449</v>
      </c>
    </row>
    <row r="161" spans="2:65" s="1" customFormat="1" ht="33" customHeight="1">
      <c r="B161" s="128"/>
      <c r="C161" s="158" t="s">
        <v>472</v>
      </c>
      <c r="D161" s="158" t="s">
        <v>336</v>
      </c>
      <c r="E161" s="159" t="s">
        <v>3450</v>
      </c>
      <c r="F161" s="160" t="s">
        <v>3451</v>
      </c>
      <c r="G161" s="161" t="s">
        <v>511</v>
      </c>
      <c r="H161" s="162">
        <v>4</v>
      </c>
      <c r="I161" s="163"/>
      <c r="J161" s="164">
        <f t="shared" si="15"/>
        <v>0</v>
      </c>
      <c r="K161" s="165"/>
      <c r="L161" s="32"/>
      <c r="M161" s="166" t="s">
        <v>1</v>
      </c>
      <c r="N161" s="127" t="s">
        <v>41</v>
      </c>
      <c r="P161" s="167">
        <f t="shared" si="16"/>
        <v>0</v>
      </c>
      <c r="Q161" s="167">
        <v>0</v>
      </c>
      <c r="R161" s="167">
        <f t="shared" si="17"/>
        <v>0</v>
      </c>
      <c r="S161" s="167">
        <v>0</v>
      </c>
      <c r="T161" s="168">
        <f t="shared" si="18"/>
        <v>0</v>
      </c>
      <c r="AR161" s="169" t="s">
        <v>340</v>
      </c>
      <c r="AT161" s="169" t="s">
        <v>336</v>
      </c>
      <c r="AU161" s="169" t="s">
        <v>82</v>
      </c>
      <c r="AY161" s="17" t="s">
        <v>334</v>
      </c>
      <c r="BE161" s="170">
        <f t="shared" si="19"/>
        <v>0</v>
      </c>
      <c r="BF161" s="170">
        <f t="shared" si="20"/>
        <v>0</v>
      </c>
      <c r="BG161" s="170">
        <f t="shared" si="21"/>
        <v>0</v>
      </c>
      <c r="BH161" s="170">
        <f t="shared" si="22"/>
        <v>0</v>
      </c>
      <c r="BI161" s="170">
        <f t="shared" si="23"/>
        <v>0</v>
      </c>
      <c r="BJ161" s="17" t="s">
        <v>87</v>
      </c>
      <c r="BK161" s="170">
        <f t="shared" si="24"/>
        <v>0</v>
      </c>
      <c r="BL161" s="17" t="s">
        <v>340</v>
      </c>
      <c r="BM161" s="169" t="s">
        <v>3452</v>
      </c>
    </row>
    <row r="162" spans="2:65" s="11" customFormat="1" ht="25.95" customHeight="1">
      <c r="B162" s="146"/>
      <c r="D162" s="147" t="s">
        <v>74</v>
      </c>
      <c r="E162" s="148" t="s">
        <v>3145</v>
      </c>
      <c r="F162" s="148" t="s">
        <v>3453</v>
      </c>
      <c r="I162" s="149"/>
      <c r="J162" s="150">
        <f>BK162</f>
        <v>0</v>
      </c>
      <c r="L162" s="146"/>
      <c r="M162" s="151"/>
      <c r="P162" s="152">
        <f>SUM(P163:P176)</f>
        <v>0</v>
      </c>
      <c r="R162" s="152">
        <f>SUM(R163:R176)</f>
        <v>0</v>
      </c>
      <c r="T162" s="153">
        <f>SUM(T163:T176)</f>
        <v>0</v>
      </c>
      <c r="AR162" s="147" t="s">
        <v>82</v>
      </c>
      <c r="AT162" s="154" t="s">
        <v>74</v>
      </c>
      <c r="AU162" s="154" t="s">
        <v>75</v>
      </c>
      <c r="AY162" s="147" t="s">
        <v>334</v>
      </c>
      <c r="BK162" s="155">
        <f>SUM(BK163:BK176)</f>
        <v>0</v>
      </c>
    </row>
    <row r="163" spans="2:65" s="1" customFormat="1" ht="66.75" customHeight="1">
      <c r="B163" s="128"/>
      <c r="C163" s="158" t="s">
        <v>476</v>
      </c>
      <c r="D163" s="158" t="s">
        <v>336</v>
      </c>
      <c r="E163" s="159" t="s">
        <v>3454</v>
      </c>
      <c r="F163" s="160" t="s">
        <v>3455</v>
      </c>
      <c r="G163" s="161" t="s">
        <v>501</v>
      </c>
      <c r="H163" s="162">
        <v>1</v>
      </c>
      <c r="I163" s="163"/>
      <c r="J163" s="164">
        <f t="shared" ref="J163:J176" si="25">ROUND(I163*H163,2)</f>
        <v>0</v>
      </c>
      <c r="K163" s="165"/>
      <c r="L163" s="32"/>
      <c r="M163" s="166" t="s">
        <v>1</v>
      </c>
      <c r="N163" s="127" t="s">
        <v>41</v>
      </c>
      <c r="P163" s="167">
        <f t="shared" ref="P163:P176" si="26">O163*H163</f>
        <v>0</v>
      </c>
      <c r="Q163" s="167">
        <v>0</v>
      </c>
      <c r="R163" s="167">
        <f t="shared" ref="R163:R176" si="27">Q163*H163</f>
        <v>0</v>
      </c>
      <c r="S163" s="167">
        <v>0</v>
      </c>
      <c r="T163" s="168">
        <f t="shared" ref="T163:T176" si="28">S163*H163</f>
        <v>0</v>
      </c>
      <c r="AR163" s="169" t="s">
        <v>340</v>
      </c>
      <c r="AT163" s="169" t="s">
        <v>336</v>
      </c>
      <c r="AU163" s="169" t="s">
        <v>82</v>
      </c>
      <c r="AY163" s="17" t="s">
        <v>334</v>
      </c>
      <c r="BE163" s="170">
        <f t="shared" ref="BE163:BE176" si="29">IF(N163="základná",J163,0)</f>
        <v>0</v>
      </c>
      <c r="BF163" s="170">
        <f t="shared" ref="BF163:BF176" si="30">IF(N163="znížená",J163,0)</f>
        <v>0</v>
      </c>
      <c r="BG163" s="170">
        <f t="shared" ref="BG163:BG176" si="31">IF(N163="zákl. prenesená",J163,0)</f>
        <v>0</v>
      </c>
      <c r="BH163" s="170">
        <f t="shared" ref="BH163:BH176" si="32">IF(N163="zníž. prenesená",J163,0)</f>
        <v>0</v>
      </c>
      <c r="BI163" s="170">
        <f t="shared" ref="BI163:BI176" si="33">IF(N163="nulová",J163,0)</f>
        <v>0</v>
      </c>
      <c r="BJ163" s="17" t="s">
        <v>87</v>
      </c>
      <c r="BK163" s="170">
        <f t="shared" ref="BK163:BK176" si="34">ROUND(I163*H163,2)</f>
        <v>0</v>
      </c>
      <c r="BL163" s="17" t="s">
        <v>340</v>
      </c>
      <c r="BM163" s="169" t="s">
        <v>3456</v>
      </c>
    </row>
    <row r="164" spans="2:65" s="1" customFormat="1" ht="16.5" customHeight="1">
      <c r="B164" s="128"/>
      <c r="C164" s="158" t="s">
        <v>482</v>
      </c>
      <c r="D164" s="158" t="s">
        <v>336</v>
      </c>
      <c r="E164" s="159" t="s">
        <v>3457</v>
      </c>
      <c r="F164" s="160" t="s">
        <v>3458</v>
      </c>
      <c r="G164" s="161" t="s">
        <v>501</v>
      </c>
      <c r="H164" s="162">
        <v>1</v>
      </c>
      <c r="I164" s="163"/>
      <c r="J164" s="164">
        <f t="shared" si="25"/>
        <v>0</v>
      </c>
      <c r="K164" s="165"/>
      <c r="L164" s="32"/>
      <c r="M164" s="166" t="s">
        <v>1</v>
      </c>
      <c r="N164" s="127" t="s">
        <v>41</v>
      </c>
      <c r="P164" s="167">
        <f t="shared" si="26"/>
        <v>0</v>
      </c>
      <c r="Q164" s="167">
        <v>0</v>
      </c>
      <c r="R164" s="167">
        <f t="shared" si="27"/>
        <v>0</v>
      </c>
      <c r="S164" s="167">
        <v>0</v>
      </c>
      <c r="T164" s="168">
        <f t="shared" si="28"/>
        <v>0</v>
      </c>
      <c r="AR164" s="169" t="s">
        <v>340</v>
      </c>
      <c r="AT164" s="169" t="s">
        <v>336</v>
      </c>
      <c r="AU164" s="169" t="s">
        <v>82</v>
      </c>
      <c r="AY164" s="17" t="s">
        <v>334</v>
      </c>
      <c r="BE164" s="170">
        <f t="shared" si="29"/>
        <v>0</v>
      </c>
      <c r="BF164" s="170">
        <f t="shared" si="30"/>
        <v>0</v>
      </c>
      <c r="BG164" s="170">
        <f t="shared" si="31"/>
        <v>0</v>
      </c>
      <c r="BH164" s="170">
        <f t="shared" si="32"/>
        <v>0</v>
      </c>
      <c r="BI164" s="170">
        <f t="shared" si="33"/>
        <v>0</v>
      </c>
      <c r="BJ164" s="17" t="s">
        <v>87</v>
      </c>
      <c r="BK164" s="170">
        <f t="shared" si="34"/>
        <v>0</v>
      </c>
      <c r="BL164" s="17" t="s">
        <v>340</v>
      </c>
      <c r="BM164" s="169" t="s">
        <v>3459</v>
      </c>
    </row>
    <row r="165" spans="2:65" s="1" customFormat="1" ht="16.5" customHeight="1">
      <c r="B165" s="128"/>
      <c r="C165" s="158" t="s">
        <v>486</v>
      </c>
      <c r="D165" s="158" t="s">
        <v>336</v>
      </c>
      <c r="E165" s="159" t="s">
        <v>3460</v>
      </c>
      <c r="F165" s="160" t="s">
        <v>3461</v>
      </c>
      <c r="G165" s="161" t="s">
        <v>501</v>
      </c>
      <c r="H165" s="162">
        <v>1</v>
      </c>
      <c r="I165" s="163"/>
      <c r="J165" s="164">
        <f t="shared" si="25"/>
        <v>0</v>
      </c>
      <c r="K165" s="165"/>
      <c r="L165" s="32"/>
      <c r="M165" s="166" t="s">
        <v>1</v>
      </c>
      <c r="N165" s="127" t="s">
        <v>41</v>
      </c>
      <c r="P165" s="167">
        <f t="shared" si="26"/>
        <v>0</v>
      </c>
      <c r="Q165" s="167">
        <v>0</v>
      </c>
      <c r="R165" s="167">
        <f t="shared" si="27"/>
        <v>0</v>
      </c>
      <c r="S165" s="167">
        <v>0</v>
      </c>
      <c r="T165" s="168">
        <f t="shared" si="28"/>
        <v>0</v>
      </c>
      <c r="AR165" s="169" t="s">
        <v>340</v>
      </c>
      <c r="AT165" s="169" t="s">
        <v>336</v>
      </c>
      <c r="AU165" s="169" t="s">
        <v>82</v>
      </c>
      <c r="AY165" s="17" t="s">
        <v>334</v>
      </c>
      <c r="BE165" s="170">
        <f t="shared" si="29"/>
        <v>0</v>
      </c>
      <c r="BF165" s="170">
        <f t="shared" si="30"/>
        <v>0</v>
      </c>
      <c r="BG165" s="170">
        <f t="shared" si="31"/>
        <v>0</v>
      </c>
      <c r="BH165" s="170">
        <f t="shared" si="32"/>
        <v>0</v>
      </c>
      <c r="BI165" s="170">
        <f t="shared" si="33"/>
        <v>0</v>
      </c>
      <c r="BJ165" s="17" t="s">
        <v>87</v>
      </c>
      <c r="BK165" s="170">
        <f t="shared" si="34"/>
        <v>0</v>
      </c>
      <c r="BL165" s="17" t="s">
        <v>340</v>
      </c>
      <c r="BM165" s="169" t="s">
        <v>3462</v>
      </c>
    </row>
    <row r="166" spans="2:65" s="1" customFormat="1" ht="16.5" customHeight="1">
      <c r="B166" s="128"/>
      <c r="C166" s="158" t="s">
        <v>490</v>
      </c>
      <c r="D166" s="158" t="s">
        <v>336</v>
      </c>
      <c r="E166" s="159" t="s">
        <v>3463</v>
      </c>
      <c r="F166" s="160" t="s">
        <v>3464</v>
      </c>
      <c r="G166" s="161" t="s">
        <v>501</v>
      </c>
      <c r="H166" s="162">
        <v>1</v>
      </c>
      <c r="I166" s="163"/>
      <c r="J166" s="164">
        <f t="shared" si="25"/>
        <v>0</v>
      </c>
      <c r="K166" s="165"/>
      <c r="L166" s="32"/>
      <c r="M166" s="166" t="s">
        <v>1</v>
      </c>
      <c r="N166" s="127" t="s">
        <v>41</v>
      </c>
      <c r="P166" s="167">
        <f t="shared" si="26"/>
        <v>0</v>
      </c>
      <c r="Q166" s="167">
        <v>0</v>
      </c>
      <c r="R166" s="167">
        <f t="shared" si="27"/>
        <v>0</v>
      </c>
      <c r="S166" s="167">
        <v>0</v>
      </c>
      <c r="T166" s="168">
        <f t="shared" si="28"/>
        <v>0</v>
      </c>
      <c r="AR166" s="169" t="s">
        <v>340</v>
      </c>
      <c r="AT166" s="169" t="s">
        <v>336</v>
      </c>
      <c r="AU166" s="169" t="s">
        <v>82</v>
      </c>
      <c r="AY166" s="17" t="s">
        <v>334</v>
      </c>
      <c r="BE166" s="170">
        <f t="shared" si="29"/>
        <v>0</v>
      </c>
      <c r="BF166" s="170">
        <f t="shared" si="30"/>
        <v>0</v>
      </c>
      <c r="BG166" s="170">
        <f t="shared" si="31"/>
        <v>0</v>
      </c>
      <c r="BH166" s="170">
        <f t="shared" si="32"/>
        <v>0</v>
      </c>
      <c r="BI166" s="170">
        <f t="shared" si="33"/>
        <v>0</v>
      </c>
      <c r="BJ166" s="17" t="s">
        <v>87</v>
      </c>
      <c r="BK166" s="170">
        <f t="shared" si="34"/>
        <v>0</v>
      </c>
      <c r="BL166" s="17" t="s">
        <v>340</v>
      </c>
      <c r="BM166" s="169" t="s">
        <v>3465</v>
      </c>
    </row>
    <row r="167" spans="2:65" s="1" customFormat="1" ht="33" customHeight="1">
      <c r="B167" s="128"/>
      <c r="C167" s="158" t="s">
        <v>494</v>
      </c>
      <c r="D167" s="158" t="s">
        <v>336</v>
      </c>
      <c r="E167" s="159" t="s">
        <v>3466</v>
      </c>
      <c r="F167" s="160" t="s">
        <v>3467</v>
      </c>
      <c r="G167" s="161" t="s">
        <v>501</v>
      </c>
      <c r="H167" s="162">
        <v>1</v>
      </c>
      <c r="I167" s="163"/>
      <c r="J167" s="164">
        <f t="shared" si="25"/>
        <v>0</v>
      </c>
      <c r="K167" s="165"/>
      <c r="L167" s="32"/>
      <c r="M167" s="166" t="s">
        <v>1</v>
      </c>
      <c r="N167" s="127" t="s">
        <v>41</v>
      </c>
      <c r="P167" s="167">
        <f t="shared" si="26"/>
        <v>0</v>
      </c>
      <c r="Q167" s="167">
        <v>0</v>
      </c>
      <c r="R167" s="167">
        <f t="shared" si="27"/>
        <v>0</v>
      </c>
      <c r="S167" s="167">
        <v>0</v>
      </c>
      <c r="T167" s="168">
        <f t="shared" si="28"/>
        <v>0</v>
      </c>
      <c r="AR167" s="169" t="s">
        <v>340</v>
      </c>
      <c r="AT167" s="169" t="s">
        <v>336</v>
      </c>
      <c r="AU167" s="169" t="s">
        <v>82</v>
      </c>
      <c r="AY167" s="17" t="s">
        <v>334</v>
      </c>
      <c r="BE167" s="170">
        <f t="shared" si="29"/>
        <v>0</v>
      </c>
      <c r="BF167" s="170">
        <f t="shared" si="30"/>
        <v>0</v>
      </c>
      <c r="BG167" s="170">
        <f t="shared" si="31"/>
        <v>0</v>
      </c>
      <c r="BH167" s="170">
        <f t="shared" si="32"/>
        <v>0</v>
      </c>
      <c r="BI167" s="170">
        <f t="shared" si="33"/>
        <v>0</v>
      </c>
      <c r="BJ167" s="17" t="s">
        <v>87</v>
      </c>
      <c r="BK167" s="170">
        <f t="shared" si="34"/>
        <v>0</v>
      </c>
      <c r="BL167" s="17" t="s">
        <v>340</v>
      </c>
      <c r="BM167" s="169" t="s">
        <v>3468</v>
      </c>
    </row>
    <row r="168" spans="2:65" s="1" customFormat="1" ht="62.7" customHeight="1">
      <c r="B168" s="128"/>
      <c r="C168" s="158" t="s">
        <v>498</v>
      </c>
      <c r="D168" s="158" t="s">
        <v>336</v>
      </c>
      <c r="E168" s="159" t="s">
        <v>3469</v>
      </c>
      <c r="F168" s="160" t="s">
        <v>3470</v>
      </c>
      <c r="G168" s="161" t="s">
        <v>501</v>
      </c>
      <c r="H168" s="162">
        <v>1</v>
      </c>
      <c r="I168" s="163"/>
      <c r="J168" s="164">
        <f t="shared" si="25"/>
        <v>0</v>
      </c>
      <c r="K168" s="165"/>
      <c r="L168" s="32"/>
      <c r="M168" s="166" t="s">
        <v>1</v>
      </c>
      <c r="N168" s="127" t="s">
        <v>41</v>
      </c>
      <c r="P168" s="167">
        <f t="shared" si="26"/>
        <v>0</v>
      </c>
      <c r="Q168" s="167">
        <v>0</v>
      </c>
      <c r="R168" s="167">
        <f t="shared" si="27"/>
        <v>0</v>
      </c>
      <c r="S168" s="167">
        <v>0</v>
      </c>
      <c r="T168" s="168">
        <f t="shared" si="28"/>
        <v>0</v>
      </c>
      <c r="AR168" s="169" t="s">
        <v>340</v>
      </c>
      <c r="AT168" s="169" t="s">
        <v>336</v>
      </c>
      <c r="AU168" s="169" t="s">
        <v>82</v>
      </c>
      <c r="AY168" s="17" t="s">
        <v>334</v>
      </c>
      <c r="BE168" s="170">
        <f t="shared" si="29"/>
        <v>0</v>
      </c>
      <c r="BF168" s="170">
        <f t="shared" si="30"/>
        <v>0</v>
      </c>
      <c r="BG168" s="170">
        <f t="shared" si="31"/>
        <v>0</v>
      </c>
      <c r="BH168" s="170">
        <f t="shared" si="32"/>
        <v>0</v>
      </c>
      <c r="BI168" s="170">
        <f t="shared" si="33"/>
        <v>0</v>
      </c>
      <c r="BJ168" s="17" t="s">
        <v>87</v>
      </c>
      <c r="BK168" s="170">
        <f t="shared" si="34"/>
        <v>0</v>
      </c>
      <c r="BL168" s="17" t="s">
        <v>340</v>
      </c>
      <c r="BM168" s="169" t="s">
        <v>3471</v>
      </c>
    </row>
    <row r="169" spans="2:65" s="1" customFormat="1" ht="16.5" customHeight="1">
      <c r="B169" s="128"/>
      <c r="C169" s="158" t="s">
        <v>503</v>
      </c>
      <c r="D169" s="158" t="s">
        <v>336</v>
      </c>
      <c r="E169" s="159" t="s">
        <v>3472</v>
      </c>
      <c r="F169" s="160" t="s">
        <v>3473</v>
      </c>
      <c r="G169" s="161" t="s">
        <v>501</v>
      </c>
      <c r="H169" s="162">
        <v>1</v>
      </c>
      <c r="I169" s="163"/>
      <c r="J169" s="164">
        <f t="shared" si="25"/>
        <v>0</v>
      </c>
      <c r="K169" s="165"/>
      <c r="L169" s="32"/>
      <c r="M169" s="166" t="s">
        <v>1</v>
      </c>
      <c r="N169" s="127" t="s">
        <v>41</v>
      </c>
      <c r="P169" s="167">
        <f t="shared" si="26"/>
        <v>0</v>
      </c>
      <c r="Q169" s="167">
        <v>0</v>
      </c>
      <c r="R169" s="167">
        <f t="shared" si="27"/>
        <v>0</v>
      </c>
      <c r="S169" s="167">
        <v>0</v>
      </c>
      <c r="T169" s="168">
        <f t="shared" si="28"/>
        <v>0</v>
      </c>
      <c r="AR169" s="169" t="s">
        <v>340</v>
      </c>
      <c r="AT169" s="169" t="s">
        <v>336</v>
      </c>
      <c r="AU169" s="169" t="s">
        <v>82</v>
      </c>
      <c r="AY169" s="17" t="s">
        <v>334</v>
      </c>
      <c r="BE169" s="170">
        <f t="shared" si="29"/>
        <v>0</v>
      </c>
      <c r="BF169" s="170">
        <f t="shared" si="30"/>
        <v>0</v>
      </c>
      <c r="BG169" s="170">
        <f t="shared" si="31"/>
        <v>0</v>
      </c>
      <c r="BH169" s="170">
        <f t="shared" si="32"/>
        <v>0</v>
      </c>
      <c r="BI169" s="170">
        <f t="shared" si="33"/>
        <v>0</v>
      </c>
      <c r="BJ169" s="17" t="s">
        <v>87</v>
      </c>
      <c r="BK169" s="170">
        <f t="shared" si="34"/>
        <v>0</v>
      </c>
      <c r="BL169" s="17" t="s">
        <v>340</v>
      </c>
      <c r="BM169" s="169" t="s">
        <v>3474</v>
      </c>
    </row>
    <row r="170" spans="2:65" s="1" customFormat="1" ht="16.5" customHeight="1">
      <c r="B170" s="128"/>
      <c r="C170" s="158" t="s">
        <v>508</v>
      </c>
      <c r="D170" s="158" t="s">
        <v>336</v>
      </c>
      <c r="E170" s="159" t="s">
        <v>3475</v>
      </c>
      <c r="F170" s="160" t="s">
        <v>3476</v>
      </c>
      <c r="G170" s="161" t="s">
        <v>501</v>
      </c>
      <c r="H170" s="162">
        <v>1</v>
      </c>
      <c r="I170" s="163"/>
      <c r="J170" s="164">
        <f t="shared" si="25"/>
        <v>0</v>
      </c>
      <c r="K170" s="165"/>
      <c r="L170" s="32"/>
      <c r="M170" s="166" t="s">
        <v>1</v>
      </c>
      <c r="N170" s="127" t="s">
        <v>41</v>
      </c>
      <c r="P170" s="167">
        <f t="shared" si="26"/>
        <v>0</v>
      </c>
      <c r="Q170" s="167">
        <v>0</v>
      </c>
      <c r="R170" s="167">
        <f t="shared" si="27"/>
        <v>0</v>
      </c>
      <c r="S170" s="167">
        <v>0</v>
      </c>
      <c r="T170" s="168">
        <f t="shared" si="28"/>
        <v>0</v>
      </c>
      <c r="AR170" s="169" t="s">
        <v>340</v>
      </c>
      <c r="AT170" s="169" t="s">
        <v>336</v>
      </c>
      <c r="AU170" s="169" t="s">
        <v>82</v>
      </c>
      <c r="AY170" s="17" t="s">
        <v>334</v>
      </c>
      <c r="BE170" s="170">
        <f t="shared" si="29"/>
        <v>0</v>
      </c>
      <c r="BF170" s="170">
        <f t="shared" si="30"/>
        <v>0</v>
      </c>
      <c r="BG170" s="170">
        <f t="shared" si="31"/>
        <v>0</v>
      </c>
      <c r="BH170" s="170">
        <f t="shared" si="32"/>
        <v>0</v>
      </c>
      <c r="BI170" s="170">
        <f t="shared" si="33"/>
        <v>0</v>
      </c>
      <c r="BJ170" s="17" t="s">
        <v>87</v>
      </c>
      <c r="BK170" s="170">
        <f t="shared" si="34"/>
        <v>0</v>
      </c>
      <c r="BL170" s="17" t="s">
        <v>340</v>
      </c>
      <c r="BM170" s="169" t="s">
        <v>3477</v>
      </c>
    </row>
    <row r="171" spans="2:65" s="1" customFormat="1" ht="55.5" customHeight="1">
      <c r="B171" s="128"/>
      <c r="C171" s="158" t="s">
        <v>514</v>
      </c>
      <c r="D171" s="158" t="s">
        <v>336</v>
      </c>
      <c r="E171" s="159" t="s">
        <v>3478</v>
      </c>
      <c r="F171" s="160" t="s">
        <v>3479</v>
      </c>
      <c r="G171" s="161" t="s">
        <v>501</v>
      </c>
      <c r="H171" s="162">
        <v>1</v>
      </c>
      <c r="I171" s="163"/>
      <c r="J171" s="164">
        <f t="shared" si="25"/>
        <v>0</v>
      </c>
      <c r="K171" s="165"/>
      <c r="L171" s="32"/>
      <c r="M171" s="166" t="s">
        <v>1</v>
      </c>
      <c r="N171" s="127" t="s">
        <v>41</v>
      </c>
      <c r="P171" s="167">
        <f t="shared" si="26"/>
        <v>0</v>
      </c>
      <c r="Q171" s="167">
        <v>0</v>
      </c>
      <c r="R171" s="167">
        <f t="shared" si="27"/>
        <v>0</v>
      </c>
      <c r="S171" s="167">
        <v>0</v>
      </c>
      <c r="T171" s="168">
        <f t="shared" si="28"/>
        <v>0</v>
      </c>
      <c r="AR171" s="169" t="s">
        <v>340</v>
      </c>
      <c r="AT171" s="169" t="s">
        <v>336</v>
      </c>
      <c r="AU171" s="169" t="s">
        <v>82</v>
      </c>
      <c r="AY171" s="17" t="s">
        <v>334</v>
      </c>
      <c r="BE171" s="170">
        <f t="shared" si="29"/>
        <v>0</v>
      </c>
      <c r="BF171" s="170">
        <f t="shared" si="30"/>
        <v>0</v>
      </c>
      <c r="BG171" s="170">
        <f t="shared" si="31"/>
        <v>0</v>
      </c>
      <c r="BH171" s="170">
        <f t="shared" si="32"/>
        <v>0</v>
      </c>
      <c r="BI171" s="170">
        <f t="shared" si="33"/>
        <v>0</v>
      </c>
      <c r="BJ171" s="17" t="s">
        <v>87</v>
      </c>
      <c r="BK171" s="170">
        <f t="shared" si="34"/>
        <v>0</v>
      </c>
      <c r="BL171" s="17" t="s">
        <v>340</v>
      </c>
      <c r="BM171" s="169" t="s">
        <v>3480</v>
      </c>
    </row>
    <row r="172" spans="2:65" s="1" customFormat="1" ht="33" customHeight="1">
      <c r="B172" s="128"/>
      <c r="C172" s="158" t="s">
        <v>519</v>
      </c>
      <c r="D172" s="158" t="s">
        <v>336</v>
      </c>
      <c r="E172" s="159" t="s">
        <v>3481</v>
      </c>
      <c r="F172" s="160" t="s">
        <v>3482</v>
      </c>
      <c r="G172" s="161" t="s">
        <v>501</v>
      </c>
      <c r="H172" s="162">
        <v>1</v>
      </c>
      <c r="I172" s="163"/>
      <c r="J172" s="164">
        <f t="shared" si="25"/>
        <v>0</v>
      </c>
      <c r="K172" s="165"/>
      <c r="L172" s="32"/>
      <c r="M172" s="166" t="s">
        <v>1</v>
      </c>
      <c r="N172" s="127" t="s">
        <v>41</v>
      </c>
      <c r="P172" s="167">
        <f t="shared" si="26"/>
        <v>0</v>
      </c>
      <c r="Q172" s="167">
        <v>0</v>
      </c>
      <c r="R172" s="167">
        <f t="shared" si="27"/>
        <v>0</v>
      </c>
      <c r="S172" s="167">
        <v>0</v>
      </c>
      <c r="T172" s="168">
        <f t="shared" si="28"/>
        <v>0</v>
      </c>
      <c r="AR172" s="169" t="s">
        <v>340</v>
      </c>
      <c r="AT172" s="169" t="s">
        <v>336</v>
      </c>
      <c r="AU172" s="169" t="s">
        <v>82</v>
      </c>
      <c r="AY172" s="17" t="s">
        <v>334</v>
      </c>
      <c r="BE172" s="170">
        <f t="shared" si="29"/>
        <v>0</v>
      </c>
      <c r="BF172" s="170">
        <f t="shared" si="30"/>
        <v>0</v>
      </c>
      <c r="BG172" s="170">
        <f t="shared" si="31"/>
        <v>0</v>
      </c>
      <c r="BH172" s="170">
        <f t="shared" si="32"/>
        <v>0</v>
      </c>
      <c r="BI172" s="170">
        <f t="shared" si="33"/>
        <v>0</v>
      </c>
      <c r="BJ172" s="17" t="s">
        <v>87</v>
      </c>
      <c r="BK172" s="170">
        <f t="shared" si="34"/>
        <v>0</v>
      </c>
      <c r="BL172" s="17" t="s">
        <v>340</v>
      </c>
      <c r="BM172" s="169" t="s">
        <v>3483</v>
      </c>
    </row>
    <row r="173" spans="2:65" s="1" customFormat="1" ht="33" customHeight="1">
      <c r="B173" s="128"/>
      <c r="C173" s="158" t="s">
        <v>524</v>
      </c>
      <c r="D173" s="158" t="s">
        <v>336</v>
      </c>
      <c r="E173" s="159" t="s">
        <v>3484</v>
      </c>
      <c r="F173" s="160" t="s">
        <v>3485</v>
      </c>
      <c r="G173" s="161" t="s">
        <v>501</v>
      </c>
      <c r="H173" s="162">
        <v>1</v>
      </c>
      <c r="I173" s="163"/>
      <c r="J173" s="164">
        <f t="shared" si="25"/>
        <v>0</v>
      </c>
      <c r="K173" s="165"/>
      <c r="L173" s="32"/>
      <c r="M173" s="166" t="s">
        <v>1</v>
      </c>
      <c r="N173" s="127" t="s">
        <v>41</v>
      </c>
      <c r="P173" s="167">
        <f t="shared" si="26"/>
        <v>0</v>
      </c>
      <c r="Q173" s="167">
        <v>0</v>
      </c>
      <c r="R173" s="167">
        <f t="shared" si="27"/>
        <v>0</v>
      </c>
      <c r="S173" s="167">
        <v>0</v>
      </c>
      <c r="T173" s="168">
        <f t="shared" si="28"/>
        <v>0</v>
      </c>
      <c r="AR173" s="169" t="s">
        <v>340</v>
      </c>
      <c r="AT173" s="169" t="s">
        <v>336</v>
      </c>
      <c r="AU173" s="169" t="s">
        <v>82</v>
      </c>
      <c r="AY173" s="17" t="s">
        <v>334</v>
      </c>
      <c r="BE173" s="170">
        <f t="shared" si="29"/>
        <v>0</v>
      </c>
      <c r="BF173" s="170">
        <f t="shared" si="30"/>
        <v>0</v>
      </c>
      <c r="BG173" s="170">
        <f t="shared" si="31"/>
        <v>0</v>
      </c>
      <c r="BH173" s="170">
        <f t="shared" si="32"/>
        <v>0</v>
      </c>
      <c r="BI173" s="170">
        <f t="shared" si="33"/>
        <v>0</v>
      </c>
      <c r="BJ173" s="17" t="s">
        <v>87</v>
      </c>
      <c r="BK173" s="170">
        <f t="shared" si="34"/>
        <v>0</v>
      </c>
      <c r="BL173" s="17" t="s">
        <v>340</v>
      </c>
      <c r="BM173" s="169" t="s">
        <v>3486</v>
      </c>
    </row>
    <row r="174" spans="2:65" s="1" customFormat="1" ht="24.15" customHeight="1">
      <c r="B174" s="128"/>
      <c r="C174" s="158" t="s">
        <v>530</v>
      </c>
      <c r="D174" s="158" t="s">
        <v>336</v>
      </c>
      <c r="E174" s="159" t="s">
        <v>3487</v>
      </c>
      <c r="F174" s="160" t="s">
        <v>3488</v>
      </c>
      <c r="G174" s="161" t="s">
        <v>501</v>
      </c>
      <c r="H174" s="162">
        <v>2</v>
      </c>
      <c r="I174" s="163"/>
      <c r="J174" s="164">
        <f t="shared" si="25"/>
        <v>0</v>
      </c>
      <c r="K174" s="165"/>
      <c r="L174" s="32"/>
      <c r="M174" s="166" t="s">
        <v>1</v>
      </c>
      <c r="N174" s="127" t="s">
        <v>41</v>
      </c>
      <c r="P174" s="167">
        <f t="shared" si="26"/>
        <v>0</v>
      </c>
      <c r="Q174" s="167">
        <v>0</v>
      </c>
      <c r="R174" s="167">
        <f t="shared" si="27"/>
        <v>0</v>
      </c>
      <c r="S174" s="167">
        <v>0</v>
      </c>
      <c r="T174" s="168">
        <f t="shared" si="28"/>
        <v>0</v>
      </c>
      <c r="AR174" s="169" t="s">
        <v>340</v>
      </c>
      <c r="AT174" s="169" t="s">
        <v>336</v>
      </c>
      <c r="AU174" s="169" t="s">
        <v>82</v>
      </c>
      <c r="AY174" s="17" t="s">
        <v>334</v>
      </c>
      <c r="BE174" s="170">
        <f t="shared" si="29"/>
        <v>0</v>
      </c>
      <c r="BF174" s="170">
        <f t="shared" si="30"/>
        <v>0</v>
      </c>
      <c r="BG174" s="170">
        <f t="shared" si="31"/>
        <v>0</v>
      </c>
      <c r="BH174" s="170">
        <f t="shared" si="32"/>
        <v>0</v>
      </c>
      <c r="BI174" s="170">
        <f t="shared" si="33"/>
        <v>0</v>
      </c>
      <c r="BJ174" s="17" t="s">
        <v>87</v>
      </c>
      <c r="BK174" s="170">
        <f t="shared" si="34"/>
        <v>0</v>
      </c>
      <c r="BL174" s="17" t="s">
        <v>340</v>
      </c>
      <c r="BM174" s="169" t="s">
        <v>3489</v>
      </c>
    </row>
    <row r="175" spans="2:65" s="1" customFormat="1" ht="55.5" customHeight="1">
      <c r="B175" s="128"/>
      <c r="C175" s="158" t="s">
        <v>536</v>
      </c>
      <c r="D175" s="158" t="s">
        <v>336</v>
      </c>
      <c r="E175" s="159" t="s">
        <v>3490</v>
      </c>
      <c r="F175" s="160" t="s">
        <v>3491</v>
      </c>
      <c r="G175" s="161" t="s">
        <v>501</v>
      </c>
      <c r="H175" s="162">
        <v>1</v>
      </c>
      <c r="I175" s="163"/>
      <c r="J175" s="164">
        <f t="shared" si="25"/>
        <v>0</v>
      </c>
      <c r="K175" s="165"/>
      <c r="L175" s="32"/>
      <c r="M175" s="166" t="s">
        <v>1</v>
      </c>
      <c r="N175" s="127" t="s">
        <v>41</v>
      </c>
      <c r="P175" s="167">
        <f t="shared" si="26"/>
        <v>0</v>
      </c>
      <c r="Q175" s="167">
        <v>0</v>
      </c>
      <c r="R175" s="167">
        <f t="shared" si="27"/>
        <v>0</v>
      </c>
      <c r="S175" s="167">
        <v>0</v>
      </c>
      <c r="T175" s="168">
        <f t="shared" si="28"/>
        <v>0</v>
      </c>
      <c r="AR175" s="169" t="s">
        <v>340</v>
      </c>
      <c r="AT175" s="169" t="s">
        <v>336</v>
      </c>
      <c r="AU175" s="169" t="s">
        <v>82</v>
      </c>
      <c r="AY175" s="17" t="s">
        <v>334</v>
      </c>
      <c r="BE175" s="170">
        <f t="shared" si="29"/>
        <v>0</v>
      </c>
      <c r="BF175" s="170">
        <f t="shared" si="30"/>
        <v>0</v>
      </c>
      <c r="BG175" s="170">
        <f t="shared" si="31"/>
        <v>0</v>
      </c>
      <c r="BH175" s="170">
        <f t="shared" si="32"/>
        <v>0</v>
      </c>
      <c r="BI175" s="170">
        <f t="shared" si="33"/>
        <v>0</v>
      </c>
      <c r="BJ175" s="17" t="s">
        <v>87</v>
      </c>
      <c r="BK175" s="170">
        <f t="shared" si="34"/>
        <v>0</v>
      </c>
      <c r="BL175" s="17" t="s">
        <v>340</v>
      </c>
      <c r="BM175" s="169" t="s">
        <v>3492</v>
      </c>
    </row>
    <row r="176" spans="2:65" s="1" customFormat="1" ht="55.5" customHeight="1">
      <c r="B176" s="128"/>
      <c r="C176" s="158" t="s">
        <v>542</v>
      </c>
      <c r="D176" s="158" t="s">
        <v>336</v>
      </c>
      <c r="E176" s="159" t="s">
        <v>3493</v>
      </c>
      <c r="F176" s="160" t="s">
        <v>3494</v>
      </c>
      <c r="G176" s="161" t="s">
        <v>501</v>
      </c>
      <c r="H176" s="162">
        <v>1</v>
      </c>
      <c r="I176" s="163"/>
      <c r="J176" s="164">
        <f t="shared" si="25"/>
        <v>0</v>
      </c>
      <c r="K176" s="165"/>
      <c r="L176" s="32"/>
      <c r="M176" s="166" t="s">
        <v>1</v>
      </c>
      <c r="N176" s="127" t="s">
        <v>41</v>
      </c>
      <c r="P176" s="167">
        <f t="shared" si="26"/>
        <v>0</v>
      </c>
      <c r="Q176" s="167">
        <v>0</v>
      </c>
      <c r="R176" s="167">
        <f t="shared" si="27"/>
        <v>0</v>
      </c>
      <c r="S176" s="167">
        <v>0</v>
      </c>
      <c r="T176" s="168">
        <f t="shared" si="28"/>
        <v>0</v>
      </c>
      <c r="AR176" s="169" t="s">
        <v>340</v>
      </c>
      <c r="AT176" s="169" t="s">
        <v>336</v>
      </c>
      <c r="AU176" s="169" t="s">
        <v>82</v>
      </c>
      <c r="AY176" s="17" t="s">
        <v>334</v>
      </c>
      <c r="BE176" s="170">
        <f t="shared" si="29"/>
        <v>0</v>
      </c>
      <c r="BF176" s="170">
        <f t="shared" si="30"/>
        <v>0</v>
      </c>
      <c r="BG176" s="170">
        <f t="shared" si="31"/>
        <v>0</v>
      </c>
      <c r="BH176" s="170">
        <f t="shared" si="32"/>
        <v>0</v>
      </c>
      <c r="BI176" s="170">
        <f t="shared" si="33"/>
        <v>0</v>
      </c>
      <c r="BJ176" s="17" t="s">
        <v>87</v>
      </c>
      <c r="BK176" s="170">
        <f t="shared" si="34"/>
        <v>0</v>
      </c>
      <c r="BL176" s="17" t="s">
        <v>340</v>
      </c>
      <c r="BM176" s="169" t="s">
        <v>3495</v>
      </c>
    </row>
    <row r="177" spans="2:65" s="11" customFormat="1" ht="25.95" customHeight="1">
      <c r="B177" s="146"/>
      <c r="D177" s="147" t="s">
        <v>74</v>
      </c>
      <c r="E177" s="148" t="s">
        <v>3156</v>
      </c>
      <c r="F177" s="148" t="s">
        <v>3496</v>
      </c>
      <c r="I177" s="149"/>
      <c r="J177" s="150">
        <f>BK177</f>
        <v>0</v>
      </c>
      <c r="L177" s="146"/>
      <c r="M177" s="151"/>
      <c r="P177" s="152">
        <f>SUM(P178:P193)</f>
        <v>0</v>
      </c>
      <c r="R177" s="152">
        <f>SUM(R178:R193)</f>
        <v>0</v>
      </c>
      <c r="T177" s="153">
        <f>SUM(T178:T193)</f>
        <v>0</v>
      </c>
      <c r="AR177" s="147" t="s">
        <v>82</v>
      </c>
      <c r="AT177" s="154" t="s">
        <v>74</v>
      </c>
      <c r="AU177" s="154" t="s">
        <v>75</v>
      </c>
      <c r="AY177" s="147" t="s">
        <v>334</v>
      </c>
      <c r="BK177" s="155">
        <f>SUM(BK178:BK193)</f>
        <v>0</v>
      </c>
    </row>
    <row r="178" spans="2:65" s="1" customFormat="1" ht="33" customHeight="1">
      <c r="B178" s="128"/>
      <c r="C178" s="158" t="s">
        <v>550</v>
      </c>
      <c r="D178" s="158" t="s">
        <v>336</v>
      </c>
      <c r="E178" s="159" t="s">
        <v>3497</v>
      </c>
      <c r="F178" s="160" t="s">
        <v>3498</v>
      </c>
      <c r="G178" s="161" t="s">
        <v>501</v>
      </c>
      <c r="H178" s="162">
        <v>2</v>
      </c>
      <c r="I178" s="163"/>
      <c r="J178" s="164">
        <f t="shared" ref="J178:J193" si="35">ROUND(I178*H178,2)</f>
        <v>0</v>
      </c>
      <c r="K178" s="165"/>
      <c r="L178" s="32"/>
      <c r="M178" s="166" t="s">
        <v>1</v>
      </c>
      <c r="N178" s="127" t="s">
        <v>41</v>
      </c>
      <c r="P178" s="167">
        <f t="shared" ref="P178:P193" si="36">O178*H178</f>
        <v>0</v>
      </c>
      <c r="Q178" s="167">
        <v>0</v>
      </c>
      <c r="R178" s="167">
        <f t="shared" ref="R178:R193" si="37">Q178*H178</f>
        <v>0</v>
      </c>
      <c r="S178" s="167">
        <v>0</v>
      </c>
      <c r="T178" s="168">
        <f t="shared" ref="T178:T193" si="38">S178*H178</f>
        <v>0</v>
      </c>
      <c r="AR178" s="169" t="s">
        <v>340</v>
      </c>
      <c r="AT178" s="169" t="s">
        <v>336</v>
      </c>
      <c r="AU178" s="169" t="s">
        <v>82</v>
      </c>
      <c r="AY178" s="17" t="s">
        <v>334</v>
      </c>
      <c r="BE178" s="170">
        <f t="shared" ref="BE178:BE193" si="39">IF(N178="základná",J178,0)</f>
        <v>0</v>
      </c>
      <c r="BF178" s="170">
        <f t="shared" ref="BF178:BF193" si="40">IF(N178="znížená",J178,0)</f>
        <v>0</v>
      </c>
      <c r="BG178" s="170">
        <f t="shared" ref="BG178:BG193" si="41">IF(N178="zákl. prenesená",J178,0)</f>
        <v>0</v>
      </c>
      <c r="BH178" s="170">
        <f t="shared" ref="BH178:BH193" si="42">IF(N178="zníž. prenesená",J178,0)</f>
        <v>0</v>
      </c>
      <c r="BI178" s="170">
        <f t="shared" ref="BI178:BI193" si="43">IF(N178="nulová",J178,0)</f>
        <v>0</v>
      </c>
      <c r="BJ178" s="17" t="s">
        <v>87</v>
      </c>
      <c r="BK178" s="170">
        <f t="shared" ref="BK178:BK193" si="44">ROUND(I178*H178,2)</f>
        <v>0</v>
      </c>
      <c r="BL178" s="17" t="s">
        <v>340</v>
      </c>
      <c r="BM178" s="169" t="s">
        <v>3499</v>
      </c>
    </row>
    <row r="179" spans="2:65" s="1" customFormat="1" ht="16.5" customHeight="1">
      <c r="B179" s="128"/>
      <c r="C179" s="158" t="s">
        <v>554</v>
      </c>
      <c r="D179" s="158" t="s">
        <v>336</v>
      </c>
      <c r="E179" s="159" t="s">
        <v>3500</v>
      </c>
      <c r="F179" s="160" t="s">
        <v>3501</v>
      </c>
      <c r="G179" s="161" t="s">
        <v>501</v>
      </c>
      <c r="H179" s="162">
        <v>2</v>
      </c>
      <c r="I179" s="163"/>
      <c r="J179" s="164">
        <f t="shared" si="35"/>
        <v>0</v>
      </c>
      <c r="K179" s="165"/>
      <c r="L179" s="32"/>
      <c r="M179" s="166" t="s">
        <v>1</v>
      </c>
      <c r="N179" s="127" t="s">
        <v>41</v>
      </c>
      <c r="P179" s="167">
        <f t="shared" si="36"/>
        <v>0</v>
      </c>
      <c r="Q179" s="167">
        <v>0</v>
      </c>
      <c r="R179" s="167">
        <f t="shared" si="37"/>
        <v>0</v>
      </c>
      <c r="S179" s="167">
        <v>0</v>
      </c>
      <c r="T179" s="168">
        <f t="shared" si="38"/>
        <v>0</v>
      </c>
      <c r="AR179" s="169" t="s">
        <v>340</v>
      </c>
      <c r="AT179" s="169" t="s">
        <v>336</v>
      </c>
      <c r="AU179" s="169" t="s">
        <v>82</v>
      </c>
      <c r="AY179" s="17" t="s">
        <v>334</v>
      </c>
      <c r="BE179" s="170">
        <f t="shared" si="39"/>
        <v>0</v>
      </c>
      <c r="BF179" s="170">
        <f t="shared" si="40"/>
        <v>0</v>
      </c>
      <c r="BG179" s="170">
        <f t="shared" si="41"/>
        <v>0</v>
      </c>
      <c r="BH179" s="170">
        <f t="shared" si="42"/>
        <v>0</v>
      </c>
      <c r="BI179" s="170">
        <f t="shared" si="43"/>
        <v>0</v>
      </c>
      <c r="BJ179" s="17" t="s">
        <v>87</v>
      </c>
      <c r="BK179" s="170">
        <f t="shared" si="44"/>
        <v>0</v>
      </c>
      <c r="BL179" s="17" t="s">
        <v>340</v>
      </c>
      <c r="BM179" s="169" t="s">
        <v>3502</v>
      </c>
    </row>
    <row r="180" spans="2:65" s="1" customFormat="1" ht="21.75" customHeight="1">
      <c r="B180" s="128"/>
      <c r="C180" s="158" t="s">
        <v>560</v>
      </c>
      <c r="D180" s="158" t="s">
        <v>336</v>
      </c>
      <c r="E180" s="159" t="s">
        <v>3503</v>
      </c>
      <c r="F180" s="160" t="s">
        <v>3504</v>
      </c>
      <c r="G180" s="161" t="s">
        <v>501</v>
      </c>
      <c r="H180" s="162">
        <v>2</v>
      </c>
      <c r="I180" s="163"/>
      <c r="J180" s="164">
        <f t="shared" si="35"/>
        <v>0</v>
      </c>
      <c r="K180" s="165"/>
      <c r="L180" s="32"/>
      <c r="M180" s="166" t="s">
        <v>1</v>
      </c>
      <c r="N180" s="127" t="s">
        <v>41</v>
      </c>
      <c r="P180" s="167">
        <f t="shared" si="36"/>
        <v>0</v>
      </c>
      <c r="Q180" s="167">
        <v>0</v>
      </c>
      <c r="R180" s="167">
        <f t="shared" si="37"/>
        <v>0</v>
      </c>
      <c r="S180" s="167">
        <v>0</v>
      </c>
      <c r="T180" s="168">
        <f t="shared" si="38"/>
        <v>0</v>
      </c>
      <c r="AR180" s="169" t="s">
        <v>340</v>
      </c>
      <c r="AT180" s="169" t="s">
        <v>336</v>
      </c>
      <c r="AU180" s="169" t="s">
        <v>82</v>
      </c>
      <c r="AY180" s="17" t="s">
        <v>334</v>
      </c>
      <c r="BE180" s="170">
        <f t="shared" si="39"/>
        <v>0</v>
      </c>
      <c r="BF180" s="170">
        <f t="shared" si="40"/>
        <v>0</v>
      </c>
      <c r="BG180" s="170">
        <f t="shared" si="41"/>
        <v>0</v>
      </c>
      <c r="BH180" s="170">
        <f t="shared" si="42"/>
        <v>0</v>
      </c>
      <c r="BI180" s="170">
        <f t="shared" si="43"/>
        <v>0</v>
      </c>
      <c r="BJ180" s="17" t="s">
        <v>87</v>
      </c>
      <c r="BK180" s="170">
        <f t="shared" si="44"/>
        <v>0</v>
      </c>
      <c r="BL180" s="17" t="s">
        <v>340</v>
      </c>
      <c r="BM180" s="169" t="s">
        <v>3505</v>
      </c>
    </row>
    <row r="181" spans="2:65" s="1" customFormat="1" ht="16.5" customHeight="1">
      <c r="B181" s="128"/>
      <c r="C181" s="158" t="s">
        <v>569</v>
      </c>
      <c r="D181" s="158" t="s">
        <v>336</v>
      </c>
      <c r="E181" s="159" t="s">
        <v>3506</v>
      </c>
      <c r="F181" s="160" t="s">
        <v>3507</v>
      </c>
      <c r="G181" s="161" t="s">
        <v>501</v>
      </c>
      <c r="H181" s="162">
        <v>4</v>
      </c>
      <c r="I181" s="163"/>
      <c r="J181" s="164">
        <f t="shared" si="35"/>
        <v>0</v>
      </c>
      <c r="K181" s="165"/>
      <c r="L181" s="32"/>
      <c r="M181" s="166" t="s">
        <v>1</v>
      </c>
      <c r="N181" s="127" t="s">
        <v>41</v>
      </c>
      <c r="P181" s="167">
        <f t="shared" si="36"/>
        <v>0</v>
      </c>
      <c r="Q181" s="167">
        <v>0</v>
      </c>
      <c r="R181" s="167">
        <f t="shared" si="37"/>
        <v>0</v>
      </c>
      <c r="S181" s="167">
        <v>0</v>
      </c>
      <c r="T181" s="168">
        <f t="shared" si="38"/>
        <v>0</v>
      </c>
      <c r="AR181" s="169" t="s">
        <v>340</v>
      </c>
      <c r="AT181" s="169" t="s">
        <v>336</v>
      </c>
      <c r="AU181" s="169" t="s">
        <v>82</v>
      </c>
      <c r="AY181" s="17" t="s">
        <v>334</v>
      </c>
      <c r="BE181" s="170">
        <f t="shared" si="39"/>
        <v>0</v>
      </c>
      <c r="BF181" s="170">
        <f t="shared" si="40"/>
        <v>0</v>
      </c>
      <c r="BG181" s="170">
        <f t="shared" si="41"/>
        <v>0</v>
      </c>
      <c r="BH181" s="170">
        <f t="shared" si="42"/>
        <v>0</v>
      </c>
      <c r="BI181" s="170">
        <f t="shared" si="43"/>
        <v>0</v>
      </c>
      <c r="BJ181" s="17" t="s">
        <v>87</v>
      </c>
      <c r="BK181" s="170">
        <f t="shared" si="44"/>
        <v>0</v>
      </c>
      <c r="BL181" s="17" t="s">
        <v>340</v>
      </c>
      <c r="BM181" s="169" t="s">
        <v>3508</v>
      </c>
    </row>
    <row r="182" spans="2:65" s="1" customFormat="1" ht="21.75" customHeight="1">
      <c r="B182" s="128"/>
      <c r="C182" s="158" t="s">
        <v>575</v>
      </c>
      <c r="D182" s="158" t="s">
        <v>336</v>
      </c>
      <c r="E182" s="159" t="s">
        <v>3509</v>
      </c>
      <c r="F182" s="160" t="s">
        <v>3510</v>
      </c>
      <c r="G182" s="161" t="s">
        <v>501</v>
      </c>
      <c r="H182" s="162">
        <v>4</v>
      </c>
      <c r="I182" s="163"/>
      <c r="J182" s="164">
        <f t="shared" si="35"/>
        <v>0</v>
      </c>
      <c r="K182" s="165"/>
      <c r="L182" s="32"/>
      <c r="M182" s="166" t="s">
        <v>1</v>
      </c>
      <c r="N182" s="127" t="s">
        <v>41</v>
      </c>
      <c r="P182" s="167">
        <f t="shared" si="36"/>
        <v>0</v>
      </c>
      <c r="Q182" s="167">
        <v>0</v>
      </c>
      <c r="R182" s="167">
        <f t="shared" si="37"/>
        <v>0</v>
      </c>
      <c r="S182" s="167">
        <v>0</v>
      </c>
      <c r="T182" s="168">
        <f t="shared" si="38"/>
        <v>0</v>
      </c>
      <c r="AR182" s="169" t="s">
        <v>340</v>
      </c>
      <c r="AT182" s="169" t="s">
        <v>336</v>
      </c>
      <c r="AU182" s="169" t="s">
        <v>82</v>
      </c>
      <c r="AY182" s="17" t="s">
        <v>334</v>
      </c>
      <c r="BE182" s="170">
        <f t="shared" si="39"/>
        <v>0</v>
      </c>
      <c r="BF182" s="170">
        <f t="shared" si="40"/>
        <v>0</v>
      </c>
      <c r="BG182" s="170">
        <f t="shared" si="41"/>
        <v>0</v>
      </c>
      <c r="BH182" s="170">
        <f t="shared" si="42"/>
        <v>0</v>
      </c>
      <c r="BI182" s="170">
        <f t="shared" si="43"/>
        <v>0</v>
      </c>
      <c r="BJ182" s="17" t="s">
        <v>87</v>
      </c>
      <c r="BK182" s="170">
        <f t="shared" si="44"/>
        <v>0</v>
      </c>
      <c r="BL182" s="17" t="s">
        <v>340</v>
      </c>
      <c r="BM182" s="169" t="s">
        <v>3511</v>
      </c>
    </row>
    <row r="183" spans="2:65" s="1" customFormat="1" ht="16.5" customHeight="1">
      <c r="B183" s="128"/>
      <c r="C183" s="158" t="s">
        <v>582</v>
      </c>
      <c r="D183" s="158" t="s">
        <v>336</v>
      </c>
      <c r="E183" s="159" t="s">
        <v>3512</v>
      </c>
      <c r="F183" s="160" t="s">
        <v>3513</v>
      </c>
      <c r="G183" s="161" t="s">
        <v>501</v>
      </c>
      <c r="H183" s="162">
        <v>6</v>
      </c>
      <c r="I183" s="163"/>
      <c r="J183" s="164">
        <f t="shared" si="35"/>
        <v>0</v>
      </c>
      <c r="K183" s="165"/>
      <c r="L183" s="32"/>
      <c r="M183" s="166" t="s">
        <v>1</v>
      </c>
      <c r="N183" s="127" t="s">
        <v>41</v>
      </c>
      <c r="P183" s="167">
        <f t="shared" si="36"/>
        <v>0</v>
      </c>
      <c r="Q183" s="167">
        <v>0</v>
      </c>
      <c r="R183" s="167">
        <f t="shared" si="37"/>
        <v>0</v>
      </c>
      <c r="S183" s="167">
        <v>0</v>
      </c>
      <c r="T183" s="168">
        <f t="shared" si="38"/>
        <v>0</v>
      </c>
      <c r="AR183" s="169" t="s">
        <v>340</v>
      </c>
      <c r="AT183" s="169" t="s">
        <v>336</v>
      </c>
      <c r="AU183" s="169" t="s">
        <v>82</v>
      </c>
      <c r="AY183" s="17" t="s">
        <v>334</v>
      </c>
      <c r="BE183" s="170">
        <f t="shared" si="39"/>
        <v>0</v>
      </c>
      <c r="BF183" s="170">
        <f t="shared" si="40"/>
        <v>0</v>
      </c>
      <c r="BG183" s="170">
        <f t="shared" si="41"/>
        <v>0</v>
      </c>
      <c r="BH183" s="170">
        <f t="shared" si="42"/>
        <v>0</v>
      </c>
      <c r="BI183" s="170">
        <f t="shared" si="43"/>
        <v>0</v>
      </c>
      <c r="BJ183" s="17" t="s">
        <v>87</v>
      </c>
      <c r="BK183" s="170">
        <f t="shared" si="44"/>
        <v>0</v>
      </c>
      <c r="BL183" s="17" t="s">
        <v>340</v>
      </c>
      <c r="BM183" s="169" t="s">
        <v>3514</v>
      </c>
    </row>
    <row r="184" spans="2:65" s="1" customFormat="1" ht="21.75" customHeight="1">
      <c r="B184" s="128"/>
      <c r="C184" s="158" t="s">
        <v>587</v>
      </c>
      <c r="D184" s="158" t="s">
        <v>336</v>
      </c>
      <c r="E184" s="159" t="s">
        <v>3515</v>
      </c>
      <c r="F184" s="160" t="s">
        <v>3516</v>
      </c>
      <c r="G184" s="161" t="s">
        <v>501</v>
      </c>
      <c r="H184" s="162">
        <v>6</v>
      </c>
      <c r="I184" s="163"/>
      <c r="J184" s="164">
        <f t="shared" si="35"/>
        <v>0</v>
      </c>
      <c r="K184" s="165"/>
      <c r="L184" s="32"/>
      <c r="M184" s="166" t="s">
        <v>1</v>
      </c>
      <c r="N184" s="127" t="s">
        <v>41</v>
      </c>
      <c r="P184" s="167">
        <f t="shared" si="36"/>
        <v>0</v>
      </c>
      <c r="Q184" s="167">
        <v>0</v>
      </c>
      <c r="R184" s="167">
        <f t="shared" si="37"/>
        <v>0</v>
      </c>
      <c r="S184" s="167">
        <v>0</v>
      </c>
      <c r="T184" s="168">
        <f t="shared" si="38"/>
        <v>0</v>
      </c>
      <c r="AR184" s="169" t="s">
        <v>340</v>
      </c>
      <c r="AT184" s="169" t="s">
        <v>336</v>
      </c>
      <c r="AU184" s="169" t="s">
        <v>82</v>
      </c>
      <c r="AY184" s="17" t="s">
        <v>334</v>
      </c>
      <c r="BE184" s="170">
        <f t="shared" si="39"/>
        <v>0</v>
      </c>
      <c r="BF184" s="170">
        <f t="shared" si="40"/>
        <v>0</v>
      </c>
      <c r="BG184" s="170">
        <f t="shared" si="41"/>
        <v>0</v>
      </c>
      <c r="BH184" s="170">
        <f t="shared" si="42"/>
        <v>0</v>
      </c>
      <c r="BI184" s="170">
        <f t="shared" si="43"/>
        <v>0</v>
      </c>
      <c r="BJ184" s="17" t="s">
        <v>87</v>
      </c>
      <c r="BK184" s="170">
        <f t="shared" si="44"/>
        <v>0</v>
      </c>
      <c r="BL184" s="17" t="s">
        <v>340</v>
      </c>
      <c r="BM184" s="169" t="s">
        <v>3517</v>
      </c>
    </row>
    <row r="185" spans="2:65" s="1" customFormat="1" ht="24.15" customHeight="1">
      <c r="B185" s="128"/>
      <c r="C185" s="158" t="s">
        <v>592</v>
      </c>
      <c r="D185" s="158" t="s">
        <v>336</v>
      </c>
      <c r="E185" s="159" t="s">
        <v>3518</v>
      </c>
      <c r="F185" s="160" t="s">
        <v>3519</v>
      </c>
      <c r="G185" s="161" t="s">
        <v>501</v>
      </c>
      <c r="H185" s="162">
        <v>3</v>
      </c>
      <c r="I185" s="163"/>
      <c r="J185" s="164">
        <f t="shared" si="35"/>
        <v>0</v>
      </c>
      <c r="K185" s="165"/>
      <c r="L185" s="32"/>
      <c r="M185" s="166" t="s">
        <v>1</v>
      </c>
      <c r="N185" s="127" t="s">
        <v>41</v>
      </c>
      <c r="P185" s="167">
        <f t="shared" si="36"/>
        <v>0</v>
      </c>
      <c r="Q185" s="167">
        <v>0</v>
      </c>
      <c r="R185" s="167">
        <f t="shared" si="37"/>
        <v>0</v>
      </c>
      <c r="S185" s="167">
        <v>0</v>
      </c>
      <c r="T185" s="168">
        <f t="shared" si="38"/>
        <v>0</v>
      </c>
      <c r="AR185" s="169" t="s">
        <v>340</v>
      </c>
      <c r="AT185" s="169" t="s">
        <v>336</v>
      </c>
      <c r="AU185" s="169" t="s">
        <v>82</v>
      </c>
      <c r="AY185" s="17" t="s">
        <v>334</v>
      </c>
      <c r="BE185" s="170">
        <f t="shared" si="39"/>
        <v>0</v>
      </c>
      <c r="BF185" s="170">
        <f t="shared" si="40"/>
        <v>0</v>
      </c>
      <c r="BG185" s="170">
        <f t="shared" si="41"/>
        <v>0</v>
      </c>
      <c r="BH185" s="170">
        <f t="shared" si="42"/>
        <v>0</v>
      </c>
      <c r="BI185" s="170">
        <f t="shared" si="43"/>
        <v>0</v>
      </c>
      <c r="BJ185" s="17" t="s">
        <v>87</v>
      </c>
      <c r="BK185" s="170">
        <f t="shared" si="44"/>
        <v>0</v>
      </c>
      <c r="BL185" s="17" t="s">
        <v>340</v>
      </c>
      <c r="BM185" s="169" t="s">
        <v>3520</v>
      </c>
    </row>
    <row r="186" spans="2:65" s="1" customFormat="1" ht="24.15" customHeight="1">
      <c r="B186" s="128"/>
      <c r="C186" s="158" t="s">
        <v>598</v>
      </c>
      <c r="D186" s="158" t="s">
        <v>336</v>
      </c>
      <c r="E186" s="159" t="s">
        <v>3521</v>
      </c>
      <c r="F186" s="160" t="s">
        <v>3522</v>
      </c>
      <c r="G186" s="161" t="s">
        <v>501</v>
      </c>
      <c r="H186" s="162">
        <v>1</v>
      </c>
      <c r="I186" s="163"/>
      <c r="J186" s="164">
        <f t="shared" si="35"/>
        <v>0</v>
      </c>
      <c r="K186" s="165"/>
      <c r="L186" s="32"/>
      <c r="M186" s="166" t="s">
        <v>1</v>
      </c>
      <c r="N186" s="127" t="s">
        <v>41</v>
      </c>
      <c r="P186" s="167">
        <f t="shared" si="36"/>
        <v>0</v>
      </c>
      <c r="Q186" s="167">
        <v>0</v>
      </c>
      <c r="R186" s="167">
        <f t="shared" si="37"/>
        <v>0</v>
      </c>
      <c r="S186" s="167">
        <v>0</v>
      </c>
      <c r="T186" s="168">
        <f t="shared" si="38"/>
        <v>0</v>
      </c>
      <c r="AR186" s="169" t="s">
        <v>340</v>
      </c>
      <c r="AT186" s="169" t="s">
        <v>336</v>
      </c>
      <c r="AU186" s="169" t="s">
        <v>82</v>
      </c>
      <c r="AY186" s="17" t="s">
        <v>334</v>
      </c>
      <c r="BE186" s="170">
        <f t="shared" si="39"/>
        <v>0</v>
      </c>
      <c r="BF186" s="170">
        <f t="shared" si="40"/>
        <v>0</v>
      </c>
      <c r="BG186" s="170">
        <f t="shared" si="41"/>
        <v>0</v>
      </c>
      <c r="BH186" s="170">
        <f t="shared" si="42"/>
        <v>0</v>
      </c>
      <c r="BI186" s="170">
        <f t="shared" si="43"/>
        <v>0</v>
      </c>
      <c r="BJ186" s="17" t="s">
        <v>87</v>
      </c>
      <c r="BK186" s="170">
        <f t="shared" si="44"/>
        <v>0</v>
      </c>
      <c r="BL186" s="17" t="s">
        <v>340</v>
      </c>
      <c r="BM186" s="169" t="s">
        <v>3523</v>
      </c>
    </row>
    <row r="187" spans="2:65" s="1" customFormat="1" ht="16.5" customHeight="1">
      <c r="B187" s="128"/>
      <c r="C187" s="158" t="s">
        <v>603</v>
      </c>
      <c r="D187" s="158" t="s">
        <v>336</v>
      </c>
      <c r="E187" s="159" t="s">
        <v>3524</v>
      </c>
      <c r="F187" s="160" t="s">
        <v>3525</v>
      </c>
      <c r="G187" s="161" t="s">
        <v>501</v>
      </c>
      <c r="H187" s="162">
        <v>1</v>
      </c>
      <c r="I187" s="163"/>
      <c r="J187" s="164">
        <f t="shared" si="35"/>
        <v>0</v>
      </c>
      <c r="K187" s="165"/>
      <c r="L187" s="32"/>
      <c r="M187" s="166" t="s">
        <v>1</v>
      </c>
      <c r="N187" s="127" t="s">
        <v>41</v>
      </c>
      <c r="P187" s="167">
        <f t="shared" si="36"/>
        <v>0</v>
      </c>
      <c r="Q187" s="167">
        <v>0</v>
      </c>
      <c r="R187" s="167">
        <f t="shared" si="37"/>
        <v>0</v>
      </c>
      <c r="S187" s="167">
        <v>0</v>
      </c>
      <c r="T187" s="168">
        <f t="shared" si="38"/>
        <v>0</v>
      </c>
      <c r="AR187" s="169" t="s">
        <v>340</v>
      </c>
      <c r="AT187" s="169" t="s">
        <v>336</v>
      </c>
      <c r="AU187" s="169" t="s">
        <v>82</v>
      </c>
      <c r="AY187" s="17" t="s">
        <v>334</v>
      </c>
      <c r="BE187" s="170">
        <f t="shared" si="39"/>
        <v>0</v>
      </c>
      <c r="BF187" s="170">
        <f t="shared" si="40"/>
        <v>0</v>
      </c>
      <c r="BG187" s="170">
        <f t="shared" si="41"/>
        <v>0</v>
      </c>
      <c r="BH187" s="170">
        <f t="shared" si="42"/>
        <v>0</v>
      </c>
      <c r="BI187" s="170">
        <f t="shared" si="43"/>
        <v>0</v>
      </c>
      <c r="BJ187" s="17" t="s">
        <v>87</v>
      </c>
      <c r="BK187" s="170">
        <f t="shared" si="44"/>
        <v>0</v>
      </c>
      <c r="BL187" s="17" t="s">
        <v>340</v>
      </c>
      <c r="BM187" s="169" t="s">
        <v>3526</v>
      </c>
    </row>
    <row r="188" spans="2:65" s="1" customFormat="1" ht="49.05" customHeight="1">
      <c r="B188" s="128"/>
      <c r="C188" s="158" t="s">
        <v>608</v>
      </c>
      <c r="D188" s="158" t="s">
        <v>336</v>
      </c>
      <c r="E188" s="159" t="s">
        <v>3527</v>
      </c>
      <c r="F188" s="160" t="s">
        <v>3528</v>
      </c>
      <c r="G188" s="161" t="s">
        <v>501</v>
      </c>
      <c r="H188" s="162">
        <v>2</v>
      </c>
      <c r="I188" s="163"/>
      <c r="J188" s="164">
        <f t="shared" si="35"/>
        <v>0</v>
      </c>
      <c r="K188" s="165"/>
      <c r="L188" s="32"/>
      <c r="M188" s="166" t="s">
        <v>1</v>
      </c>
      <c r="N188" s="127" t="s">
        <v>41</v>
      </c>
      <c r="P188" s="167">
        <f t="shared" si="36"/>
        <v>0</v>
      </c>
      <c r="Q188" s="167">
        <v>0</v>
      </c>
      <c r="R188" s="167">
        <f t="shared" si="37"/>
        <v>0</v>
      </c>
      <c r="S188" s="167">
        <v>0</v>
      </c>
      <c r="T188" s="168">
        <f t="shared" si="38"/>
        <v>0</v>
      </c>
      <c r="AR188" s="169" t="s">
        <v>340</v>
      </c>
      <c r="AT188" s="169" t="s">
        <v>336</v>
      </c>
      <c r="AU188" s="169" t="s">
        <v>82</v>
      </c>
      <c r="AY188" s="17" t="s">
        <v>334</v>
      </c>
      <c r="BE188" s="170">
        <f t="shared" si="39"/>
        <v>0</v>
      </c>
      <c r="BF188" s="170">
        <f t="shared" si="40"/>
        <v>0</v>
      </c>
      <c r="BG188" s="170">
        <f t="shared" si="41"/>
        <v>0</v>
      </c>
      <c r="BH188" s="170">
        <f t="shared" si="42"/>
        <v>0</v>
      </c>
      <c r="BI188" s="170">
        <f t="shared" si="43"/>
        <v>0</v>
      </c>
      <c r="BJ188" s="17" t="s">
        <v>87</v>
      </c>
      <c r="BK188" s="170">
        <f t="shared" si="44"/>
        <v>0</v>
      </c>
      <c r="BL188" s="17" t="s">
        <v>340</v>
      </c>
      <c r="BM188" s="169" t="s">
        <v>3529</v>
      </c>
    </row>
    <row r="189" spans="2:65" s="1" customFormat="1" ht="49.05" customHeight="1">
      <c r="B189" s="128"/>
      <c r="C189" s="158" t="s">
        <v>614</v>
      </c>
      <c r="D189" s="158" t="s">
        <v>336</v>
      </c>
      <c r="E189" s="159" t="s">
        <v>3530</v>
      </c>
      <c r="F189" s="160" t="s">
        <v>3531</v>
      </c>
      <c r="G189" s="161" t="s">
        <v>501</v>
      </c>
      <c r="H189" s="162">
        <v>1</v>
      </c>
      <c r="I189" s="163"/>
      <c r="J189" s="164">
        <f t="shared" si="35"/>
        <v>0</v>
      </c>
      <c r="K189" s="165"/>
      <c r="L189" s="32"/>
      <c r="M189" s="166" t="s">
        <v>1</v>
      </c>
      <c r="N189" s="127" t="s">
        <v>41</v>
      </c>
      <c r="P189" s="167">
        <f t="shared" si="36"/>
        <v>0</v>
      </c>
      <c r="Q189" s="167">
        <v>0</v>
      </c>
      <c r="R189" s="167">
        <f t="shared" si="37"/>
        <v>0</v>
      </c>
      <c r="S189" s="167">
        <v>0</v>
      </c>
      <c r="T189" s="168">
        <f t="shared" si="38"/>
        <v>0</v>
      </c>
      <c r="AR189" s="169" t="s">
        <v>340</v>
      </c>
      <c r="AT189" s="169" t="s">
        <v>336</v>
      </c>
      <c r="AU189" s="169" t="s">
        <v>82</v>
      </c>
      <c r="AY189" s="17" t="s">
        <v>334</v>
      </c>
      <c r="BE189" s="170">
        <f t="shared" si="39"/>
        <v>0</v>
      </c>
      <c r="BF189" s="170">
        <f t="shared" si="40"/>
        <v>0</v>
      </c>
      <c r="BG189" s="170">
        <f t="shared" si="41"/>
        <v>0</v>
      </c>
      <c r="BH189" s="170">
        <f t="shared" si="42"/>
        <v>0</v>
      </c>
      <c r="BI189" s="170">
        <f t="shared" si="43"/>
        <v>0</v>
      </c>
      <c r="BJ189" s="17" t="s">
        <v>87</v>
      </c>
      <c r="BK189" s="170">
        <f t="shared" si="44"/>
        <v>0</v>
      </c>
      <c r="BL189" s="17" t="s">
        <v>340</v>
      </c>
      <c r="BM189" s="169" t="s">
        <v>3532</v>
      </c>
    </row>
    <row r="190" spans="2:65" s="1" customFormat="1" ht="49.05" customHeight="1">
      <c r="B190" s="128"/>
      <c r="C190" s="158" t="s">
        <v>622</v>
      </c>
      <c r="D190" s="158" t="s">
        <v>336</v>
      </c>
      <c r="E190" s="159" t="s">
        <v>3533</v>
      </c>
      <c r="F190" s="160" t="s">
        <v>3534</v>
      </c>
      <c r="G190" s="161" t="s">
        <v>501</v>
      </c>
      <c r="H190" s="162">
        <v>1</v>
      </c>
      <c r="I190" s="163"/>
      <c r="J190" s="164">
        <f t="shared" si="35"/>
        <v>0</v>
      </c>
      <c r="K190" s="165"/>
      <c r="L190" s="32"/>
      <c r="M190" s="166" t="s">
        <v>1</v>
      </c>
      <c r="N190" s="127" t="s">
        <v>41</v>
      </c>
      <c r="P190" s="167">
        <f t="shared" si="36"/>
        <v>0</v>
      </c>
      <c r="Q190" s="167">
        <v>0</v>
      </c>
      <c r="R190" s="167">
        <f t="shared" si="37"/>
        <v>0</v>
      </c>
      <c r="S190" s="167">
        <v>0</v>
      </c>
      <c r="T190" s="168">
        <f t="shared" si="38"/>
        <v>0</v>
      </c>
      <c r="AR190" s="169" t="s">
        <v>340</v>
      </c>
      <c r="AT190" s="169" t="s">
        <v>336</v>
      </c>
      <c r="AU190" s="169" t="s">
        <v>82</v>
      </c>
      <c r="AY190" s="17" t="s">
        <v>334</v>
      </c>
      <c r="BE190" s="170">
        <f t="shared" si="39"/>
        <v>0</v>
      </c>
      <c r="BF190" s="170">
        <f t="shared" si="40"/>
        <v>0</v>
      </c>
      <c r="BG190" s="170">
        <f t="shared" si="41"/>
        <v>0</v>
      </c>
      <c r="BH190" s="170">
        <f t="shared" si="42"/>
        <v>0</v>
      </c>
      <c r="BI190" s="170">
        <f t="shared" si="43"/>
        <v>0</v>
      </c>
      <c r="BJ190" s="17" t="s">
        <v>87</v>
      </c>
      <c r="BK190" s="170">
        <f t="shared" si="44"/>
        <v>0</v>
      </c>
      <c r="BL190" s="17" t="s">
        <v>340</v>
      </c>
      <c r="BM190" s="169" t="s">
        <v>3535</v>
      </c>
    </row>
    <row r="191" spans="2:65" s="1" customFormat="1" ht="21.75" customHeight="1">
      <c r="B191" s="128"/>
      <c r="C191" s="158" t="s">
        <v>628</v>
      </c>
      <c r="D191" s="158" t="s">
        <v>336</v>
      </c>
      <c r="E191" s="159" t="s">
        <v>3536</v>
      </c>
      <c r="F191" s="160" t="s">
        <v>3537</v>
      </c>
      <c r="G191" s="161" t="s">
        <v>501</v>
      </c>
      <c r="H191" s="162">
        <v>6</v>
      </c>
      <c r="I191" s="163"/>
      <c r="J191" s="164">
        <f t="shared" si="35"/>
        <v>0</v>
      </c>
      <c r="K191" s="165"/>
      <c r="L191" s="32"/>
      <c r="M191" s="166" t="s">
        <v>1</v>
      </c>
      <c r="N191" s="127" t="s">
        <v>41</v>
      </c>
      <c r="P191" s="167">
        <f t="shared" si="36"/>
        <v>0</v>
      </c>
      <c r="Q191" s="167">
        <v>0</v>
      </c>
      <c r="R191" s="167">
        <f t="shared" si="37"/>
        <v>0</v>
      </c>
      <c r="S191" s="167">
        <v>0</v>
      </c>
      <c r="T191" s="168">
        <f t="shared" si="38"/>
        <v>0</v>
      </c>
      <c r="AR191" s="169" t="s">
        <v>340</v>
      </c>
      <c r="AT191" s="169" t="s">
        <v>336</v>
      </c>
      <c r="AU191" s="169" t="s">
        <v>82</v>
      </c>
      <c r="AY191" s="17" t="s">
        <v>334</v>
      </c>
      <c r="BE191" s="170">
        <f t="shared" si="39"/>
        <v>0</v>
      </c>
      <c r="BF191" s="170">
        <f t="shared" si="40"/>
        <v>0</v>
      </c>
      <c r="BG191" s="170">
        <f t="shared" si="41"/>
        <v>0</v>
      </c>
      <c r="BH191" s="170">
        <f t="shared" si="42"/>
        <v>0</v>
      </c>
      <c r="BI191" s="170">
        <f t="shared" si="43"/>
        <v>0</v>
      </c>
      <c r="BJ191" s="17" t="s">
        <v>87</v>
      </c>
      <c r="BK191" s="170">
        <f t="shared" si="44"/>
        <v>0</v>
      </c>
      <c r="BL191" s="17" t="s">
        <v>340</v>
      </c>
      <c r="BM191" s="169" t="s">
        <v>3538</v>
      </c>
    </row>
    <row r="192" spans="2:65" s="1" customFormat="1" ht="21.75" customHeight="1">
      <c r="B192" s="128"/>
      <c r="C192" s="158" t="s">
        <v>655</v>
      </c>
      <c r="D192" s="158" t="s">
        <v>336</v>
      </c>
      <c r="E192" s="159" t="s">
        <v>3539</v>
      </c>
      <c r="F192" s="160" t="s">
        <v>3540</v>
      </c>
      <c r="G192" s="161" t="s">
        <v>501</v>
      </c>
      <c r="H192" s="162">
        <v>2</v>
      </c>
      <c r="I192" s="163"/>
      <c r="J192" s="164">
        <f t="shared" si="35"/>
        <v>0</v>
      </c>
      <c r="K192" s="165"/>
      <c r="L192" s="32"/>
      <c r="M192" s="166" t="s">
        <v>1</v>
      </c>
      <c r="N192" s="127" t="s">
        <v>41</v>
      </c>
      <c r="P192" s="167">
        <f t="shared" si="36"/>
        <v>0</v>
      </c>
      <c r="Q192" s="167">
        <v>0</v>
      </c>
      <c r="R192" s="167">
        <f t="shared" si="37"/>
        <v>0</v>
      </c>
      <c r="S192" s="167">
        <v>0</v>
      </c>
      <c r="T192" s="168">
        <f t="shared" si="38"/>
        <v>0</v>
      </c>
      <c r="AR192" s="169" t="s">
        <v>340</v>
      </c>
      <c r="AT192" s="169" t="s">
        <v>336</v>
      </c>
      <c r="AU192" s="169" t="s">
        <v>82</v>
      </c>
      <c r="AY192" s="17" t="s">
        <v>334</v>
      </c>
      <c r="BE192" s="170">
        <f t="shared" si="39"/>
        <v>0</v>
      </c>
      <c r="BF192" s="170">
        <f t="shared" si="40"/>
        <v>0</v>
      </c>
      <c r="BG192" s="170">
        <f t="shared" si="41"/>
        <v>0</v>
      </c>
      <c r="BH192" s="170">
        <f t="shared" si="42"/>
        <v>0</v>
      </c>
      <c r="BI192" s="170">
        <f t="shared" si="43"/>
        <v>0</v>
      </c>
      <c r="BJ192" s="17" t="s">
        <v>87</v>
      </c>
      <c r="BK192" s="170">
        <f t="shared" si="44"/>
        <v>0</v>
      </c>
      <c r="BL192" s="17" t="s">
        <v>340</v>
      </c>
      <c r="BM192" s="169" t="s">
        <v>3541</v>
      </c>
    </row>
    <row r="193" spans="2:65" s="1" customFormat="1" ht="24.15" customHeight="1">
      <c r="B193" s="128"/>
      <c r="C193" s="158" t="s">
        <v>659</v>
      </c>
      <c r="D193" s="158" t="s">
        <v>336</v>
      </c>
      <c r="E193" s="159" t="s">
        <v>3542</v>
      </c>
      <c r="F193" s="160" t="s">
        <v>3543</v>
      </c>
      <c r="G193" s="161" t="s">
        <v>501</v>
      </c>
      <c r="H193" s="162">
        <v>4</v>
      </c>
      <c r="I193" s="163"/>
      <c r="J193" s="164">
        <f t="shared" si="35"/>
        <v>0</v>
      </c>
      <c r="K193" s="165"/>
      <c r="L193" s="32"/>
      <c r="M193" s="166" t="s">
        <v>1</v>
      </c>
      <c r="N193" s="127" t="s">
        <v>41</v>
      </c>
      <c r="P193" s="167">
        <f t="shared" si="36"/>
        <v>0</v>
      </c>
      <c r="Q193" s="167">
        <v>0</v>
      </c>
      <c r="R193" s="167">
        <f t="shared" si="37"/>
        <v>0</v>
      </c>
      <c r="S193" s="167">
        <v>0</v>
      </c>
      <c r="T193" s="168">
        <f t="shared" si="38"/>
        <v>0</v>
      </c>
      <c r="AR193" s="169" t="s">
        <v>340</v>
      </c>
      <c r="AT193" s="169" t="s">
        <v>336</v>
      </c>
      <c r="AU193" s="169" t="s">
        <v>82</v>
      </c>
      <c r="AY193" s="17" t="s">
        <v>334</v>
      </c>
      <c r="BE193" s="170">
        <f t="shared" si="39"/>
        <v>0</v>
      </c>
      <c r="BF193" s="170">
        <f t="shared" si="40"/>
        <v>0</v>
      </c>
      <c r="BG193" s="170">
        <f t="shared" si="41"/>
        <v>0</v>
      </c>
      <c r="BH193" s="170">
        <f t="shared" si="42"/>
        <v>0</v>
      </c>
      <c r="BI193" s="170">
        <f t="shared" si="43"/>
        <v>0</v>
      </c>
      <c r="BJ193" s="17" t="s">
        <v>87</v>
      </c>
      <c r="BK193" s="170">
        <f t="shared" si="44"/>
        <v>0</v>
      </c>
      <c r="BL193" s="17" t="s">
        <v>340</v>
      </c>
      <c r="BM193" s="169" t="s">
        <v>3544</v>
      </c>
    </row>
    <row r="194" spans="2:65" s="11" customFormat="1" ht="25.95" customHeight="1">
      <c r="B194" s="146"/>
      <c r="D194" s="147" t="s">
        <v>74</v>
      </c>
      <c r="E194" s="148" t="s">
        <v>3225</v>
      </c>
      <c r="F194" s="148" t="s">
        <v>3545</v>
      </c>
      <c r="I194" s="149"/>
      <c r="J194" s="150">
        <f>BK194</f>
        <v>0</v>
      </c>
      <c r="L194" s="146"/>
      <c r="M194" s="151"/>
      <c r="P194" s="152">
        <f>SUM(P195:P198)</f>
        <v>0</v>
      </c>
      <c r="R194" s="152">
        <f>SUM(R195:R198)</f>
        <v>0</v>
      </c>
      <c r="T194" s="153">
        <f>SUM(T195:T198)</f>
        <v>0</v>
      </c>
      <c r="AR194" s="147" t="s">
        <v>82</v>
      </c>
      <c r="AT194" s="154" t="s">
        <v>74</v>
      </c>
      <c r="AU194" s="154" t="s">
        <v>75</v>
      </c>
      <c r="AY194" s="147" t="s">
        <v>334</v>
      </c>
      <c r="BK194" s="155">
        <f>SUM(BK195:BK198)</f>
        <v>0</v>
      </c>
    </row>
    <row r="195" spans="2:65" s="1" customFormat="1" ht="66.75" customHeight="1">
      <c r="B195" s="128"/>
      <c r="C195" s="158" t="s">
        <v>668</v>
      </c>
      <c r="D195" s="158" t="s">
        <v>336</v>
      </c>
      <c r="E195" s="159" t="s">
        <v>3546</v>
      </c>
      <c r="F195" s="160" t="s">
        <v>3547</v>
      </c>
      <c r="G195" s="161" t="s">
        <v>501</v>
      </c>
      <c r="H195" s="162">
        <v>9</v>
      </c>
      <c r="I195" s="163"/>
      <c r="J195" s="164">
        <f>ROUND(I195*H195,2)</f>
        <v>0</v>
      </c>
      <c r="K195" s="165"/>
      <c r="L195" s="32"/>
      <c r="M195" s="166" t="s">
        <v>1</v>
      </c>
      <c r="N195" s="127" t="s">
        <v>41</v>
      </c>
      <c r="P195" s="167">
        <f>O195*H195</f>
        <v>0</v>
      </c>
      <c r="Q195" s="167">
        <v>0</v>
      </c>
      <c r="R195" s="167">
        <f>Q195*H195</f>
        <v>0</v>
      </c>
      <c r="S195" s="167">
        <v>0</v>
      </c>
      <c r="T195" s="168">
        <f>S195*H195</f>
        <v>0</v>
      </c>
      <c r="AR195" s="169" t="s">
        <v>340</v>
      </c>
      <c r="AT195" s="169" t="s">
        <v>336</v>
      </c>
      <c r="AU195" s="169" t="s">
        <v>82</v>
      </c>
      <c r="AY195" s="17" t="s">
        <v>334</v>
      </c>
      <c r="BE195" s="170">
        <f>IF(N195="základná",J195,0)</f>
        <v>0</v>
      </c>
      <c r="BF195" s="170">
        <f>IF(N195="znížená",J195,0)</f>
        <v>0</v>
      </c>
      <c r="BG195" s="170">
        <f>IF(N195="zákl. prenesená",J195,0)</f>
        <v>0</v>
      </c>
      <c r="BH195" s="170">
        <f>IF(N195="zníž. prenesená",J195,0)</f>
        <v>0</v>
      </c>
      <c r="BI195" s="170">
        <f>IF(N195="nulová",J195,0)</f>
        <v>0</v>
      </c>
      <c r="BJ195" s="17" t="s">
        <v>87</v>
      </c>
      <c r="BK195" s="170">
        <f>ROUND(I195*H195,2)</f>
        <v>0</v>
      </c>
      <c r="BL195" s="17" t="s">
        <v>340</v>
      </c>
      <c r="BM195" s="169" t="s">
        <v>3548</v>
      </c>
    </row>
    <row r="196" spans="2:65" s="1" customFormat="1" ht="49.05" customHeight="1">
      <c r="B196" s="128"/>
      <c r="C196" s="158" t="s">
        <v>672</v>
      </c>
      <c r="D196" s="158" t="s">
        <v>336</v>
      </c>
      <c r="E196" s="159" t="s">
        <v>3549</v>
      </c>
      <c r="F196" s="160" t="s">
        <v>3550</v>
      </c>
      <c r="G196" s="161" t="s">
        <v>501</v>
      </c>
      <c r="H196" s="162">
        <v>1</v>
      </c>
      <c r="I196" s="163"/>
      <c r="J196" s="164">
        <f>ROUND(I196*H196,2)</f>
        <v>0</v>
      </c>
      <c r="K196" s="165"/>
      <c r="L196" s="32"/>
      <c r="M196" s="166" t="s">
        <v>1</v>
      </c>
      <c r="N196" s="127" t="s">
        <v>41</v>
      </c>
      <c r="P196" s="167">
        <f>O196*H196</f>
        <v>0</v>
      </c>
      <c r="Q196" s="167">
        <v>0</v>
      </c>
      <c r="R196" s="167">
        <f>Q196*H196</f>
        <v>0</v>
      </c>
      <c r="S196" s="167">
        <v>0</v>
      </c>
      <c r="T196" s="168">
        <f>S196*H196</f>
        <v>0</v>
      </c>
      <c r="AR196" s="169" t="s">
        <v>340</v>
      </c>
      <c r="AT196" s="169" t="s">
        <v>336</v>
      </c>
      <c r="AU196" s="169" t="s">
        <v>82</v>
      </c>
      <c r="AY196" s="17" t="s">
        <v>334</v>
      </c>
      <c r="BE196" s="170">
        <f>IF(N196="základná",J196,0)</f>
        <v>0</v>
      </c>
      <c r="BF196" s="170">
        <f>IF(N196="znížená",J196,0)</f>
        <v>0</v>
      </c>
      <c r="BG196" s="170">
        <f>IF(N196="zákl. prenesená",J196,0)</f>
        <v>0</v>
      </c>
      <c r="BH196" s="170">
        <f>IF(N196="zníž. prenesená",J196,0)</f>
        <v>0</v>
      </c>
      <c r="BI196" s="170">
        <f>IF(N196="nulová",J196,0)</f>
        <v>0</v>
      </c>
      <c r="BJ196" s="17" t="s">
        <v>87</v>
      </c>
      <c r="BK196" s="170">
        <f>ROUND(I196*H196,2)</f>
        <v>0</v>
      </c>
      <c r="BL196" s="17" t="s">
        <v>340</v>
      </c>
      <c r="BM196" s="169" t="s">
        <v>3551</v>
      </c>
    </row>
    <row r="197" spans="2:65" s="1" customFormat="1" ht="49.05" customHeight="1">
      <c r="B197" s="128"/>
      <c r="C197" s="158" t="s">
        <v>676</v>
      </c>
      <c r="D197" s="158" t="s">
        <v>336</v>
      </c>
      <c r="E197" s="159" t="s">
        <v>3552</v>
      </c>
      <c r="F197" s="160" t="s">
        <v>3553</v>
      </c>
      <c r="G197" s="161" t="s">
        <v>501</v>
      </c>
      <c r="H197" s="162">
        <v>10</v>
      </c>
      <c r="I197" s="163"/>
      <c r="J197" s="164">
        <f>ROUND(I197*H197,2)</f>
        <v>0</v>
      </c>
      <c r="K197" s="165"/>
      <c r="L197" s="32"/>
      <c r="M197" s="166" t="s">
        <v>1</v>
      </c>
      <c r="N197" s="127" t="s">
        <v>41</v>
      </c>
      <c r="P197" s="167">
        <f>O197*H197</f>
        <v>0</v>
      </c>
      <c r="Q197" s="167">
        <v>0</v>
      </c>
      <c r="R197" s="167">
        <f>Q197*H197</f>
        <v>0</v>
      </c>
      <c r="S197" s="167">
        <v>0</v>
      </c>
      <c r="T197" s="168">
        <f>S197*H197</f>
        <v>0</v>
      </c>
      <c r="AR197" s="169" t="s">
        <v>340</v>
      </c>
      <c r="AT197" s="169" t="s">
        <v>336</v>
      </c>
      <c r="AU197" s="169" t="s">
        <v>82</v>
      </c>
      <c r="AY197" s="17" t="s">
        <v>334</v>
      </c>
      <c r="BE197" s="170">
        <f>IF(N197="základná",J197,0)</f>
        <v>0</v>
      </c>
      <c r="BF197" s="170">
        <f>IF(N197="znížená",J197,0)</f>
        <v>0</v>
      </c>
      <c r="BG197" s="170">
        <f>IF(N197="zákl. prenesená",J197,0)</f>
        <v>0</v>
      </c>
      <c r="BH197" s="170">
        <f>IF(N197="zníž. prenesená",J197,0)</f>
        <v>0</v>
      </c>
      <c r="BI197" s="170">
        <f>IF(N197="nulová",J197,0)</f>
        <v>0</v>
      </c>
      <c r="BJ197" s="17" t="s">
        <v>87</v>
      </c>
      <c r="BK197" s="170">
        <f>ROUND(I197*H197,2)</f>
        <v>0</v>
      </c>
      <c r="BL197" s="17" t="s">
        <v>340</v>
      </c>
      <c r="BM197" s="169" t="s">
        <v>3554</v>
      </c>
    </row>
    <row r="198" spans="2:65" s="1" customFormat="1" ht="33" customHeight="1">
      <c r="B198" s="128"/>
      <c r="C198" s="158" t="s">
        <v>683</v>
      </c>
      <c r="D198" s="158" t="s">
        <v>336</v>
      </c>
      <c r="E198" s="159" t="s">
        <v>3555</v>
      </c>
      <c r="F198" s="160" t="s">
        <v>3556</v>
      </c>
      <c r="G198" s="161" t="s">
        <v>501</v>
      </c>
      <c r="H198" s="162">
        <v>10</v>
      </c>
      <c r="I198" s="163"/>
      <c r="J198" s="164">
        <f>ROUND(I198*H198,2)</f>
        <v>0</v>
      </c>
      <c r="K198" s="165"/>
      <c r="L198" s="32"/>
      <c r="M198" s="166" t="s">
        <v>1</v>
      </c>
      <c r="N198" s="127" t="s">
        <v>41</v>
      </c>
      <c r="P198" s="167">
        <f>O198*H198</f>
        <v>0</v>
      </c>
      <c r="Q198" s="167">
        <v>0</v>
      </c>
      <c r="R198" s="167">
        <f>Q198*H198</f>
        <v>0</v>
      </c>
      <c r="S198" s="167">
        <v>0</v>
      </c>
      <c r="T198" s="168">
        <f>S198*H198</f>
        <v>0</v>
      </c>
      <c r="AR198" s="169" t="s">
        <v>340</v>
      </c>
      <c r="AT198" s="169" t="s">
        <v>336</v>
      </c>
      <c r="AU198" s="169" t="s">
        <v>82</v>
      </c>
      <c r="AY198" s="17" t="s">
        <v>334</v>
      </c>
      <c r="BE198" s="170">
        <f>IF(N198="základná",J198,0)</f>
        <v>0</v>
      </c>
      <c r="BF198" s="170">
        <f>IF(N198="znížená",J198,0)</f>
        <v>0</v>
      </c>
      <c r="BG198" s="170">
        <f>IF(N198="zákl. prenesená",J198,0)</f>
        <v>0</v>
      </c>
      <c r="BH198" s="170">
        <f>IF(N198="zníž. prenesená",J198,0)</f>
        <v>0</v>
      </c>
      <c r="BI198" s="170">
        <f>IF(N198="nulová",J198,0)</f>
        <v>0</v>
      </c>
      <c r="BJ198" s="17" t="s">
        <v>87</v>
      </c>
      <c r="BK198" s="170">
        <f>ROUND(I198*H198,2)</f>
        <v>0</v>
      </c>
      <c r="BL198" s="17" t="s">
        <v>340</v>
      </c>
      <c r="BM198" s="169" t="s">
        <v>3557</v>
      </c>
    </row>
    <row r="199" spans="2:65" s="11" customFormat="1" ht="25.95" customHeight="1">
      <c r="B199" s="146"/>
      <c r="D199" s="147" t="s">
        <v>74</v>
      </c>
      <c r="E199" s="148" t="s">
        <v>3558</v>
      </c>
      <c r="F199" s="148" t="s">
        <v>3559</v>
      </c>
      <c r="I199" s="149"/>
      <c r="J199" s="150">
        <f>BK199</f>
        <v>0</v>
      </c>
      <c r="L199" s="146"/>
      <c r="M199" s="151"/>
      <c r="P199" s="152">
        <f>SUM(P200:P205)</f>
        <v>0</v>
      </c>
      <c r="R199" s="152">
        <f>SUM(R200:R205)</f>
        <v>0</v>
      </c>
      <c r="T199" s="153">
        <f>SUM(T200:T205)</f>
        <v>0</v>
      </c>
      <c r="AR199" s="147" t="s">
        <v>82</v>
      </c>
      <c r="AT199" s="154" t="s">
        <v>74</v>
      </c>
      <c r="AU199" s="154" t="s">
        <v>75</v>
      </c>
      <c r="AY199" s="147" t="s">
        <v>334</v>
      </c>
      <c r="BK199" s="155">
        <f>SUM(BK200:BK205)</f>
        <v>0</v>
      </c>
    </row>
    <row r="200" spans="2:65" s="1" customFormat="1" ht="66.75" customHeight="1">
      <c r="B200" s="128"/>
      <c r="C200" s="158" t="s">
        <v>693</v>
      </c>
      <c r="D200" s="158" t="s">
        <v>336</v>
      </c>
      <c r="E200" s="159" t="s">
        <v>3560</v>
      </c>
      <c r="F200" s="160" t="s">
        <v>3561</v>
      </c>
      <c r="G200" s="161" t="s">
        <v>501</v>
      </c>
      <c r="H200" s="162">
        <v>2</v>
      </c>
      <c r="I200" s="163"/>
      <c r="J200" s="164">
        <f t="shared" ref="J200:J205" si="45">ROUND(I200*H200,2)</f>
        <v>0</v>
      </c>
      <c r="K200" s="165"/>
      <c r="L200" s="32"/>
      <c r="M200" s="166" t="s">
        <v>1</v>
      </c>
      <c r="N200" s="127" t="s">
        <v>41</v>
      </c>
      <c r="P200" s="167">
        <f t="shared" ref="P200:P205" si="46">O200*H200</f>
        <v>0</v>
      </c>
      <c r="Q200" s="167">
        <v>0</v>
      </c>
      <c r="R200" s="167">
        <f t="shared" ref="R200:R205" si="47">Q200*H200</f>
        <v>0</v>
      </c>
      <c r="S200" s="167">
        <v>0</v>
      </c>
      <c r="T200" s="168">
        <f t="shared" ref="T200:T205" si="48">S200*H200</f>
        <v>0</v>
      </c>
      <c r="AR200" s="169" t="s">
        <v>340</v>
      </c>
      <c r="AT200" s="169" t="s">
        <v>336</v>
      </c>
      <c r="AU200" s="169" t="s">
        <v>82</v>
      </c>
      <c r="AY200" s="17" t="s">
        <v>334</v>
      </c>
      <c r="BE200" s="170">
        <f t="shared" ref="BE200:BE205" si="49">IF(N200="základná",J200,0)</f>
        <v>0</v>
      </c>
      <c r="BF200" s="170">
        <f t="shared" ref="BF200:BF205" si="50">IF(N200="znížená",J200,0)</f>
        <v>0</v>
      </c>
      <c r="BG200" s="170">
        <f t="shared" ref="BG200:BG205" si="51">IF(N200="zákl. prenesená",J200,0)</f>
        <v>0</v>
      </c>
      <c r="BH200" s="170">
        <f t="shared" ref="BH200:BH205" si="52">IF(N200="zníž. prenesená",J200,0)</f>
        <v>0</v>
      </c>
      <c r="BI200" s="170">
        <f t="shared" ref="BI200:BI205" si="53">IF(N200="nulová",J200,0)</f>
        <v>0</v>
      </c>
      <c r="BJ200" s="17" t="s">
        <v>87</v>
      </c>
      <c r="BK200" s="170">
        <f t="shared" ref="BK200:BK205" si="54">ROUND(I200*H200,2)</f>
        <v>0</v>
      </c>
      <c r="BL200" s="17" t="s">
        <v>340</v>
      </c>
      <c r="BM200" s="169" t="s">
        <v>3562</v>
      </c>
    </row>
    <row r="201" spans="2:65" s="1" customFormat="1" ht="66.75" customHeight="1">
      <c r="B201" s="128"/>
      <c r="C201" s="158" t="s">
        <v>698</v>
      </c>
      <c r="D201" s="158" t="s">
        <v>336</v>
      </c>
      <c r="E201" s="159" t="s">
        <v>3563</v>
      </c>
      <c r="F201" s="160" t="s">
        <v>3564</v>
      </c>
      <c r="G201" s="161" t="s">
        <v>501</v>
      </c>
      <c r="H201" s="162">
        <v>1</v>
      </c>
      <c r="I201" s="163"/>
      <c r="J201" s="164">
        <f t="shared" si="45"/>
        <v>0</v>
      </c>
      <c r="K201" s="165"/>
      <c r="L201" s="32"/>
      <c r="M201" s="166" t="s">
        <v>1</v>
      </c>
      <c r="N201" s="127" t="s">
        <v>41</v>
      </c>
      <c r="P201" s="167">
        <f t="shared" si="46"/>
        <v>0</v>
      </c>
      <c r="Q201" s="167">
        <v>0</v>
      </c>
      <c r="R201" s="167">
        <f t="shared" si="47"/>
        <v>0</v>
      </c>
      <c r="S201" s="167">
        <v>0</v>
      </c>
      <c r="T201" s="168">
        <f t="shared" si="48"/>
        <v>0</v>
      </c>
      <c r="AR201" s="169" t="s">
        <v>340</v>
      </c>
      <c r="AT201" s="169" t="s">
        <v>336</v>
      </c>
      <c r="AU201" s="169" t="s">
        <v>82</v>
      </c>
      <c r="AY201" s="17" t="s">
        <v>334</v>
      </c>
      <c r="BE201" s="170">
        <f t="shared" si="49"/>
        <v>0</v>
      </c>
      <c r="BF201" s="170">
        <f t="shared" si="50"/>
        <v>0</v>
      </c>
      <c r="BG201" s="170">
        <f t="shared" si="51"/>
        <v>0</v>
      </c>
      <c r="BH201" s="170">
        <f t="shared" si="52"/>
        <v>0</v>
      </c>
      <c r="BI201" s="170">
        <f t="shared" si="53"/>
        <v>0</v>
      </c>
      <c r="BJ201" s="17" t="s">
        <v>87</v>
      </c>
      <c r="BK201" s="170">
        <f t="shared" si="54"/>
        <v>0</v>
      </c>
      <c r="BL201" s="17" t="s">
        <v>340</v>
      </c>
      <c r="BM201" s="169" t="s">
        <v>3565</v>
      </c>
    </row>
    <row r="202" spans="2:65" s="1" customFormat="1" ht="66.75" customHeight="1">
      <c r="B202" s="128"/>
      <c r="C202" s="158" t="s">
        <v>702</v>
      </c>
      <c r="D202" s="158" t="s">
        <v>336</v>
      </c>
      <c r="E202" s="159" t="s">
        <v>3566</v>
      </c>
      <c r="F202" s="160" t="s">
        <v>3567</v>
      </c>
      <c r="G202" s="161" t="s">
        <v>501</v>
      </c>
      <c r="H202" s="162">
        <v>1</v>
      </c>
      <c r="I202" s="163"/>
      <c r="J202" s="164">
        <f t="shared" si="45"/>
        <v>0</v>
      </c>
      <c r="K202" s="165"/>
      <c r="L202" s="32"/>
      <c r="M202" s="166" t="s">
        <v>1</v>
      </c>
      <c r="N202" s="127" t="s">
        <v>41</v>
      </c>
      <c r="P202" s="167">
        <f t="shared" si="46"/>
        <v>0</v>
      </c>
      <c r="Q202" s="167">
        <v>0</v>
      </c>
      <c r="R202" s="167">
        <f t="shared" si="47"/>
        <v>0</v>
      </c>
      <c r="S202" s="167">
        <v>0</v>
      </c>
      <c r="T202" s="168">
        <f t="shared" si="48"/>
        <v>0</v>
      </c>
      <c r="AR202" s="169" t="s">
        <v>340</v>
      </c>
      <c r="AT202" s="169" t="s">
        <v>336</v>
      </c>
      <c r="AU202" s="169" t="s">
        <v>82</v>
      </c>
      <c r="AY202" s="17" t="s">
        <v>334</v>
      </c>
      <c r="BE202" s="170">
        <f t="shared" si="49"/>
        <v>0</v>
      </c>
      <c r="BF202" s="170">
        <f t="shared" si="50"/>
        <v>0</v>
      </c>
      <c r="BG202" s="170">
        <f t="shared" si="51"/>
        <v>0</v>
      </c>
      <c r="BH202" s="170">
        <f t="shared" si="52"/>
        <v>0</v>
      </c>
      <c r="BI202" s="170">
        <f t="shared" si="53"/>
        <v>0</v>
      </c>
      <c r="BJ202" s="17" t="s">
        <v>87</v>
      </c>
      <c r="BK202" s="170">
        <f t="shared" si="54"/>
        <v>0</v>
      </c>
      <c r="BL202" s="17" t="s">
        <v>340</v>
      </c>
      <c r="BM202" s="169" t="s">
        <v>3568</v>
      </c>
    </row>
    <row r="203" spans="2:65" s="1" customFormat="1" ht="21.75" customHeight="1">
      <c r="B203" s="128"/>
      <c r="C203" s="158" t="s">
        <v>706</v>
      </c>
      <c r="D203" s="158" t="s">
        <v>336</v>
      </c>
      <c r="E203" s="159" t="s">
        <v>3569</v>
      </c>
      <c r="F203" s="160" t="s">
        <v>3570</v>
      </c>
      <c r="G203" s="161" t="s">
        <v>501</v>
      </c>
      <c r="H203" s="162">
        <v>4</v>
      </c>
      <c r="I203" s="163"/>
      <c r="J203" s="164">
        <f t="shared" si="45"/>
        <v>0</v>
      </c>
      <c r="K203" s="165"/>
      <c r="L203" s="32"/>
      <c r="M203" s="166" t="s">
        <v>1</v>
      </c>
      <c r="N203" s="127" t="s">
        <v>41</v>
      </c>
      <c r="P203" s="167">
        <f t="shared" si="46"/>
        <v>0</v>
      </c>
      <c r="Q203" s="167">
        <v>0</v>
      </c>
      <c r="R203" s="167">
        <f t="shared" si="47"/>
        <v>0</v>
      </c>
      <c r="S203" s="167">
        <v>0</v>
      </c>
      <c r="T203" s="168">
        <f t="shared" si="48"/>
        <v>0</v>
      </c>
      <c r="AR203" s="169" t="s">
        <v>340</v>
      </c>
      <c r="AT203" s="169" t="s">
        <v>336</v>
      </c>
      <c r="AU203" s="169" t="s">
        <v>82</v>
      </c>
      <c r="AY203" s="17" t="s">
        <v>334</v>
      </c>
      <c r="BE203" s="170">
        <f t="shared" si="49"/>
        <v>0</v>
      </c>
      <c r="BF203" s="170">
        <f t="shared" si="50"/>
        <v>0</v>
      </c>
      <c r="BG203" s="170">
        <f t="shared" si="51"/>
        <v>0</v>
      </c>
      <c r="BH203" s="170">
        <f t="shared" si="52"/>
        <v>0</v>
      </c>
      <c r="BI203" s="170">
        <f t="shared" si="53"/>
        <v>0</v>
      </c>
      <c r="BJ203" s="17" t="s">
        <v>87</v>
      </c>
      <c r="BK203" s="170">
        <f t="shared" si="54"/>
        <v>0</v>
      </c>
      <c r="BL203" s="17" t="s">
        <v>340</v>
      </c>
      <c r="BM203" s="169" t="s">
        <v>3571</v>
      </c>
    </row>
    <row r="204" spans="2:65" s="1" customFormat="1" ht="16.5" customHeight="1">
      <c r="B204" s="128"/>
      <c r="C204" s="158" t="s">
        <v>711</v>
      </c>
      <c r="D204" s="158" t="s">
        <v>336</v>
      </c>
      <c r="E204" s="159" t="s">
        <v>3572</v>
      </c>
      <c r="F204" s="160" t="s">
        <v>3573</v>
      </c>
      <c r="G204" s="161" t="s">
        <v>501</v>
      </c>
      <c r="H204" s="162">
        <v>1</v>
      </c>
      <c r="I204" s="163"/>
      <c r="J204" s="164">
        <f t="shared" si="45"/>
        <v>0</v>
      </c>
      <c r="K204" s="165"/>
      <c r="L204" s="32"/>
      <c r="M204" s="166" t="s">
        <v>1</v>
      </c>
      <c r="N204" s="127" t="s">
        <v>41</v>
      </c>
      <c r="P204" s="167">
        <f t="shared" si="46"/>
        <v>0</v>
      </c>
      <c r="Q204" s="167">
        <v>0</v>
      </c>
      <c r="R204" s="167">
        <f t="shared" si="47"/>
        <v>0</v>
      </c>
      <c r="S204" s="167">
        <v>0</v>
      </c>
      <c r="T204" s="168">
        <f t="shared" si="48"/>
        <v>0</v>
      </c>
      <c r="AR204" s="169" t="s">
        <v>340</v>
      </c>
      <c r="AT204" s="169" t="s">
        <v>336</v>
      </c>
      <c r="AU204" s="169" t="s">
        <v>82</v>
      </c>
      <c r="AY204" s="17" t="s">
        <v>334</v>
      </c>
      <c r="BE204" s="170">
        <f t="shared" si="49"/>
        <v>0</v>
      </c>
      <c r="BF204" s="170">
        <f t="shared" si="50"/>
        <v>0</v>
      </c>
      <c r="BG204" s="170">
        <f t="shared" si="51"/>
        <v>0</v>
      </c>
      <c r="BH204" s="170">
        <f t="shared" si="52"/>
        <v>0</v>
      </c>
      <c r="BI204" s="170">
        <f t="shared" si="53"/>
        <v>0</v>
      </c>
      <c r="BJ204" s="17" t="s">
        <v>87</v>
      </c>
      <c r="BK204" s="170">
        <f t="shared" si="54"/>
        <v>0</v>
      </c>
      <c r="BL204" s="17" t="s">
        <v>340</v>
      </c>
      <c r="BM204" s="169" t="s">
        <v>3574</v>
      </c>
    </row>
    <row r="205" spans="2:65" s="1" customFormat="1" ht="16.5" customHeight="1">
      <c r="B205" s="128"/>
      <c r="C205" s="158" t="s">
        <v>716</v>
      </c>
      <c r="D205" s="158" t="s">
        <v>336</v>
      </c>
      <c r="E205" s="159" t="s">
        <v>3575</v>
      </c>
      <c r="F205" s="160" t="s">
        <v>3576</v>
      </c>
      <c r="G205" s="161" t="s">
        <v>501</v>
      </c>
      <c r="H205" s="162">
        <v>3</v>
      </c>
      <c r="I205" s="163"/>
      <c r="J205" s="164">
        <f t="shared" si="45"/>
        <v>0</v>
      </c>
      <c r="K205" s="165"/>
      <c r="L205" s="32"/>
      <c r="M205" s="166" t="s">
        <v>1</v>
      </c>
      <c r="N205" s="127" t="s">
        <v>41</v>
      </c>
      <c r="P205" s="167">
        <f t="shared" si="46"/>
        <v>0</v>
      </c>
      <c r="Q205" s="167">
        <v>0</v>
      </c>
      <c r="R205" s="167">
        <f t="shared" si="47"/>
        <v>0</v>
      </c>
      <c r="S205" s="167">
        <v>0</v>
      </c>
      <c r="T205" s="168">
        <f t="shared" si="48"/>
        <v>0</v>
      </c>
      <c r="AR205" s="169" t="s">
        <v>340</v>
      </c>
      <c r="AT205" s="169" t="s">
        <v>336</v>
      </c>
      <c r="AU205" s="169" t="s">
        <v>82</v>
      </c>
      <c r="AY205" s="17" t="s">
        <v>334</v>
      </c>
      <c r="BE205" s="170">
        <f t="shared" si="49"/>
        <v>0</v>
      </c>
      <c r="BF205" s="170">
        <f t="shared" si="50"/>
        <v>0</v>
      </c>
      <c r="BG205" s="170">
        <f t="shared" si="51"/>
        <v>0</v>
      </c>
      <c r="BH205" s="170">
        <f t="shared" si="52"/>
        <v>0</v>
      </c>
      <c r="BI205" s="170">
        <f t="shared" si="53"/>
        <v>0</v>
      </c>
      <c r="BJ205" s="17" t="s">
        <v>87</v>
      </c>
      <c r="BK205" s="170">
        <f t="shared" si="54"/>
        <v>0</v>
      </c>
      <c r="BL205" s="17" t="s">
        <v>340</v>
      </c>
      <c r="BM205" s="169" t="s">
        <v>3577</v>
      </c>
    </row>
    <row r="206" spans="2:65" s="11" customFormat="1" ht="25.95" customHeight="1">
      <c r="B206" s="146"/>
      <c r="D206" s="147" t="s">
        <v>74</v>
      </c>
      <c r="E206" s="148" t="s">
        <v>3578</v>
      </c>
      <c r="F206" s="148" t="s">
        <v>3579</v>
      </c>
      <c r="I206" s="149"/>
      <c r="J206" s="150">
        <f>BK206</f>
        <v>0</v>
      </c>
      <c r="L206" s="146"/>
      <c r="M206" s="151"/>
      <c r="P206" s="152">
        <f>SUM(P207:P214)</f>
        <v>0</v>
      </c>
      <c r="R206" s="152">
        <f>SUM(R207:R214)</f>
        <v>0</v>
      </c>
      <c r="T206" s="153">
        <f>SUM(T207:T214)</f>
        <v>0</v>
      </c>
      <c r="AR206" s="147" t="s">
        <v>82</v>
      </c>
      <c r="AT206" s="154" t="s">
        <v>74</v>
      </c>
      <c r="AU206" s="154" t="s">
        <v>75</v>
      </c>
      <c r="AY206" s="147" t="s">
        <v>334</v>
      </c>
      <c r="BK206" s="155">
        <f>SUM(BK207:BK214)</f>
        <v>0</v>
      </c>
    </row>
    <row r="207" spans="2:65" s="1" customFormat="1" ht="24.15" customHeight="1">
      <c r="B207" s="128"/>
      <c r="C207" s="158" t="s">
        <v>720</v>
      </c>
      <c r="D207" s="158" t="s">
        <v>336</v>
      </c>
      <c r="E207" s="159" t="s">
        <v>3580</v>
      </c>
      <c r="F207" s="160" t="s">
        <v>3581</v>
      </c>
      <c r="G207" s="161" t="s">
        <v>511</v>
      </c>
      <c r="H207" s="162">
        <v>30</v>
      </c>
      <c r="I207" s="163"/>
      <c r="J207" s="164">
        <f t="shared" ref="J207:J214" si="55">ROUND(I207*H207,2)</f>
        <v>0</v>
      </c>
      <c r="K207" s="165"/>
      <c r="L207" s="32"/>
      <c r="M207" s="166" t="s">
        <v>1</v>
      </c>
      <c r="N207" s="127" t="s">
        <v>41</v>
      </c>
      <c r="P207" s="167">
        <f t="shared" ref="P207:P214" si="56">O207*H207</f>
        <v>0</v>
      </c>
      <c r="Q207" s="167">
        <v>0</v>
      </c>
      <c r="R207" s="167">
        <f t="shared" ref="R207:R214" si="57">Q207*H207</f>
        <v>0</v>
      </c>
      <c r="S207" s="167">
        <v>0</v>
      </c>
      <c r="T207" s="168">
        <f t="shared" ref="T207:T214" si="58">S207*H207</f>
        <v>0</v>
      </c>
      <c r="AR207" s="169" t="s">
        <v>340</v>
      </c>
      <c r="AT207" s="169" t="s">
        <v>336</v>
      </c>
      <c r="AU207" s="169" t="s">
        <v>82</v>
      </c>
      <c r="AY207" s="17" t="s">
        <v>334</v>
      </c>
      <c r="BE207" s="170">
        <f t="shared" ref="BE207:BE214" si="59">IF(N207="základná",J207,0)</f>
        <v>0</v>
      </c>
      <c r="BF207" s="170">
        <f t="shared" ref="BF207:BF214" si="60">IF(N207="znížená",J207,0)</f>
        <v>0</v>
      </c>
      <c r="BG207" s="170">
        <f t="shared" ref="BG207:BG214" si="61">IF(N207="zákl. prenesená",J207,0)</f>
        <v>0</v>
      </c>
      <c r="BH207" s="170">
        <f t="shared" ref="BH207:BH214" si="62">IF(N207="zníž. prenesená",J207,0)</f>
        <v>0</v>
      </c>
      <c r="BI207" s="170">
        <f t="shared" ref="BI207:BI214" si="63">IF(N207="nulová",J207,0)</f>
        <v>0</v>
      </c>
      <c r="BJ207" s="17" t="s">
        <v>87</v>
      </c>
      <c r="BK207" s="170">
        <f t="shared" ref="BK207:BK214" si="64">ROUND(I207*H207,2)</f>
        <v>0</v>
      </c>
      <c r="BL207" s="17" t="s">
        <v>340</v>
      </c>
      <c r="BM207" s="169" t="s">
        <v>3582</v>
      </c>
    </row>
    <row r="208" spans="2:65" s="1" customFormat="1" ht="16.5" customHeight="1">
      <c r="B208" s="128"/>
      <c r="C208" s="158" t="s">
        <v>726</v>
      </c>
      <c r="D208" s="158" t="s">
        <v>336</v>
      </c>
      <c r="E208" s="159" t="s">
        <v>3583</v>
      </c>
      <c r="F208" s="160" t="s">
        <v>3584</v>
      </c>
      <c r="G208" s="161" t="s">
        <v>511</v>
      </c>
      <c r="H208" s="162">
        <v>5</v>
      </c>
      <c r="I208" s="163"/>
      <c r="J208" s="164">
        <f t="shared" si="55"/>
        <v>0</v>
      </c>
      <c r="K208" s="165"/>
      <c r="L208" s="32"/>
      <c r="M208" s="166" t="s">
        <v>1</v>
      </c>
      <c r="N208" s="127" t="s">
        <v>41</v>
      </c>
      <c r="P208" s="167">
        <f t="shared" si="56"/>
        <v>0</v>
      </c>
      <c r="Q208" s="167">
        <v>0</v>
      </c>
      <c r="R208" s="167">
        <f t="shared" si="57"/>
        <v>0</v>
      </c>
      <c r="S208" s="167">
        <v>0</v>
      </c>
      <c r="T208" s="168">
        <f t="shared" si="58"/>
        <v>0</v>
      </c>
      <c r="AR208" s="169" t="s">
        <v>340</v>
      </c>
      <c r="AT208" s="169" t="s">
        <v>336</v>
      </c>
      <c r="AU208" s="169" t="s">
        <v>82</v>
      </c>
      <c r="AY208" s="17" t="s">
        <v>334</v>
      </c>
      <c r="BE208" s="170">
        <f t="shared" si="59"/>
        <v>0</v>
      </c>
      <c r="BF208" s="170">
        <f t="shared" si="60"/>
        <v>0</v>
      </c>
      <c r="BG208" s="170">
        <f t="shared" si="61"/>
        <v>0</v>
      </c>
      <c r="BH208" s="170">
        <f t="shared" si="62"/>
        <v>0</v>
      </c>
      <c r="BI208" s="170">
        <f t="shared" si="63"/>
        <v>0</v>
      </c>
      <c r="BJ208" s="17" t="s">
        <v>87</v>
      </c>
      <c r="BK208" s="170">
        <f t="shared" si="64"/>
        <v>0</v>
      </c>
      <c r="BL208" s="17" t="s">
        <v>340</v>
      </c>
      <c r="BM208" s="169" t="s">
        <v>3585</v>
      </c>
    </row>
    <row r="209" spans="2:65" s="1" customFormat="1" ht="24.15" customHeight="1">
      <c r="B209" s="128"/>
      <c r="C209" s="158" t="s">
        <v>733</v>
      </c>
      <c r="D209" s="158" t="s">
        <v>336</v>
      </c>
      <c r="E209" s="159" t="s">
        <v>3586</v>
      </c>
      <c r="F209" s="160" t="s">
        <v>3587</v>
      </c>
      <c r="G209" s="161" t="s">
        <v>3259</v>
      </c>
      <c r="H209" s="162">
        <v>18.399999999999999</v>
      </c>
      <c r="I209" s="163"/>
      <c r="J209" s="164">
        <f t="shared" si="55"/>
        <v>0</v>
      </c>
      <c r="K209" s="165"/>
      <c r="L209" s="32"/>
      <c r="M209" s="166" t="s">
        <v>1</v>
      </c>
      <c r="N209" s="127" t="s">
        <v>41</v>
      </c>
      <c r="P209" s="167">
        <f t="shared" si="56"/>
        <v>0</v>
      </c>
      <c r="Q209" s="167">
        <v>0</v>
      </c>
      <c r="R209" s="167">
        <f t="shared" si="57"/>
        <v>0</v>
      </c>
      <c r="S209" s="167">
        <v>0</v>
      </c>
      <c r="T209" s="168">
        <f t="shared" si="58"/>
        <v>0</v>
      </c>
      <c r="AR209" s="169" t="s">
        <v>340</v>
      </c>
      <c r="AT209" s="169" t="s">
        <v>336</v>
      </c>
      <c r="AU209" s="169" t="s">
        <v>82</v>
      </c>
      <c r="AY209" s="17" t="s">
        <v>334</v>
      </c>
      <c r="BE209" s="170">
        <f t="shared" si="59"/>
        <v>0</v>
      </c>
      <c r="BF209" s="170">
        <f t="shared" si="60"/>
        <v>0</v>
      </c>
      <c r="BG209" s="170">
        <f t="shared" si="61"/>
        <v>0</v>
      </c>
      <c r="BH209" s="170">
        <f t="shared" si="62"/>
        <v>0</v>
      </c>
      <c r="BI209" s="170">
        <f t="shared" si="63"/>
        <v>0</v>
      </c>
      <c r="BJ209" s="17" t="s">
        <v>87</v>
      </c>
      <c r="BK209" s="170">
        <f t="shared" si="64"/>
        <v>0</v>
      </c>
      <c r="BL209" s="17" t="s">
        <v>340</v>
      </c>
      <c r="BM209" s="169" t="s">
        <v>3588</v>
      </c>
    </row>
    <row r="210" spans="2:65" s="1" customFormat="1" ht="49.05" customHeight="1">
      <c r="B210" s="128"/>
      <c r="C210" s="158" t="s">
        <v>739</v>
      </c>
      <c r="D210" s="158" t="s">
        <v>336</v>
      </c>
      <c r="E210" s="159" t="s">
        <v>3589</v>
      </c>
      <c r="F210" s="160" t="s">
        <v>3590</v>
      </c>
      <c r="G210" s="161" t="s">
        <v>501</v>
      </c>
      <c r="H210" s="162">
        <v>4</v>
      </c>
      <c r="I210" s="163"/>
      <c r="J210" s="164">
        <f t="shared" si="55"/>
        <v>0</v>
      </c>
      <c r="K210" s="165"/>
      <c r="L210" s="32"/>
      <c r="M210" s="166" t="s">
        <v>1</v>
      </c>
      <c r="N210" s="127" t="s">
        <v>41</v>
      </c>
      <c r="P210" s="167">
        <f t="shared" si="56"/>
        <v>0</v>
      </c>
      <c r="Q210" s="167">
        <v>0</v>
      </c>
      <c r="R210" s="167">
        <f t="shared" si="57"/>
        <v>0</v>
      </c>
      <c r="S210" s="167">
        <v>0</v>
      </c>
      <c r="T210" s="168">
        <f t="shared" si="58"/>
        <v>0</v>
      </c>
      <c r="AR210" s="169" t="s">
        <v>340</v>
      </c>
      <c r="AT210" s="169" t="s">
        <v>336</v>
      </c>
      <c r="AU210" s="169" t="s">
        <v>82</v>
      </c>
      <c r="AY210" s="17" t="s">
        <v>334</v>
      </c>
      <c r="BE210" s="170">
        <f t="shared" si="59"/>
        <v>0</v>
      </c>
      <c r="BF210" s="170">
        <f t="shared" si="60"/>
        <v>0</v>
      </c>
      <c r="BG210" s="170">
        <f t="shared" si="61"/>
        <v>0</v>
      </c>
      <c r="BH210" s="170">
        <f t="shared" si="62"/>
        <v>0</v>
      </c>
      <c r="BI210" s="170">
        <f t="shared" si="63"/>
        <v>0</v>
      </c>
      <c r="BJ210" s="17" t="s">
        <v>87</v>
      </c>
      <c r="BK210" s="170">
        <f t="shared" si="64"/>
        <v>0</v>
      </c>
      <c r="BL210" s="17" t="s">
        <v>340</v>
      </c>
      <c r="BM210" s="169" t="s">
        <v>3591</v>
      </c>
    </row>
    <row r="211" spans="2:65" s="1" customFormat="1" ht="49.05" customHeight="1">
      <c r="B211" s="128"/>
      <c r="C211" s="158" t="s">
        <v>745</v>
      </c>
      <c r="D211" s="158" t="s">
        <v>336</v>
      </c>
      <c r="E211" s="159" t="s">
        <v>3592</v>
      </c>
      <c r="F211" s="160" t="s">
        <v>3593</v>
      </c>
      <c r="G211" s="161" t="s">
        <v>501</v>
      </c>
      <c r="H211" s="162">
        <v>1</v>
      </c>
      <c r="I211" s="163"/>
      <c r="J211" s="164">
        <f t="shared" si="55"/>
        <v>0</v>
      </c>
      <c r="K211" s="165"/>
      <c r="L211" s="32"/>
      <c r="M211" s="166" t="s">
        <v>1</v>
      </c>
      <c r="N211" s="127" t="s">
        <v>41</v>
      </c>
      <c r="P211" s="167">
        <f t="shared" si="56"/>
        <v>0</v>
      </c>
      <c r="Q211" s="167">
        <v>0</v>
      </c>
      <c r="R211" s="167">
        <f t="shared" si="57"/>
        <v>0</v>
      </c>
      <c r="S211" s="167">
        <v>0</v>
      </c>
      <c r="T211" s="168">
        <f t="shared" si="58"/>
        <v>0</v>
      </c>
      <c r="AR211" s="169" t="s">
        <v>340</v>
      </c>
      <c r="AT211" s="169" t="s">
        <v>336</v>
      </c>
      <c r="AU211" s="169" t="s">
        <v>82</v>
      </c>
      <c r="AY211" s="17" t="s">
        <v>334</v>
      </c>
      <c r="BE211" s="170">
        <f t="shared" si="59"/>
        <v>0</v>
      </c>
      <c r="BF211" s="170">
        <f t="shared" si="60"/>
        <v>0</v>
      </c>
      <c r="BG211" s="170">
        <f t="shared" si="61"/>
        <v>0</v>
      </c>
      <c r="BH211" s="170">
        <f t="shared" si="62"/>
        <v>0</v>
      </c>
      <c r="BI211" s="170">
        <f t="shared" si="63"/>
        <v>0</v>
      </c>
      <c r="BJ211" s="17" t="s">
        <v>87</v>
      </c>
      <c r="BK211" s="170">
        <f t="shared" si="64"/>
        <v>0</v>
      </c>
      <c r="BL211" s="17" t="s">
        <v>340</v>
      </c>
      <c r="BM211" s="169" t="s">
        <v>3594</v>
      </c>
    </row>
    <row r="212" spans="2:65" s="1" customFormat="1" ht="49.05" customHeight="1">
      <c r="B212" s="128"/>
      <c r="C212" s="158" t="s">
        <v>753</v>
      </c>
      <c r="D212" s="158" t="s">
        <v>336</v>
      </c>
      <c r="E212" s="159" t="s">
        <v>3595</v>
      </c>
      <c r="F212" s="160" t="s">
        <v>3596</v>
      </c>
      <c r="G212" s="161" t="s">
        <v>501</v>
      </c>
      <c r="H212" s="162">
        <v>1</v>
      </c>
      <c r="I212" s="163"/>
      <c r="J212" s="164">
        <f t="shared" si="55"/>
        <v>0</v>
      </c>
      <c r="K212" s="165"/>
      <c r="L212" s="32"/>
      <c r="M212" s="166" t="s">
        <v>1</v>
      </c>
      <c r="N212" s="127" t="s">
        <v>41</v>
      </c>
      <c r="P212" s="167">
        <f t="shared" si="56"/>
        <v>0</v>
      </c>
      <c r="Q212" s="167">
        <v>0</v>
      </c>
      <c r="R212" s="167">
        <f t="shared" si="57"/>
        <v>0</v>
      </c>
      <c r="S212" s="167">
        <v>0</v>
      </c>
      <c r="T212" s="168">
        <f t="shared" si="58"/>
        <v>0</v>
      </c>
      <c r="AR212" s="169" t="s">
        <v>340</v>
      </c>
      <c r="AT212" s="169" t="s">
        <v>336</v>
      </c>
      <c r="AU212" s="169" t="s">
        <v>82</v>
      </c>
      <c r="AY212" s="17" t="s">
        <v>334</v>
      </c>
      <c r="BE212" s="170">
        <f t="shared" si="59"/>
        <v>0</v>
      </c>
      <c r="BF212" s="170">
        <f t="shared" si="60"/>
        <v>0</v>
      </c>
      <c r="BG212" s="170">
        <f t="shared" si="61"/>
        <v>0</v>
      </c>
      <c r="BH212" s="170">
        <f t="shared" si="62"/>
        <v>0</v>
      </c>
      <c r="BI212" s="170">
        <f t="shared" si="63"/>
        <v>0</v>
      </c>
      <c r="BJ212" s="17" t="s">
        <v>87</v>
      </c>
      <c r="BK212" s="170">
        <f t="shared" si="64"/>
        <v>0</v>
      </c>
      <c r="BL212" s="17" t="s">
        <v>340</v>
      </c>
      <c r="BM212" s="169" t="s">
        <v>3597</v>
      </c>
    </row>
    <row r="213" spans="2:65" s="1" customFormat="1" ht="49.05" customHeight="1">
      <c r="B213" s="128"/>
      <c r="C213" s="158" t="s">
        <v>758</v>
      </c>
      <c r="D213" s="158" t="s">
        <v>336</v>
      </c>
      <c r="E213" s="159" t="s">
        <v>3598</v>
      </c>
      <c r="F213" s="160" t="s">
        <v>3599</v>
      </c>
      <c r="G213" s="161" t="s">
        <v>501</v>
      </c>
      <c r="H213" s="162">
        <v>1</v>
      </c>
      <c r="I213" s="163"/>
      <c r="J213" s="164">
        <f t="shared" si="55"/>
        <v>0</v>
      </c>
      <c r="K213" s="165"/>
      <c r="L213" s="32"/>
      <c r="M213" s="166" t="s">
        <v>1</v>
      </c>
      <c r="N213" s="127" t="s">
        <v>41</v>
      </c>
      <c r="P213" s="167">
        <f t="shared" si="56"/>
        <v>0</v>
      </c>
      <c r="Q213" s="167">
        <v>0</v>
      </c>
      <c r="R213" s="167">
        <f t="shared" si="57"/>
        <v>0</v>
      </c>
      <c r="S213" s="167">
        <v>0</v>
      </c>
      <c r="T213" s="168">
        <f t="shared" si="58"/>
        <v>0</v>
      </c>
      <c r="AR213" s="169" t="s">
        <v>340</v>
      </c>
      <c r="AT213" s="169" t="s">
        <v>336</v>
      </c>
      <c r="AU213" s="169" t="s">
        <v>82</v>
      </c>
      <c r="AY213" s="17" t="s">
        <v>334</v>
      </c>
      <c r="BE213" s="170">
        <f t="shared" si="59"/>
        <v>0</v>
      </c>
      <c r="BF213" s="170">
        <f t="shared" si="60"/>
        <v>0</v>
      </c>
      <c r="BG213" s="170">
        <f t="shared" si="61"/>
        <v>0</v>
      </c>
      <c r="BH213" s="170">
        <f t="shared" si="62"/>
        <v>0</v>
      </c>
      <c r="BI213" s="170">
        <f t="shared" si="63"/>
        <v>0</v>
      </c>
      <c r="BJ213" s="17" t="s">
        <v>87</v>
      </c>
      <c r="BK213" s="170">
        <f t="shared" si="64"/>
        <v>0</v>
      </c>
      <c r="BL213" s="17" t="s">
        <v>340</v>
      </c>
      <c r="BM213" s="169" t="s">
        <v>3600</v>
      </c>
    </row>
    <row r="214" spans="2:65" s="1" customFormat="1" ht="49.05" customHeight="1">
      <c r="B214" s="128"/>
      <c r="C214" s="158" t="s">
        <v>762</v>
      </c>
      <c r="D214" s="158" t="s">
        <v>336</v>
      </c>
      <c r="E214" s="159" t="s">
        <v>3601</v>
      </c>
      <c r="F214" s="160" t="s">
        <v>3602</v>
      </c>
      <c r="G214" s="161" t="s">
        <v>501</v>
      </c>
      <c r="H214" s="162">
        <v>1</v>
      </c>
      <c r="I214" s="163"/>
      <c r="J214" s="164">
        <f t="shared" si="55"/>
        <v>0</v>
      </c>
      <c r="K214" s="165"/>
      <c r="L214" s="32"/>
      <c r="M214" s="166" t="s">
        <v>1</v>
      </c>
      <c r="N214" s="127" t="s">
        <v>41</v>
      </c>
      <c r="P214" s="167">
        <f t="shared" si="56"/>
        <v>0</v>
      </c>
      <c r="Q214" s="167">
        <v>0</v>
      </c>
      <c r="R214" s="167">
        <f t="shared" si="57"/>
        <v>0</v>
      </c>
      <c r="S214" s="167">
        <v>0</v>
      </c>
      <c r="T214" s="168">
        <f t="shared" si="58"/>
        <v>0</v>
      </c>
      <c r="AR214" s="169" t="s">
        <v>340</v>
      </c>
      <c r="AT214" s="169" t="s">
        <v>336</v>
      </c>
      <c r="AU214" s="169" t="s">
        <v>82</v>
      </c>
      <c r="AY214" s="17" t="s">
        <v>334</v>
      </c>
      <c r="BE214" s="170">
        <f t="shared" si="59"/>
        <v>0</v>
      </c>
      <c r="BF214" s="170">
        <f t="shared" si="60"/>
        <v>0</v>
      </c>
      <c r="BG214" s="170">
        <f t="shared" si="61"/>
        <v>0</v>
      </c>
      <c r="BH214" s="170">
        <f t="shared" si="62"/>
        <v>0</v>
      </c>
      <c r="BI214" s="170">
        <f t="shared" si="63"/>
        <v>0</v>
      </c>
      <c r="BJ214" s="17" t="s">
        <v>87</v>
      </c>
      <c r="BK214" s="170">
        <f t="shared" si="64"/>
        <v>0</v>
      </c>
      <c r="BL214" s="17" t="s">
        <v>340</v>
      </c>
      <c r="BM214" s="169" t="s">
        <v>3603</v>
      </c>
    </row>
    <row r="215" spans="2:65" s="11" customFormat="1" ht="25.95" customHeight="1">
      <c r="B215" s="146"/>
      <c r="D215" s="147" t="s">
        <v>74</v>
      </c>
      <c r="E215" s="148" t="s">
        <v>3604</v>
      </c>
      <c r="F215" s="148" t="s">
        <v>2598</v>
      </c>
      <c r="I215" s="149"/>
      <c r="J215" s="150">
        <f>BK215</f>
        <v>0</v>
      </c>
      <c r="L215" s="146"/>
      <c r="M215" s="151"/>
      <c r="P215" s="152">
        <f>P216</f>
        <v>0</v>
      </c>
      <c r="R215" s="152">
        <f>R216</f>
        <v>0</v>
      </c>
      <c r="T215" s="153">
        <f>T216</f>
        <v>0</v>
      </c>
      <c r="AR215" s="147" t="s">
        <v>82</v>
      </c>
      <c r="AT215" s="154" t="s">
        <v>74</v>
      </c>
      <c r="AU215" s="154" t="s">
        <v>75</v>
      </c>
      <c r="AY215" s="147" t="s">
        <v>334</v>
      </c>
      <c r="BK215" s="155">
        <f>BK216</f>
        <v>0</v>
      </c>
    </row>
    <row r="216" spans="2:65" s="1" customFormat="1" ht="16.5" customHeight="1">
      <c r="B216" s="128"/>
      <c r="C216" s="158" t="s">
        <v>768</v>
      </c>
      <c r="D216" s="158" t="s">
        <v>336</v>
      </c>
      <c r="E216" s="159" t="s">
        <v>3605</v>
      </c>
      <c r="F216" s="160" t="s">
        <v>3227</v>
      </c>
      <c r="G216" s="161" t="s">
        <v>2590</v>
      </c>
      <c r="H216" s="162">
        <v>100</v>
      </c>
      <c r="I216" s="163"/>
      <c r="J216" s="164">
        <f>ROUND(I216*H216,2)</f>
        <v>0</v>
      </c>
      <c r="K216" s="165"/>
      <c r="L216" s="32"/>
      <c r="M216" s="214" t="s">
        <v>1</v>
      </c>
      <c r="N216" s="215" t="s">
        <v>41</v>
      </c>
      <c r="O216" s="216"/>
      <c r="P216" s="217">
        <f>O216*H216</f>
        <v>0</v>
      </c>
      <c r="Q216" s="217">
        <v>0</v>
      </c>
      <c r="R216" s="217">
        <f>Q216*H216</f>
        <v>0</v>
      </c>
      <c r="S216" s="217">
        <v>0</v>
      </c>
      <c r="T216" s="218">
        <f>S216*H216</f>
        <v>0</v>
      </c>
      <c r="AR216" s="169" t="s">
        <v>340</v>
      </c>
      <c r="AT216" s="169" t="s">
        <v>336</v>
      </c>
      <c r="AU216" s="169" t="s">
        <v>82</v>
      </c>
      <c r="AY216" s="17" t="s">
        <v>334</v>
      </c>
      <c r="BE216" s="170">
        <f>IF(N216="základná",J216,0)</f>
        <v>0</v>
      </c>
      <c r="BF216" s="170">
        <f>IF(N216="znížená",J216,0)</f>
        <v>0</v>
      </c>
      <c r="BG216" s="170">
        <f>IF(N216="zákl. prenesená",J216,0)</f>
        <v>0</v>
      </c>
      <c r="BH216" s="170">
        <f>IF(N216="zníž. prenesená",J216,0)</f>
        <v>0</v>
      </c>
      <c r="BI216" s="170">
        <f>IF(N216="nulová",J216,0)</f>
        <v>0</v>
      </c>
      <c r="BJ216" s="17" t="s">
        <v>87</v>
      </c>
      <c r="BK216" s="170">
        <f>ROUND(I216*H216,2)</f>
        <v>0</v>
      </c>
      <c r="BL216" s="17" t="s">
        <v>340</v>
      </c>
      <c r="BM216" s="169" t="s">
        <v>3606</v>
      </c>
    </row>
    <row r="217" spans="2:65" s="1" customFormat="1" ht="6.9" customHeight="1">
      <c r="B217" s="47"/>
      <c r="C217" s="48"/>
      <c r="D217" s="48"/>
      <c r="E217" s="48"/>
      <c r="F217" s="48"/>
      <c r="G217" s="48"/>
      <c r="H217" s="48"/>
      <c r="I217" s="48"/>
      <c r="J217" s="48"/>
      <c r="K217" s="48"/>
      <c r="L217" s="32"/>
    </row>
    <row r="219" spans="2:65" ht="15.6" customHeight="1">
      <c r="B219" s="229" t="s">
        <v>5534</v>
      </c>
      <c r="C219" s="230"/>
      <c r="D219" s="230"/>
      <c r="E219" s="230"/>
      <c r="F219" s="230"/>
      <c r="G219" s="231"/>
      <c r="H219" s="231"/>
    </row>
    <row r="220" spans="2:65" ht="40.200000000000003" customHeight="1">
      <c r="B220" s="278" t="s">
        <v>5535</v>
      </c>
      <c r="C220" s="279"/>
      <c r="D220" s="279"/>
      <c r="E220" s="279"/>
      <c r="F220" s="279"/>
      <c r="G220" s="279"/>
      <c r="H220" s="279"/>
    </row>
    <row r="221" spans="2:65" ht="65.400000000000006" customHeight="1">
      <c r="B221" s="278" t="s">
        <v>5536</v>
      </c>
      <c r="C221" s="278"/>
      <c r="D221" s="278"/>
      <c r="E221" s="278"/>
      <c r="F221" s="278"/>
      <c r="G221" s="278"/>
      <c r="H221" s="278"/>
    </row>
    <row r="222" spans="2:65" ht="65.400000000000006" customHeight="1">
      <c r="B222" s="278" t="s">
        <v>5537</v>
      </c>
      <c r="C222" s="278"/>
      <c r="D222" s="278"/>
      <c r="E222" s="278"/>
      <c r="F222" s="278"/>
      <c r="G222" s="278"/>
      <c r="H222" s="278"/>
    </row>
    <row r="223" spans="2:65" ht="65.400000000000006" customHeight="1">
      <c r="B223" s="278" t="s">
        <v>5538</v>
      </c>
      <c r="C223" s="278"/>
      <c r="D223" s="278"/>
      <c r="E223" s="278"/>
      <c r="F223" s="278"/>
      <c r="G223" s="278"/>
      <c r="H223" s="278"/>
    </row>
    <row r="224" spans="2:65" ht="65.400000000000006" customHeight="1">
      <c r="B224" s="278" t="s">
        <v>5539</v>
      </c>
      <c r="C224" s="278"/>
      <c r="D224" s="278"/>
      <c r="E224" s="278"/>
      <c r="F224" s="278"/>
      <c r="G224" s="278"/>
      <c r="H224" s="278"/>
    </row>
    <row r="225" spans="2:8" ht="65.400000000000006" customHeight="1">
      <c r="B225" s="278" t="s">
        <v>5540</v>
      </c>
      <c r="C225" s="278"/>
      <c r="D225" s="278"/>
      <c r="E225" s="278"/>
      <c r="F225" s="278"/>
      <c r="G225" s="278"/>
      <c r="H225" s="278"/>
    </row>
    <row r="226" spans="2:8" ht="40.200000000000003" customHeight="1">
      <c r="B226" s="278" t="s">
        <v>5541</v>
      </c>
      <c r="C226" s="278"/>
      <c r="D226" s="278"/>
      <c r="E226" s="278"/>
      <c r="F226" s="278"/>
      <c r="G226" s="278"/>
      <c r="H226" s="278"/>
    </row>
  </sheetData>
  <autoFilter ref="C137:K216" xr:uid="{00000000-0009-0000-0000-000005000000}"/>
  <mergeCells count="24">
    <mergeCell ref="L2:V2"/>
    <mergeCell ref="D112:F112"/>
    <mergeCell ref="D113:F113"/>
    <mergeCell ref="D114:F114"/>
    <mergeCell ref="E126:H126"/>
    <mergeCell ref="E85:H85"/>
    <mergeCell ref="E87:H87"/>
    <mergeCell ref="E89:H89"/>
    <mergeCell ref="D110:F110"/>
    <mergeCell ref="D111:F111"/>
    <mergeCell ref="E7:H7"/>
    <mergeCell ref="E9:H9"/>
    <mergeCell ref="E11:H11"/>
    <mergeCell ref="E20:H20"/>
    <mergeCell ref="B224:H224"/>
    <mergeCell ref="B225:H225"/>
    <mergeCell ref="B226:H226"/>
    <mergeCell ref="E29:H29"/>
    <mergeCell ref="B220:H220"/>
    <mergeCell ref="B221:H221"/>
    <mergeCell ref="B222:H222"/>
    <mergeCell ref="B223:H223"/>
    <mergeCell ref="E130:H130"/>
    <mergeCell ref="E128:H128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84"/>
  <sheetViews>
    <sheetView showGridLines="0" topLeftCell="A174" zoomScaleNormal="100" workbookViewId="0">
      <selection activeCell="A179" sqref="A179:XFD18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5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103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5531</v>
      </c>
      <c r="L4" s="20"/>
      <c r="M4" s="97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83" t="str">
        <f>'Rekapitulácia stavby'!K6</f>
        <v>NOVOSTAVBA MŠ TRAMÍN - rozpočet 1</v>
      </c>
      <c r="F7" s="284"/>
      <c r="G7" s="284"/>
      <c r="H7" s="284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83" t="s">
        <v>144</v>
      </c>
      <c r="F9" s="280"/>
      <c r="G9" s="280"/>
      <c r="H9" s="280"/>
      <c r="L9" s="32"/>
    </row>
    <row r="10" spans="2:46" s="1" customFormat="1" ht="12" customHeight="1">
      <c r="B10" s="32"/>
      <c r="D10" s="27" t="s">
        <v>147</v>
      </c>
      <c r="L10" s="32"/>
    </row>
    <row r="11" spans="2:46" s="1" customFormat="1" ht="16.5" customHeight="1">
      <c r="B11" s="32"/>
      <c r="E11" s="261" t="s">
        <v>3607</v>
      </c>
      <c r="F11" s="280"/>
      <c r="G11" s="280"/>
      <c r="H11" s="28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5. 12. 2022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85" t="str">
        <f>'Rekapitulácia stavby'!E14</f>
        <v>Vyplň údaj</v>
      </c>
      <c r="F20" s="240"/>
      <c r="G20" s="240"/>
      <c r="H20" s="240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8"/>
      <c r="E29" s="245" t="s">
        <v>1</v>
      </c>
      <c r="F29" s="245"/>
      <c r="G29" s="245"/>
      <c r="H29" s="245"/>
      <c r="L29" s="98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>
      <c r="B32" s="32"/>
      <c r="D32" s="25" t="s">
        <v>191</v>
      </c>
      <c r="J32" s="100">
        <f>J98</f>
        <v>0</v>
      </c>
      <c r="L32" s="32"/>
    </row>
    <row r="33" spans="2:12" s="1" customFormat="1" ht="14.4" customHeight="1">
      <c r="B33" s="32"/>
      <c r="D33" s="101" t="s">
        <v>194</v>
      </c>
      <c r="J33" s="100">
        <f>J104</f>
        <v>0</v>
      </c>
      <c r="L33" s="32"/>
    </row>
    <row r="34" spans="2:12" s="1" customFormat="1" ht="25.35" customHeight="1">
      <c r="B34" s="32"/>
      <c r="D34" s="102" t="s">
        <v>35</v>
      </c>
      <c r="J34" s="69">
        <f>ROUND(J32 + J33, 2)</f>
        <v>0</v>
      </c>
      <c r="L34" s="32"/>
    </row>
    <row r="35" spans="2:12" s="1" customFormat="1" ht="6.9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4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" customHeight="1">
      <c r="B37" s="32"/>
      <c r="D37" s="58" t="s">
        <v>39</v>
      </c>
      <c r="E37" s="37" t="s">
        <v>40</v>
      </c>
      <c r="F37" s="103">
        <f>ROUND((SUM(BE104:BE111) + SUM(BE133:BE174)),  2)</f>
        <v>0</v>
      </c>
      <c r="G37" s="104"/>
      <c r="H37" s="104"/>
      <c r="I37" s="105">
        <v>0.2</v>
      </c>
      <c r="J37" s="103">
        <f>ROUND(((SUM(BE104:BE111) + SUM(BE133:BE174))*I37),  2)</f>
        <v>0</v>
      </c>
      <c r="L37" s="32"/>
    </row>
    <row r="38" spans="2:12" s="1" customFormat="1" ht="14.4" customHeight="1">
      <c r="B38" s="32"/>
      <c r="E38" s="37" t="s">
        <v>41</v>
      </c>
      <c r="F38" s="103">
        <f>ROUND((SUM(BF104:BF111) + SUM(BF133:BF174)),  2)</f>
        <v>0</v>
      </c>
      <c r="G38" s="104"/>
      <c r="H38" s="104"/>
      <c r="I38" s="105">
        <v>0.2</v>
      </c>
      <c r="J38" s="103">
        <f>ROUND(((SUM(BF104:BF111) + SUM(BF133:BF174))*I38),  2)</f>
        <v>0</v>
      </c>
      <c r="L38" s="32"/>
    </row>
    <row r="39" spans="2:12" s="1" customFormat="1" ht="14.4" hidden="1" customHeight="1">
      <c r="B39" s="32"/>
      <c r="E39" s="27" t="s">
        <v>42</v>
      </c>
      <c r="F39" s="89">
        <f>ROUND((SUM(BG104:BG111) + SUM(BG133:BG174)),  2)</f>
        <v>0</v>
      </c>
      <c r="I39" s="106">
        <v>0.2</v>
      </c>
      <c r="J39" s="89">
        <f>0</f>
        <v>0</v>
      </c>
      <c r="L39" s="32"/>
    </row>
    <row r="40" spans="2:12" s="1" customFormat="1" ht="14.4" hidden="1" customHeight="1">
      <c r="B40" s="32"/>
      <c r="E40" s="27" t="s">
        <v>43</v>
      </c>
      <c r="F40" s="89">
        <f>ROUND((SUM(BH104:BH111) + SUM(BH133:BH174)),  2)</f>
        <v>0</v>
      </c>
      <c r="I40" s="106">
        <v>0.2</v>
      </c>
      <c r="J40" s="89">
        <f>0</f>
        <v>0</v>
      </c>
      <c r="L40" s="32"/>
    </row>
    <row r="41" spans="2:12" s="1" customFormat="1" ht="14.4" hidden="1" customHeight="1">
      <c r="B41" s="32"/>
      <c r="E41" s="37" t="s">
        <v>44</v>
      </c>
      <c r="F41" s="103">
        <f>ROUND((SUM(BI104:BI111) + SUM(BI133:BI174)),  2)</f>
        <v>0</v>
      </c>
      <c r="G41" s="104"/>
      <c r="H41" s="104"/>
      <c r="I41" s="105">
        <v>0</v>
      </c>
      <c r="J41" s="103">
        <f>0</f>
        <v>0</v>
      </c>
      <c r="L41" s="32"/>
    </row>
    <row r="42" spans="2:12" s="1" customFormat="1" ht="6.9" customHeight="1">
      <c r="B42" s="32"/>
      <c r="L42" s="32"/>
    </row>
    <row r="43" spans="2:12" s="1" customFormat="1" ht="25.35" customHeight="1">
      <c r="B43" s="32"/>
      <c r="C43" s="107"/>
      <c r="D43" s="108" t="s">
        <v>45</v>
      </c>
      <c r="E43" s="60"/>
      <c r="F43" s="60"/>
      <c r="G43" s="109" t="s">
        <v>46</v>
      </c>
      <c r="H43" s="110" t="s">
        <v>47</v>
      </c>
      <c r="I43" s="60"/>
      <c r="J43" s="111">
        <f>SUM(J34:J41)</f>
        <v>0</v>
      </c>
      <c r="K43" s="112"/>
      <c r="L43" s="32"/>
    </row>
    <row r="44" spans="2:12" s="1" customFormat="1" ht="14.4" customHeight="1">
      <c r="B44" s="32"/>
      <c r="L44" s="32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13" t="s">
        <v>51</v>
      </c>
      <c r="G61" s="46" t="s">
        <v>50</v>
      </c>
      <c r="H61" s="34"/>
      <c r="I61" s="34"/>
      <c r="J61" s="11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13" t="s">
        <v>51</v>
      </c>
      <c r="G76" s="46" t="s">
        <v>50</v>
      </c>
      <c r="H76" s="34"/>
      <c r="I76" s="34"/>
      <c r="J76" s="114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5532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83" t="str">
        <f>E7</f>
        <v>NOVOSTAVBA MŠ TRAMÍN - rozpočet 1</v>
      </c>
      <c r="F85" s="284"/>
      <c r="G85" s="284"/>
      <c r="H85" s="284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83" t="s">
        <v>144</v>
      </c>
      <c r="F87" s="280"/>
      <c r="G87" s="280"/>
      <c r="H87" s="280"/>
      <c r="L87" s="32"/>
    </row>
    <row r="88" spans="2:12" s="1" customFormat="1" ht="12" customHeight="1">
      <c r="B88" s="32"/>
      <c r="C88" s="27" t="s">
        <v>147</v>
      </c>
      <c r="L88" s="32"/>
    </row>
    <row r="89" spans="2:12" s="1" customFormat="1" ht="16.5" customHeight="1">
      <c r="B89" s="32"/>
      <c r="E89" s="261" t="str">
        <f>E11</f>
        <v>05 - SO01.5 - EPS</v>
      </c>
      <c r="F89" s="280"/>
      <c r="G89" s="280"/>
      <c r="H89" s="280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Kadnárova 2521/69,Bratislava</v>
      </c>
      <c r="I91" s="27" t="s">
        <v>21</v>
      </c>
      <c r="J91" s="55" t="str">
        <f>IF(J14="","",J14)</f>
        <v>5. 12. 2022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 xml:space="preserve">Mestská časť Bratislava - Rača </v>
      </c>
      <c r="I93" s="27" t="s">
        <v>29</v>
      </c>
      <c r="J93" s="30" t="str">
        <f>E23</f>
        <v xml:space="preserve">Ing.arch.Peter Kožuško </v>
      </c>
      <c r="L93" s="32"/>
    </row>
    <row r="94" spans="2:12" s="1" customFormat="1" ht="15.1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Rosoft,s.r.o.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5" t="s">
        <v>279</v>
      </c>
      <c r="D96" s="107"/>
      <c r="E96" s="107"/>
      <c r="F96" s="107"/>
      <c r="G96" s="107"/>
      <c r="H96" s="107"/>
      <c r="I96" s="107"/>
      <c r="J96" s="116" t="s">
        <v>280</v>
      </c>
      <c r="K96" s="107"/>
      <c r="L96" s="32"/>
    </row>
    <row r="97" spans="2:65" s="1" customFormat="1" ht="10.35" customHeight="1">
      <c r="B97" s="32"/>
      <c r="L97" s="32"/>
    </row>
    <row r="98" spans="2:65" s="1" customFormat="1" ht="22.8" customHeight="1">
      <c r="B98" s="32"/>
      <c r="C98" s="117" t="s">
        <v>281</v>
      </c>
      <c r="J98" s="69">
        <f>J133</f>
        <v>0</v>
      </c>
      <c r="L98" s="32"/>
      <c r="AU98" s="17" t="s">
        <v>282</v>
      </c>
    </row>
    <row r="99" spans="2:65" s="8" customFormat="1" ht="24.9" customHeight="1">
      <c r="B99" s="118"/>
      <c r="D99" s="119" t="s">
        <v>3608</v>
      </c>
      <c r="E99" s="120"/>
      <c r="F99" s="120"/>
      <c r="G99" s="120"/>
      <c r="H99" s="120"/>
      <c r="I99" s="120"/>
      <c r="J99" s="121">
        <f>J134</f>
        <v>0</v>
      </c>
      <c r="L99" s="118"/>
    </row>
    <row r="100" spans="2:65" s="8" customFormat="1" ht="24.9" customHeight="1">
      <c r="B100" s="118"/>
      <c r="D100" s="119" t="s">
        <v>3609</v>
      </c>
      <c r="E100" s="120"/>
      <c r="F100" s="120"/>
      <c r="G100" s="120"/>
      <c r="H100" s="120"/>
      <c r="I100" s="120"/>
      <c r="J100" s="121">
        <f>J155</f>
        <v>0</v>
      </c>
      <c r="L100" s="118"/>
    </row>
    <row r="101" spans="2:65" s="8" customFormat="1" ht="24.9" customHeight="1">
      <c r="B101" s="118"/>
      <c r="D101" s="119" t="s">
        <v>3610</v>
      </c>
      <c r="E101" s="120"/>
      <c r="F101" s="120"/>
      <c r="G101" s="120"/>
      <c r="H101" s="120"/>
      <c r="I101" s="120"/>
      <c r="J101" s="121">
        <f>J164</f>
        <v>0</v>
      </c>
      <c r="L101" s="118"/>
    </row>
    <row r="102" spans="2:65" s="1" customFormat="1" ht="21.75" customHeight="1">
      <c r="B102" s="32"/>
      <c r="L102" s="32"/>
    </row>
    <row r="103" spans="2:65" s="1" customFormat="1" ht="6.9" customHeight="1">
      <c r="B103" s="32"/>
      <c r="L103" s="32"/>
    </row>
    <row r="104" spans="2:65" s="1" customFormat="1" ht="29.25" customHeight="1">
      <c r="B104" s="32"/>
      <c r="C104" s="117" t="s">
        <v>310</v>
      </c>
      <c r="J104" s="126">
        <f>ROUND(J105 + J106 + J107 + J108 + J109 + J110,2)</f>
        <v>0</v>
      </c>
      <c r="L104" s="32"/>
      <c r="N104" s="127" t="s">
        <v>39</v>
      </c>
    </row>
    <row r="105" spans="2:65" s="1" customFormat="1" ht="18" customHeight="1">
      <c r="B105" s="128"/>
      <c r="C105" s="129"/>
      <c r="D105" s="281" t="s">
        <v>311</v>
      </c>
      <c r="E105" s="282"/>
      <c r="F105" s="282"/>
      <c r="G105" s="129"/>
      <c r="H105" s="129"/>
      <c r="I105" s="129"/>
      <c r="J105" s="131">
        <v>0</v>
      </c>
      <c r="K105" s="129"/>
      <c r="L105" s="128"/>
      <c r="M105" s="129"/>
      <c r="N105" s="132" t="s">
        <v>41</v>
      </c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33" t="s">
        <v>312</v>
      </c>
      <c r="AZ105" s="129"/>
      <c r="BA105" s="129"/>
      <c r="BB105" s="129"/>
      <c r="BC105" s="129"/>
      <c r="BD105" s="129"/>
      <c r="BE105" s="134">
        <f t="shared" ref="BE105:BE110" si="0">IF(N105="základná",J105,0)</f>
        <v>0</v>
      </c>
      <c r="BF105" s="134">
        <f t="shared" ref="BF105:BF110" si="1">IF(N105="znížená",J105,0)</f>
        <v>0</v>
      </c>
      <c r="BG105" s="134">
        <f t="shared" ref="BG105:BG110" si="2">IF(N105="zákl. prenesená",J105,0)</f>
        <v>0</v>
      </c>
      <c r="BH105" s="134">
        <f t="shared" ref="BH105:BH110" si="3">IF(N105="zníž. prenesená",J105,0)</f>
        <v>0</v>
      </c>
      <c r="BI105" s="134">
        <f t="shared" ref="BI105:BI110" si="4">IF(N105="nulová",J105,0)</f>
        <v>0</v>
      </c>
      <c r="BJ105" s="133" t="s">
        <v>87</v>
      </c>
      <c r="BK105" s="129"/>
      <c r="BL105" s="129"/>
      <c r="BM105" s="129"/>
    </row>
    <row r="106" spans="2:65" s="1" customFormat="1" ht="18" customHeight="1">
      <c r="B106" s="128"/>
      <c r="C106" s="129"/>
      <c r="D106" s="281" t="s">
        <v>313</v>
      </c>
      <c r="E106" s="282"/>
      <c r="F106" s="282"/>
      <c r="G106" s="129"/>
      <c r="H106" s="129"/>
      <c r="I106" s="129"/>
      <c r="J106" s="131">
        <v>0</v>
      </c>
      <c r="K106" s="129"/>
      <c r="L106" s="128"/>
      <c r="M106" s="129"/>
      <c r="N106" s="132" t="s">
        <v>41</v>
      </c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33" t="s">
        <v>312</v>
      </c>
      <c r="AZ106" s="129"/>
      <c r="BA106" s="129"/>
      <c r="BB106" s="129"/>
      <c r="BC106" s="129"/>
      <c r="BD106" s="129"/>
      <c r="BE106" s="134">
        <f t="shared" si="0"/>
        <v>0</v>
      </c>
      <c r="BF106" s="134">
        <f t="shared" si="1"/>
        <v>0</v>
      </c>
      <c r="BG106" s="134">
        <f t="shared" si="2"/>
        <v>0</v>
      </c>
      <c r="BH106" s="134">
        <f t="shared" si="3"/>
        <v>0</v>
      </c>
      <c r="BI106" s="134">
        <f t="shared" si="4"/>
        <v>0</v>
      </c>
      <c r="BJ106" s="133" t="s">
        <v>87</v>
      </c>
      <c r="BK106" s="129"/>
      <c r="BL106" s="129"/>
      <c r="BM106" s="129"/>
    </row>
    <row r="107" spans="2:65" s="1" customFormat="1" ht="18" customHeight="1">
      <c r="B107" s="128"/>
      <c r="C107" s="129"/>
      <c r="D107" s="281" t="s">
        <v>314</v>
      </c>
      <c r="E107" s="282"/>
      <c r="F107" s="282"/>
      <c r="G107" s="129"/>
      <c r="H107" s="129"/>
      <c r="I107" s="129"/>
      <c r="J107" s="131">
        <v>0</v>
      </c>
      <c r="K107" s="129"/>
      <c r="L107" s="128"/>
      <c r="M107" s="129"/>
      <c r="N107" s="132" t="s">
        <v>41</v>
      </c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33" t="s">
        <v>312</v>
      </c>
      <c r="AZ107" s="129"/>
      <c r="BA107" s="129"/>
      <c r="BB107" s="129"/>
      <c r="BC107" s="129"/>
      <c r="BD107" s="129"/>
      <c r="BE107" s="134">
        <f t="shared" si="0"/>
        <v>0</v>
      </c>
      <c r="BF107" s="134">
        <f t="shared" si="1"/>
        <v>0</v>
      </c>
      <c r="BG107" s="134">
        <f t="shared" si="2"/>
        <v>0</v>
      </c>
      <c r="BH107" s="134">
        <f t="shared" si="3"/>
        <v>0</v>
      </c>
      <c r="BI107" s="134">
        <f t="shared" si="4"/>
        <v>0</v>
      </c>
      <c r="BJ107" s="133" t="s">
        <v>87</v>
      </c>
      <c r="BK107" s="129"/>
      <c r="BL107" s="129"/>
      <c r="BM107" s="129"/>
    </row>
    <row r="108" spans="2:65" s="1" customFormat="1" ht="18" customHeight="1">
      <c r="B108" s="128"/>
      <c r="C108" s="129"/>
      <c r="D108" s="281" t="s">
        <v>315</v>
      </c>
      <c r="E108" s="282"/>
      <c r="F108" s="282"/>
      <c r="G108" s="129"/>
      <c r="H108" s="129"/>
      <c r="I108" s="129"/>
      <c r="J108" s="131">
        <v>0</v>
      </c>
      <c r="K108" s="129"/>
      <c r="L108" s="128"/>
      <c r="M108" s="129"/>
      <c r="N108" s="132" t="s">
        <v>41</v>
      </c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33" t="s">
        <v>312</v>
      </c>
      <c r="AZ108" s="129"/>
      <c r="BA108" s="129"/>
      <c r="BB108" s="129"/>
      <c r="BC108" s="129"/>
      <c r="BD108" s="129"/>
      <c r="BE108" s="134">
        <f t="shared" si="0"/>
        <v>0</v>
      </c>
      <c r="BF108" s="134">
        <f t="shared" si="1"/>
        <v>0</v>
      </c>
      <c r="BG108" s="134">
        <f t="shared" si="2"/>
        <v>0</v>
      </c>
      <c r="BH108" s="134">
        <f t="shared" si="3"/>
        <v>0</v>
      </c>
      <c r="BI108" s="134">
        <f t="shared" si="4"/>
        <v>0</v>
      </c>
      <c r="BJ108" s="133" t="s">
        <v>87</v>
      </c>
      <c r="BK108" s="129"/>
      <c r="BL108" s="129"/>
      <c r="BM108" s="129"/>
    </row>
    <row r="109" spans="2:65" s="1" customFormat="1" ht="18" customHeight="1">
      <c r="B109" s="128"/>
      <c r="C109" s="129"/>
      <c r="D109" s="281" t="s">
        <v>316</v>
      </c>
      <c r="E109" s="282"/>
      <c r="F109" s="282"/>
      <c r="G109" s="129"/>
      <c r="H109" s="129"/>
      <c r="I109" s="129"/>
      <c r="J109" s="131">
        <v>0</v>
      </c>
      <c r="K109" s="129"/>
      <c r="L109" s="128"/>
      <c r="M109" s="129"/>
      <c r="N109" s="132" t="s">
        <v>41</v>
      </c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33" t="s">
        <v>312</v>
      </c>
      <c r="AZ109" s="129"/>
      <c r="BA109" s="129"/>
      <c r="BB109" s="129"/>
      <c r="BC109" s="129"/>
      <c r="BD109" s="129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87</v>
      </c>
      <c r="BK109" s="129"/>
      <c r="BL109" s="129"/>
      <c r="BM109" s="129"/>
    </row>
    <row r="110" spans="2:65" s="1" customFormat="1" ht="18" customHeight="1">
      <c r="B110" s="128"/>
      <c r="C110" s="129"/>
      <c r="D110" s="130" t="s">
        <v>317</v>
      </c>
      <c r="E110" s="129"/>
      <c r="F110" s="129"/>
      <c r="G110" s="129"/>
      <c r="H110" s="129"/>
      <c r="I110" s="129"/>
      <c r="J110" s="131">
        <f>ROUND(J32*T110,2)</f>
        <v>0</v>
      </c>
      <c r="K110" s="129"/>
      <c r="L110" s="128"/>
      <c r="M110" s="129"/>
      <c r="N110" s="132" t="s">
        <v>41</v>
      </c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33" t="s">
        <v>318</v>
      </c>
      <c r="AZ110" s="129"/>
      <c r="BA110" s="129"/>
      <c r="BB110" s="129"/>
      <c r="BC110" s="129"/>
      <c r="BD110" s="129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87</v>
      </c>
      <c r="BK110" s="129"/>
      <c r="BL110" s="129"/>
      <c r="BM110" s="129"/>
    </row>
    <row r="111" spans="2:65" s="1" customFormat="1">
      <c r="B111" s="32"/>
      <c r="L111" s="32"/>
    </row>
    <row r="112" spans="2:65" s="1" customFormat="1" ht="29.25" customHeight="1">
      <c r="B112" s="32"/>
      <c r="C112" s="135" t="s">
        <v>319</v>
      </c>
      <c r="D112" s="107"/>
      <c r="E112" s="107"/>
      <c r="F112" s="107"/>
      <c r="G112" s="107"/>
      <c r="H112" s="107"/>
      <c r="I112" s="107"/>
      <c r="J112" s="136">
        <f>ROUND(J98+J104,2)</f>
        <v>0</v>
      </c>
      <c r="K112" s="107"/>
      <c r="L112" s="32"/>
    </row>
    <row r="113" spans="2:12" s="1" customFormat="1" ht="6.9" customHeight="1"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32"/>
    </row>
    <row r="117" spans="2:12" s="1" customFormat="1" ht="6.9" customHeight="1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32"/>
    </row>
    <row r="118" spans="2:12" s="1" customFormat="1" ht="24.9" customHeight="1">
      <c r="B118" s="32"/>
      <c r="C118" s="21" t="s">
        <v>5533</v>
      </c>
      <c r="L118" s="32"/>
    </row>
    <row r="119" spans="2:12" s="1" customFormat="1" ht="6.9" customHeight="1">
      <c r="B119" s="32"/>
      <c r="L119" s="32"/>
    </row>
    <row r="120" spans="2:12" s="1" customFormat="1" ht="12" customHeight="1">
      <c r="B120" s="32"/>
      <c r="C120" s="27" t="s">
        <v>15</v>
      </c>
      <c r="L120" s="32"/>
    </row>
    <row r="121" spans="2:12" s="1" customFormat="1" ht="16.5" customHeight="1">
      <c r="B121" s="32"/>
      <c r="E121" s="283" t="str">
        <f>E7</f>
        <v>NOVOSTAVBA MŠ TRAMÍN - rozpočet 1</v>
      </c>
      <c r="F121" s="284"/>
      <c r="G121" s="284"/>
      <c r="H121" s="284"/>
      <c r="L121" s="32"/>
    </row>
    <row r="122" spans="2:12" ht="12" customHeight="1">
      <c r="B122" s="20"/>
      <c r="C122" s="27" t="s">
        <v>141</v>
      </c>
      <c r="L122" s="20"/>
    </row>
    <row r="123" spans="2:12" s="1" customFormat="1" ht="16.5" customHeight="1">
      <c r="B123" s="32"/>
      <c r="E123" s="283" t="s">
        <v>144</v>
      </c>
      <c r="F123" s="280"/>
      <c r="G123" s="280"/>
      <c r="H123" s="280"/>
      <c r="L123" s="32"/>
    </row>
    <row r="124" spans="2:12" s="1" customFormat="1" ht="12" customHeight="1">
      <c r="B124" s="32"/>
      <c r="C124" s="27" t="s">
        <v>147</v>
      </c>
      <c r="L124" s="32"/>
    </row>
    <row r="125" spans="2:12" s="1" customFormat="1" ht="16.5" customHeight="1">
      <c r="B125" s="32"/>
      <c r="E125" s="261" t="str">
        <f>E11</f>
        <v>05 - SO01.5 - EPS</v>
      </c>
      <c r="F125" s="280"/>
      <c r="G125" s="280"/>
      <c r="H125" s="280"/>
      <c r="L125" s="32"/>
    </row>
    <row r="126" spans="2:12" s="1" customFormat="1" ht="6.9" customHeight="1">
      <c r="B126" s="32"/>
      <c r="L126" s="32"/>
    </row>
    <row r="127" spans="2:12" s="1" customFormat="1" ht="12" customHeight="1">
      <c r="B127" s="32"/>
      <c r="C127" s="27" t="s">
        <v>19</v>
      </c>
      <c r="F127" s="25" t="str">
        <f>F14</f>
        <v>Kadnárova 2521/69,Bratislava</v>
      </c>
      <c r="I127" s="27" t="s">
        <v>21</v>
      </c>
      <c r="J127" s="55" t="str">
        <f>IF(J14="","",J14)</f>
        <v>5. 12. 2022</v>
      </c>
      <c r="L127" s="32"/>
    </row>
    <row r="128" spans="2:12" s="1" customFormat="1" ht="6.9" customHeight="1">
      <c r="B128" s="32"/>
      <c r="L128" s="32"/>
    </row>
    <row r="129" spans="2:65" s="1" customFormat="1" ht="25.65" customHeight="1">
      <c r="B129" s="32"/>
      <c r="C129" s="27" t="s">
        <v>23</v>
      </c>
      <c r="F129" s="25" t="str">
        <f>E17</f>
        <v xml:space="preserve">Mestská časť Bratislava - Rača </v>
      </c>
      <c r="I129" s="27" t="s">
        <v>29</v>
      </c>
      <c r="J129" s="30" t="str">
        <f>E23</f>
        <v xml:space="preserve">Ing.arch.Peter Kožuško </v>
      </c>
      <c r="L129" s="32"/>
    </row>
    <row r="130" spans="2:65" s="1" customFormat="1" ht="15.15" customHeight="1">
      <c r="B130" s="32"/>
      <c r="C130" s="27" t="s">
        <v>27</v>
      </c>
      <c r="F130" s="25" t="str">
        <f>IF(E20="","",E20)</f>
        <v>Vyplň údaj</v>
      </c>
      <c r="I130" s="27" t="s">
        <v>32</v>
      </c>
      <c r="J130" s="30" t="str">
        <f>E26</f>
        <v>Rosoft,s.r.o.</v>
      </c>
      <c r="L130" s="32"/>
    </row>
    <row r="131" spans="2:65" s="1" customFormat="1" ht="10.35" customHeight="1">
      <c r="B131" s="32"/>
      <c r="L131" s="32"/>
    </row>
    <row r="132" spans="2:65" s="10" customFormat="1" ht="29.25" customHeight="1">
      <c r="B132" s="137"/>
      <c r="C132" s="138" t="s">
        <v>321</v>
      </c>
      <c r="D132" s="139" t="s">
        <v>60</v>
      </c>
      <c r="E132" s="139" t="s">
        <v>56</v>
      </c>
      <c r="F132" s="139" t="s">
        <v>57</v>
      </c>
      <c r="G132" s="139" t="s">
        <v>322</v>
      </c>
      <c r="H132" s="139" t="s">
        <v>323</v>
      </c>
      <c r="I132" s="139" t="s">
        <v>324</v>
      </c>
      <c r="J132" s="140" t="s">
        <v>280</v>
      </c>
      <c r="K132" s="141" t="s">
        <v>325</v>
      </c>
      <c r="L132" s="137"/>
      <c r="M132" s="62" t="s">
        <v>1</v>
      </c>
      <c r="N132" s="63" t="s">
        <v>39</v>
      </c>
      <c r="O132" s="63" t="s">
        <v>326</v>
      </c>
      <c r="P132" s="63" t="s">
        <v>327</v>
      </c>
      <c r="Q132" s="63" t="s">
        <v>328</v>
      </c>
      <c r="R132" s="63" t="s">
        <v>329</v>
      </c>
      <c r="S132" s="63" t="s">
        <v>330</v>
      </c>
      <c r="T132" s="64" t="s">
        <v>331</v>
      </c>
    </row>
    <row r="133" spans="2:65" s="1" customFormat="1" ht="22.8" customHeight="1">
      <c r="B133" s="32"/>
      <c r="C133" s="67" t="s">
        <v>191</v>
      </c>
      <c r="J133" s="142">
        <f>BK133</f>
        <v>0</v>
      </c>
      <c r="L133" s="32"/>
      <c r="M133" s="65"/>
      <c r="N133" s="56"/>
      <c r="O133" s="56"/>
      <c r="P133" s="143">
        <f>P134+P155+P164</f>
        <v>0</v>
      </c>
      <c r="Q133" s="56"/>
      <c r="R133" s="143">
        <f>R134+R155+R164</f>
        <v>0</v>
      </c>
      <c r="S133" s="56"/>
      <c r="T133" s="144">
        <f>T134+T155+T164</f>
        <v>0</v>
      </c>
      <c r="AT133" s="17" t="s">
        <v>74</v>
      </c>
      <c r="AU133" s="17" t="s">
        <v>282</v>
      </c>
      <c r="BK133" s="145">
        <f>BK134+BK155+BK164</f>
        <v>0</v>
      </c>
    </row>
    <row r="134" spans="2:65" s="11" customFormat="1" ht="25.95" customHeight="1">
      <c r="B134" s="146"/>
      <c r="D134" s="147" t="s">
        <v>74</v>
      </c>
      <c r="E134" s="148" t="s">
        <v>79</v>
      </c>
      <c r="F134" s="148" t="s">
        <v>3611</v>
      </c>
      <c r="I134" s="149"/>
      <c r="J134" s="150">
        <f>BK134</f>
        <v>0</v>
      </c>
      <c r="L134" s="146"/>
      <c r="M134" s="151"/>
      <c r="P134" s="152">
        <f>SUM(P135:P154)</f>
        <v>0</v>
      </c>
      <c r="R134" s="152">
        <f>SUM(R135:R154)</f>
        <v>0</v>
      </c>
      <c r="T134" s="153">
        <f>SUM(T135:T154)</f>
        <v>0</v>
      </c>
      <c r="AR134" s="147" t="s">
        <v>82</v>
      </c>
      <c r="AT134" s="154" t="s">
        <v>74</v>
      </c>
      <c r="AU134" s="154" t="s">
        <v>75</v>
      </c>
      <c r="AY134" s="147" t="s">
        <v>334</v>
      </c>
      <c r="BK134" s="155">
        <f>SUM(BK135:BK154)</f>
        <v>0</v>
      </c>
    </row>
    <row r="135" spans="2:65" s="1" customFormat="1" ht="21.75" customHeight="1">
      <c r="B135" s="128"/>
      <c r="C135" s="158" t="s">
        <v>82</v>
      </c>
      <c r="D135" s="158" t="s">
        <v>336</v>
      </c>
      <c r="E135" s="159" t="s">
        <v>3612</v>
      </c>
      <c r="F135" s="160" t="s">
        <v>3613</v>
      </c>
      <c r="G135" s="161" t="s">
        <v>501</v>
      </c>
      <c r="H135" s="162">
        <v>1</v>
      </c>
      <c r="I135" s="163"/>
      <c r="J135" s="164">
        <f t="shared" ref="J135:J154" si="5">ROUND(I135*H135,2)</f>
        <v>0</v>
      </c>
      <c r="K135" s="165"/>
      <c r="L135" s="32"/>
      <c r="M135" s="166" t="s">
        <v>1</v>
      </c>
      <c r="N135" s="127" t="s">
        <v>41</v>
      </c>
      <c r="P135" s="167">
        <f t="shared" ref="P135:P154" si="6">O135*H135</f>
        <v>0</v>
      </c>
      <c r="Q135" s="167">
        <v>0</v>
      </c>
      <c r="R135" s="167">
        <f t="shared" ref="R135:R154" si="7">Q135*H135</f>
        <v>0</v>
      </c>
      <c r="S135" s="167">
        <v>0</v>
      </c>
      <c r="T135" s="168">
        <f t="shared" ref="T135:T154" si="8">S135*H135</f>
        <v>0</v>
      </c>
      <c r="AR135" s="169" t="s">
        <v>340</v>
      </c>
      <c r="AT135" s="169" t="s">
        <v>336</v>
      </c>
      <c r="AU135" s="169" t="s">
        <v>82</v>
      </c>
      <c r="AY135" s="17" t="s">
        <v>334</v>
      </c>
      <c r="BE135" s="170">
        <f t="shared" ref="BE135:BE154" si="9">IF(N135="základná",J135,0)</f>
        <v>0</v>
      </c>
      <c r="BF135" s="170">
        <f t="shared" ref="BF135:BF154" si="10">IF(N135="znížená",J135,0)</f>
        <v>0</v>
      </c>
      <c r="BG135" s="170">
        <f t="shared" ref="BG135:BG154" si="11">IF(N135="zákl. prenesená",J135,0)</f>
        <v>0</v>
      </c>
      <c r="BH135" s="170">
        <f t="shared" ref="BH135:BH154" si="12">IF(N135="zníž. prenesená",J135,0)</f>
        <v>0</v>
      </c>
      <c r="BI135" s="170">
        <f t="shared" ref="BI135:BI154" si="13">IF(N135="nulová",J135,0)</f>
        <v>0</v>
      </c>
      <c r="BJ135" s="17" t="s">
        <v>87</v>
      </c>
      <c r="BK135" s="170">
        <f t="shared" ref="BK135:BK154" si="14">ROUND(I135*H135,2)</f>
        <v>0</v>
      </c>
      <c r="BL135" s="17" t="s">
        <v>340</v>
      </c>
      <c r="BM135" s="169" t="s">
        <v>3614</v>
      </c>
    </row>
    <row r="136" spans="2:65" s="1" customFormat="1" ht="16.5" customHeight="1">
      <c r="B136" s="128"/>
      <c r="C136" s="158" t="s">
        <v>87</v>
      </c>
      <c r="D136" s="158" t="s">
        <v>336</v>
      </c>
      <c r="E136" s="159" t="s">
        <v>3615</v>
      </c>
      <c r="F136" s="160" t="s">
        <v>3616</v>
      </c>
      <c r="G136" s="161" t="s">
        <v>501</v>
      </c>
      <c r="H136" s="162">
        <v>1</v>
      </c>
      <c r="I136" s="163"/>
      <c r="J136" s="164">
        <f t="shared" si="5"/>
        <v>0</v>
      </c>
      <c r="K136" s="165"/>
      <c r="L136" s="32"/>
      <c r="M136" s="166" t="s">
        <v>1</v>
      </c>
      <c r="N136" s="127" t="s">
        <v>41</v>
      </c>
      <c r="P136" s="167">
        <f t="shared" si="6"/>
        <v>0</v>
      </c>
      <c r="Q136" s="167">
        <v>0</v>
      </c>
      <c r="R136" s="167">
        <f t="shared" si="7"/>
        <v>0</v>
      </c>
      <c r="S136" s="167">
        <v>0</v>
      </c>
      <c r="T136" s="168">
        <f t="shared" si="8"/>
        <v>0</v>
      </c>
      <c r="AR136" s="169" t="s">
        <v>340</v>
      </c>
      <c r="AT136" s="169" t="s">
        <v>336</v>
      </c>
      <c r="AU136" s="169" t="s">
        <v>82</v>
      </c>
      <c r="AY136" s="17" t="s">
        <v>334</v>
      </c>
      <c r="BE136" s="170">
        <f t="shared" si="9"/>
        <v>0</v>
      </c>
      <c r="BF136" s="170">
        <f t="shared" si="10"/>
        <v>0</v>
      </c>
      <c r="BG136" s="170">
        <f t="shared" si="11"/>
        <v>0</v>
      </c>
      <c r="BH136" s="170">
        <f t="shared" si="12"/>
        <v>0</v>
      </c>
      <c r="BI136" s="170">
        <f t="shared" si="13"/>
        <v>0</v>
      </c>
      <c r="BJ136" s="17" t="s">
        <v>87</v>
      </c>
      <c r="BK136" s="170">
        <f t="shared" si="14"/>
        <v>0</v>
      </c>
      <c r="BL136" s="17" t="s">
        <v>340</v>
      </c>
      <c r="BM136" s="169" t="s">
        <v>3617</v>
      </c>
    </row>
    <row r="137" spans="2:65" s="1" customFormat="1" ht="16.5" customHeight="1">
      <c r="B137" s="128"/>
      <c r="C137" s="158" t="s">
        <v>352</v>
      </c>
      <c r="D137" s="158" t="s">
        <v>336</v>
      </c>
      <c r="E137" s="159" t="s">
        <v>3618</v>
      </c>
      <c r="F137" s="160" t="s">
        <v>3619</v>
      </c>
      <c r="G137" s="161" t="s">
        <v>501</v>
      </c>
      <c r="H137" s="162">
        <v>1</v>
      </c>
      <c r="I137" s="163"/>
      <c r="J137" s="164">
        <f t="shared" si="5"/>
        <v>0</v>
      </c>
      <c r="K137" s="165"/>
      <c r="L137" s="32"/>
      <c r="M137" s="166" t="s">
        <v>1</v>
      </c>
      <c r="N137" s="127" t="s">
        <v>41</v>
      </c>
      <c r="P137" s="167">
        <f t="shared" si="6"/>
        <v>0</v>
      </c>
      <c r="Q137" s="167">
        <v>0</v>
      </c>
      <c r="R137" s="167">
        <f t="shared" si="7"/>
        <v>0</v>
      </c>
      <c r="S137" s="167">
        <v>0</v>
      </c>
      <c r="T137" s="168">
        <f t="shared" si="8"/>
        <v>0</v>
      </c>
      <c r="AR137" s="169" t="s">
        <v>340</v>
      </c>
      <c r="AT137" s="169" t="s">
        <v>336</v>
      </c>
      <c r="AU137" s="169" t="s">
        <v>82</v>
      </c>
      <c r="AY137" s="17" t="s">
        <v>334</v>
      </c>
      <c r="BE137" s="170">
        <f t="shared" si="9"/>
        <v>0</v>
      </c>
      <c r="BF137" s="170">
        <f t="shared" si="10"/>
        <v>0</v>
      </c>
      <c r="BG137" s="170">
        <f t="shared" si="11"/>
        <v>0</v>
      </c>
      <c r="BH137" s="170">
        <f t="shared" si="12"/>
        <v>0</v>
      </c>
      <c r="BI137" s="170">
        <f t="shared" si="13"/>
        <v>0</v>
      </c>
      <c r="BJ137" s="17" t="s">
        <v>87</v>
      </c>
      <c r="BK137" s="170">
        <f t="shared" si="14"/>
        <v>0</v>
      </c>
      <c r="BL137" s="17" t="s">
        <v>340</v>
      </c>
      <c r="BM137" s="169" t="s">
        <v>3620</v>
      </c>
    </row>
    <row r="138" spans="2:65" s="1" customFormat="1" ht="16.5" customHeight="1">
      <c r="B138" s="128"/>
      <c r="C138" s="158" t="s">
        <v>340</v>
      </c>
      <c r="D138" s="158" t="s">
        <v>336</v>
      </c>
      <c r="E138" s="159" t="s">
        <v>3621</v>
      </c>
      <c r="F138" s="160" t="s">
        <v>3622</v>
      </c>
      <c r="G138" s="161" t="s">
        <v>501</v>
      </c>
      <c r="H138" s="162">
        <v>1</v>
      </c>
      <c r="I138" s="163"/>
      <c r="J138" s="164">
        <f t="shared" si="5"/>
        <v>0</v>
      </c>
      <c r="K138" s="165"/>
      <c r="L138" s="32"/>
      <c r="M138" s="166" t="s">
        <v>1</v>
      </c>
      <c r="N138" s="127" t="s">
        <v>41</v>
      </c>
      <c r="P138" s="167">
        <f t="shared" si="6"/>
        <v>0</v>
      </c>
      <c r="Q138" s="167">
        <v>0</v>
      </c>
      <c r="R138" s="167">
        <f t="shared" si="7"/>
        <v>0</v>
      </c>
      <c r="S138" s="167">
        <v>0</v>
      </c>
      <c r="T138" s="168">
        <f t="shared" si="8"/>
        <v>0</v>
      </c>
      <c r="AR138" s="169" t="s">
        <v>340</v>
      </c>
      <c r="AT138" s="169" t="s">
        <v>336</v>
      </c>
      <c r="AU138" s="169" t="s">
        <v>82</v>
      </c>
      <c r="AY138" s="17" t="s">
        <v>334</v>
      </c>
      <c r="BE138" s="170">
        <f t="shared" si="9"/>
        <v>0</v>
      </c>
      <c r="BF138" s="170">
        <f t="shared" si="10"/>
        <v>0</v>
      </c>
      <c r="BG138" s="170">
        <f t="shared" si="11"/>
        <v>0</v>
      </c>
      <c r="BH138" s="170">
        <f t="shared" si="12"/>
        <v>0</v>
      </c>
      <c r="BI138" s="170">
        <f t="shared" si="13"/>
        <v>0</v>
      </c>
      <c r="BJ138" s="17" t="s">
        <v>87</v>
      </c>
      <c r="BK138" s="170">
        <f t="shared" si="14"/>
        <v>0</v>
      </c>
      <c r="BL138" s="17" t="s">
        <v>340</v>
      </c>
      <c r="BM138" s="169" t="s">
        <v>3623</v>
      </c>
    </row>
    <row r="139" spans="2:65" s="1" customFormat="1" ht="16.5" customHeight="1">
      <c r="B139" s="128"/>
      <c r="C139" s="158" t="s">
        <v>374</v>
      </c>
      <c r="D139" s="158" t="s">
        <v>336</v>
      </c>
      <c r="E139" s="159" t="s">
        <v>3624</v>
      </c>
      <c r="F139" s="160" t="s">
        <v>3625</v>
      </c>
      <c r="G139" s="161" t="s">
        <v>501</v>
      </c>
      <c r="H139" s="162">
        <v>28</v>
      </c>
      <c r="I139" s="163"/>
      <c r="J139" s="164">
        <f t="shared" si="5"/>
        <v>0</v>
      </c>
      <c r="K139" s="165"/>
      <c r="L139" s="32"/>
      <c r="M139" s="166" t="s">
        <v>1</v>
      </c>
      <c r="N139" s="127" t="s">
        <v>41</v>
      </c>
      <c r="P139" s="167">
        <f t="shared" si="6"/>
        <v>0</v>
      </c>
      <c r="Q139" s="167">
        <v>0</v>
      </c>
      <c r="R139" s="167">
        <f t="shared" si="7"/>
        <v>0</v>
      </c>
      <c r="S139" s="167">
        <v>0</v>
      </c>
      <c r="T139" s="168">
        <f t="shared" si="8"/>
        <v>0</v>
      </c>
      <c r="AR139" s="169" t="s">
        <v>340</v>
      </c>
      <c r="AT139" s="169" t="s">
        <v>336</v>
      </c>
      <c r="AU139" s="169" t="s">
        <v>82</v>
      </c>
      <c r="AY139" s="17" t="s">
        <v>334</v>
      </c>
      <c r="BE139" s="170">
        <f t="shared" si="9"/>
        <v>0</v>
      </c>
      <c r="BF139" s="170">
        <f t="shared" si="10"/>
        <v>0</v>
      </c>
      <c r="BG139" s="170">
        <f t="shared" si="11"/>
        <v>0</v>
      </c>
      <c r="BH139" s="170">
        <f t="shared" si="12"/>
        <v>0</v>
      </c>
      <c r="BI139" s="170">
        <f t="shared" si="13"/>
        <v>0</v>
      </c>
      <c r="BJ139" s="17" t="s">
        <v>87</v>
      </c>
      <c r="BK139" s="170">
        <f t="shared" si="14"/>
        <v>0</v>
      </c>
      <c r="BL139" s="17" t="s">
        <v>340</v>
      </c>
      <c r="BM139" s="169" t="s">
        <v>3626</v>
      </c>
    </row>
    <row r="140" spans="2:65" s="1" customFormat="1" ht="16.5" customHeight="1">
      <c r="B140" s="128"/>
      <c r="C140" s="158" t="s">
        <v>380</v>
      </c>
      <c r="D140" s="158" t="s">
        <v>336</v>
      </c>
      <c r="E140" s="159" t="s">
        <v>3627</v>
      </c>
      <c r="F140" s="160" t="s">
        <v>3628</v>
      </c>
      <c r="G140" s="161" t="s">
        <v>501</v>
      </c>
      <c r="H140" s="162">
        <v>28</v>
      </c>
      <c r="I140" s="163"/>
      <c r="J140" s="164">
        <f t="shared" si="5"/>
        <v>0</v>
      </c>
      <c r="K140" s="165"/>
      <c r="L140" s="32"/>
      <c r="M140" s="166" t="s">
        <v>1</v>
      </c>
      <c r="N140" s="127" t="s">
        <v>41</v>
      </c>
      <c r="P140" s="167">
        <f t="shared" si="6"/>
        <v>0</v>
      </c>
      <c r="Q140" s="167">
        <v>0</v>
      </c>
      <c r="R140" s="167">
        <f t="shared" si="7"/>
        <v>0</v>
      </c>
      <c r="S140" s="167">
        <v>0</v>
      </c>
      <c r="T140" s="168">
        <f t="shared" si="8"/>
        <v>0</v>
      </c>
      <c r="AR140" s="169" t="s">
        <v>340</v>
      </c>
      <c r="AT140" s="169" t="s">
        <v>336</v>
      </c>
      <c r="AU140" s="169" t="s">
        <v>82</v>
      </c>
      <c r="AY140" s="17" t="s">
        <v>334</v>
      </c>
      <c r="BE140" s="170">
        <f t="shared" si="9"/>
        <v>0</v>
      </c>
      <c r="BF140" s="170">
        <f t="shared" si="10"/>
        <v>0</v>
      </c>
      <c r="BG140" s="170">
        <f t="shared" si="11"/>
        <v>0</v>
      </c>
      <c r="BH140" s="170">
        <f t="shared" si="12"/>
        <v>0</v>
      </c>
      <c r="BI140" s="170">
        <f t="shared" si="13"/>
        <v>0</v>
      </c>
      <c r="BJ140" s="17" t="s">
        <v>87</v>
      </c>
      <c r="BK140" s="170">
        <f t="shared" si="14"/>
        <v>0</v>
      </c>
      <c r="BL140" s="17" t="s">
        <v>340</v>
      </c>
      <c r="BM140" s="169" t="s">
        <v>3629</v>
      </c>
    </row>
    <row r="141" spans="2:65" s="1" customFormat="1" ht="16.5" customHeight="1">
      <c r="B141" s="128"/>
      <c r="C141" s="158" t="s">
        <v>384</v>
      </c>
      <c r="D141" s="158" t="s">
        <v>336</v>
      </c>
      <c r="E141" s="159" t="s">
        <v>3630</v>
      </c>
      <c r="F141" s="160" t="s">
        <v>3631</v>
      </c>
      <c r="G141" s="161" t="s">
        <v>501</v>
      </c>
      <c r="H141" s="162">
        <v>6</v>
      </c>
      <c r="I141" s="163"/>
      <c r="J141" s="164">
        <f t="shared" si="5"/>
        <v>0</v>
      </c>
      <c r="K141" s="165"/>
      <c r="L141" s="32"/>
      <c r="M141" s="166" t="s">
        <v>1</v>
      </c>
      <c r="N141" s="127" t="s">
        <v>41</v>
      </c>
      <c r="P141" s="167">
        <f t="shared" si="6"/>
        <v>0</v>
      </c>
      <c r="Q141" s="167">
        <v>0</v>
      </c>
      <c r="R141" s="167">
        <f t="shared" si="7"/>
        <v>0</v>
      </c>
      <c r="S141" s="167">
        <v>0</v>
      </c>
      <c r="T141" s="168">
        <f t="shared" si="8"/>
        <v>0</v>
      </c>
      <c r="AR141" s="169" t="s">
        <v>340</v>
      </c>
      <c r="AT141" s="169" t="s">
        <v>336</v>
      </c>
      <c r="AU141" s="169" t="s">
        <v>82</v>
      </c>
      <c r="AY141" s="17" t="s">
        <v>334</v>
      </c>
      <c r="BE141" s="170">
        <f t="shared" si="9"/>
        <v>0</v>
      </c>
      <c r="BF141" s="170">
        <f t="shared" si="10"/>
        <v>0</v>
      </c>
      <c r="BG141" s="170">
        <f t="shared" si="11"/>
        <v>0</v>
      </c>
      <c r="BH141" s="170">
        <f t="shared" si="12"/>
        <v>0</v>
      </c>
      <c r="BI141" s="170">
        <f t="shared" si="13"/>
        <v>0</v>
      </c>
      <c r="BJ141" s="17" t="s">
        <v>87</v>
      </c>
      <c r="BK141" s="170">
        <f t="shared" si="14"/>
        <v>0</v>
      </c>
      <c r="BL141" s="17" t="s">
        <v>340</v>
      </c>
      <c r="BM141" s="169" t="s">
        <v>3632</v>
      </c>
    </row>
    <row r="142" spans="2:65" s="1" customFormat="1" ht="16.5" customHeight="1">
      <c r="B142" s="128"/>
      <c r="C142" s="158" t="s">
        <v>392</v>
      </c>
      <c r="D142" s="158" t="s">
        <v>336</v>
      </c>
      <c r="E142" s="159" t="s">
        <v>3633</v>
      </c>
      <c r="F142" s="160" t="s">
        <v>3634</v>
      </c>
      <c r="G142" s="161" t="s">
        <v>501</v>
      </c>
      <c r="H142" s="162">
        <v>6</v>
      </c>
      <c r="I142" s="163"/>
      <c r="J142" s="164">
        <f t="shared" si="5"/>
        <v>0</v>
      </c>
      <c r="K142" s="165"/>
      <c r="L142" s="32"/>
      <c r="M142" s="166" t="s">
        <v>1</v>
      </c>
      <c r="N142" s="127" t="s">
        <v>41</v>
      </c>
      <c r="P142" s="167">
        <f t="shared" si="6"/>
        <v>0</v>
      </c>
      <c r="Q142" s="167">
        <v>0</v>
      </c>
      <c r="R142" s="167">
        <f t="shared" si="7"/>
        <v>0</v>
      </c>
      <c r="S142" s="167">
        <v>0</v>
      </c>
      <c r="T142" s="168">
        <f t="shared" si="8"/>
        <v>0</v>
      </c>
      <c r="AR142" s="169" t="s">
        <v>340</v>
      </c>
      <c r="AT142" s="169" t="s">
        <v>336</v>
      </c>
      <c r="AU142" s="169" t="s">
        <v>82</v>
      </c>
      <c r="AY142" s="17" t="s">
        <v>334</v>
      </c>
      <c r="BE142" s="170">
        <f t="shared" si="9"/>
        <v>0</v>
      </c>
      <c r="BF142" s="170">
        <f t="shared" si="10"/>
        <v>0</v>
      </c>
      <c r="BG142" s="170">
        <f t="shared" si="11"/>
        <v>0</v>
      </c>
      <c r="BH142" s="170">
        <f t="shared" si="12"/>
        <v>0</v>
      </c>
      <c r="BI142" s="170">
        <f t="shared" si="13"/>
        <v>0</v>
      </c>
      <c r="BJ142" s="17" t="s">
        <v>87</v>
      </c>
      <c r="BK142" s="170">
        <f t="shared" si="14"/>
        <v>0</v>
      </c>
      <c r="BL142" s="17" t="s">
        <v>340</v>
      </c>
      <c r="BM142" s="169" t="s">
        <v>3635</v>
      </c>
    </row>
    <row r="143" spans="2:65" s="1" customFormat="1" ht="16.5" customHeight="1">
      <c r="B143" s="128"/>
      <c r="C143" s="158" t="s">
        <v>396</v>
      </c>
      <c r="D143" s="158" t="s">
        <v>336</v>
      </c>
      <c r="E143" s="159" t="s">
        <v>3636</v>
      </c>
      <c r="F143" s="160" t="s">
        <v>3637</v>
      </c>
      <c r="G143" s="161" t="s">
        <v>501</v>
      </c>
      <c r="H143" s="162">
        <v>3</v>
      </c>
      <c r="I143" s="163"/>
      <c r="J143" s="164">
        <f t="shared" si="5"/>
        <v>0</v>
      </c>
      <c r="K143" s="165"/>
      <c r="L143" s="32"/>
      <c r="M143" s="166" t="s">
        <v>1</v>
      </c>
      <c r="N143" s="127" t="s">
        <v>41</v>
      </c>
      <c r="P143" s="167">
        <f t="shared" si="6"/>
        <v>0</v>
      </c>
      <c r="Q143" s="167">
        <v>0</v>
      </c>
      <c r="R143" s="167">
        <f t="shared" si="7"/>
        <v>0</v>
      </c>
      <c r="S143" s="167">
        <v>0</v>
      </c>
      <c r="T143" s="168">
        <f t="shared" si="8"/>
        <v>0</v>
      </c>
      <c r="AR143" s="169" t="s">
        <v>340</v>
      </c>
      <c r="AT143" s="169" t="s">
        <v>336</v>
      </c>
      <c r="AU143" s="169" t="s">
        <v>82</v>
      </c>
      <c r="AY143" s="17" t="s">
        <v>334</v>
      </c>
      <c r="BE143" s="170">
        <f t="shared" si="9"/>
        <v>0</v>
      </c>
      <c r="BF143" s="170">
        <f t="shared" si="10"/>
        <v>0</v>
      </c>
      <c r="BG143" s="170">
        <f t="shared" si="11"/>
        <v>0</v>
      </c>
      <c r="BH143" s="170">
        <f t="shared" si="12"/>
        <v>0</v>
      </c>
      <c r="BI143" s="170">
        <f t="shared" si="13"/>
        <v>0</v>
      </c>
      <c r="BJ143" s="17" t="s">
        <v>87</v>
      </c>
      <c r="BK143" s="170">
        <f t="shared" si="14"/>
        <v>0</v>
      </c>
      <c r="BL143" s="17" t="s">
        <v>340</v>
      </c>
      <c r="BM143" s="169" t="s">
        <v>3638</v>
      </c>
    </row>
    <row r="144" spans="2:65" s="1" customFormat="1" ht="16.5" customHeight="1">
      <c r="B144" s="128"/>
      <c r="C144" s="158" t="s">
        <v>400</v>
      </c>
      <c r="D144" s="158" t="s">
        <v>336</v>
      </c>
      <c r="E144" s="159" t="s">
        <v>3639</v>
      </c>
      <c r="F144" s="160" t="s">
        <v>3640</v>
      </c>
      <c r="G144" s="161" t="s">
        <v>501</v>
      </c>
      <c r="H144" s="162">
        <v>6</v>
      </c>
      <c r="I144" s="163"/>
      <c r="J144" s="164">
        <f t="shared" si="5"/>
        <v>0</v>
      </c>
      <c r="K144" s="165"/>
      <c r="L144" s="32"/>
      <c r="M144" s="166" t="s">
        <v>1</v>
      </c>
      <c r="N144" s="127" t="s">
        <v>41</v>
      </c>
      <c r="P144" s="167">
        <f t="shared" si="6"/>
        <v>0</v>
      </c>
      <c r="Q144" s="167">
        <v>0</v>
      </c>
      <c r="R144" s="167">
        <f t="shared" si="7"/>
        <v>0</v>
      </c>
      <c r="S144" s="167">
        <v>0</v>
      </c>
      <c r="T144" s="168">
        <f t="shared" si="8"/>
        <v>0</v>
      </c>
      <c r="AR144" s="169" t="s">
        <v>340</v>
      </c>
      <c r="AT144" s="169" t="s">
        <v>336</v>
      </c>
      <c r="AU144" s="169" t="s">
        <v>82</v>
      </c>
      <c r="AY144" s="17" t="s">
        <v>334</v>
      </c>
      <c r="BE144" s="170">
        <f t="shared" si="9"/>
        <v>0</v>
      </c>
      <c r="BF144" s="170">
        <f t="shared" si="10"/>
        <v>0</v>
      </c>
      <c r="BG144" s="170">
        <f t="shared" si="11"/>
        <v>0</v>
      </c>
      <c r="BH144" s="170">
        <f t="shared" si="12"/>
        <v>0</v>
      </c>
      <c r="BI144" s="170">
        <f t="shared" si="13"/>
        <v>0</v>
      </c>
      <c r="BJ144" s="17" t="s">
        <v>87</v>
      </c>
      <c r="BK144" s="170">
        <f t="shared" si="14"/>
        <v>0</v>
      </c>
      <c r="BL144" s="17" t="s">
        <v>340</v>
      </c>
      <c r="BM144" s="169" t="s">
        <v>3641</v>
      </c>
    </row>
    <row r="145" spans="2:65" s="1" customFormat="1" ht="16.5" customHeight="1">
      <c r="B145" s="128"/>
      <c r="C145" s="158" t="s">
        <v>415</v>
      </c>
      <c r="D145" s="158" t="s">
        <v>336</v>
      </c>
      <c r="E145" s="159" t="s">
        <v>3642</v>
      </c>
      <c r="F145" s="160" t="s">
        <v>3643</v>
      </c>
      <c r="G145" s="161" t="s">
        <v>501</v>
      </c>
      <c r="H145" s="162">
        <v>3</v>
      </c>
      <c r="I145" s="163"/>
      <c r="J145" s="164">
        <f t="shared" si="5"/>
        <v>0</v>
      </c>
      <c r="K145" s="165"/>
      <c r="L145" s="32"/>
      <c r="M145" s="166" t="s">
        <v>1</v>
      </c>
      <c r="N145" s="127" t="s">
        <v>41</v>
      </c>
      <c r="P145" s="167">
        <f t="shared" si="6"/>
        <v>0</v>
      </c>
      <c r="Q145" s="167">
        <v>0</v>
      </c>
      <c r="R145" s="167">
        <f t="shared" si="7"/>
        <v>0</v>
      </c>
      <c r="S145" s="167">
        <v>0</v>
      </c>
      <c r="T145" s="168">
        <f t="shared" si="8"/>
        <v>0</v>
      </c>
      <c r="AR145" s="169" t="s">
        <v>340</v>
      </c>
      <c r="AT145" s="169" t="s">
        <v>336</v>
      </c>
      <c r="AU145" s="169" t="s">
        <v>82</v>
      </c>
      <c r="AY145" s="17" t="s">
        <v>334</v>
      </c>
      <c r="BE145" s="170">
        <f t="shared" si="9"/>
        <v>0</v>
      </c>
      <c r="BF145" s="170">
        <f t="shared" si="10"/>
        <v>0</v>
      </c>
      <c r="BG145" s="170">
        <f t="shared" si="11"/>
        <v>0</v>
      </c>
      <c r="BH145" s="170">
        <f t="shared" si="12"/>
        <v>0</v>
      </c>
      <c r="BI145" s="170">
        <f t="shared" si="13"/>
        <v>0</v>
      </c>
      <c r="BJ145" s="17" t="s">
        <v>87</v>
      </c>
      <c r="BK145" s="170">
        <f t="shared" si="14"/>
        <v>0</v>
      </c>
      <c r="BL145" s="17" t="s">
        <v>340</v>
      </c>
      <c r="BM145" s="169" t="s">
        <v>3644</v>
      </c>
    </row>
    <row r="146" spans="2:65" s="1" customFormat="1" ht="16.5" customHeight="1">
      <c r="B146" s="128"/>
      <c r="C146" s="158" t="s">
        <v>424</v>
      </c>
      <c r="D146" s="158" t="s">
        <v>336</v>
      </c>
      <c r="E146" s="159" t="s">
        <v>3645</v>
      </c>
      <c r="F146" s="160" t="s">
        <v>3646</v>
      </c>
      <c r="G146" s="161" t="s">
        <v>501</v>
      </c>
      <c r="H146" s="162">
        <v>3</v>
      </c>
      <c r="I146" s="163"/>
      <c r="J146" s="164">
        <f t="shared" si="5"/>
        <v>0</v>
      </c>
      <c r="K146" s="165"/>
      <c r="L146" s="32"/>
      <c r="M146" s="166" t="s">
        <v>1</v>
      </c>
      <c r="N146" s="127" t="s">
        <v>41</v>
      </c>
      <c r="P146" s="167">
        <f t="shared" si="6"/>
        <v>0</v>
      </c>
      <c r="Q146" s="167">
        <v>0</v>
      </c>
      <c r="R146" s="167">
        <f t="shared" si="7"/>
        <v>0</v>
      </c>
      <c r="S146" s="167">
        <v>0</v>
      </c>
      <c r="T146" s="168">
        <f t="shared" si="8"/>
        <v>0</v>
      </c>
      <c r="AR146" s="169" t="s">
        <v>340</v>
      </c>
      <c r="AT146" s="169" t="s">
        <v>336</v>
      </c>
      <c r="AU146" s="169" t="s">
        <v>82</v>
      </c>
      <c r="AY146" s="17" t="s">
        <v>334</v>
      </c>
      <c r="BE146" s="170">
        <f t="shared" si="9"/>
        <v>0</v>
      </c>
      <c r="BF146" s="170">
        <f t="shared" si="10"/>
        <v>0</v>
      </c>
      <c r="BG146" s="170">
        <f t="shared" si="11"/>
        <v>0</v>
      </c>
      <c r="BH146" s="170">
        <f t="shared" si="12"/>
        <v>0</v>
      </c>
      <c r="BI146" s="170">
        <f t="shared" si="13"/>
        <v>0</v>
      </c>
      <c r="BJ146" s="17" t="s">
        <v>87</v>
      </c>
      <c r="BK146" s="170">
        <f t="shared" si="14"/>
        <v>0</v>
      </c>
      <c r="BL146" s="17" t="s">
        <v>340</v>
      </c>
      <c r="BM146" s="169" t="s">
        <v>3647</v>
      </c>
    </row>
    <row r="147" spans="2:65" s="1" customFormat="1" ht="16.5" customHeight="1">
      <c r="B147" s="128"/>
      <c r="C147" s="158" t="s">
        <v>439</v>
      </c>
      <c r="D147" s="158" t="s">
        <v>336</v>
      </c>
      <c r="E147" s="159" t="s">
        <v>3648</v>
      </c>
      <c r="F147" s="160" t="s">
        <v>3649</v>
      </c>
      <c r="G147" s="161" t="s">
        <v>501</v>
      </c>
      <c r="H147" s="162">
        <v>9</v>
      </c>
      <c r="I147" s="163"/>
      <c r="J147" s="164">
        <f t="shared" si="5"/>
        <v>0</v>
      </c>
      <c r="K147" s="165"/>
      <c r="L147" s="32"/>
      <c r="M147" s="166" t="s">
        <v>1</v>
      </c>
      <c r="N147" s="127" t="s">
        <v>41</v>
      </c>
      <c r="P147" s="167">
        <f t="shared" si="6"/>
        <v>0</v>
      </c>
      <c r="Q147" s="167">
        <v>0</v>
      </c>
      <c r="R147" s="167">
        <f t="shared" si="7"/>
        <v>0</v>
      </c>
      <c r="S147" s="167">
        <v>0</v>
      </c>
      <c r="T147" s="168">
        <f t="shared" si="8"/>
        <v>0</v>
      </c>
      <c r="AR147" s="169" t="s">
        <v>340</v>
      </c>
      <c r="AT147" s="169" t="s">
        <v>336</v>
      </c>
      <c r="AU147" s="169" t="s">
        <v>82</v>
      </c>
      <c r="AY147" s="17" t="s">
        <v>334</v>
      </c>
      <c r="BE147" s="170">
        <f t="shared" si="9"/>
        <v>0</v>
      </c>
      <c r="BF147" s="170">
        <f t="shared" si="10"/>
        <v>0</v>
      </c>
      <c r="BG147" s="170">
        <f t="shared" si="11"/>
        <v>0</v>
      </c>
      <c r="BH147" s="170">
        <f t="shared" si="12"/>
        <v>0</v>
      </c>
      <c r="BI147" s="170">
        <f t="shared" si="13"/>
        <v>0</v>
      </c>
      <c r="BJ147" s="17" t="s">
        <v>87</v>
      </c>
      <c r="BK147" s="170">
        <f t="shared" si="14"/>
        <v>0</v>
      </c>
      <c r="BL147" s="17" t="s">
        <v>340</v>
      </c>
      <c r="BM147" s="169" t="s">
        <v>3650</v>
      </c>
    </row>
    <row r="148" spans="2:65" s="1" customFormat="1" ht="16.5" customHeight="1">
      <c r="B148" s="128"/>
      <c r="C148" s="158" t="s">
        <v>444</v>
      </c>
      <c r="D148" s="158" t="s">
        <v>336</v>
      </c>
      <c r="E148" s="159" t="s">
        <v>3651</v>
      </c>
      <c r="F148" s="160" t="s">
        <v>3652</v>
      </c>
      <c r="G148" s="161" t="s">
        <v>501</v>
      </c>
      <c r="H148" s="162">
        <v>9</v>
      </c>
      <c r="I148" s="163"/>
      <c r="J148" s="164">
        <f t="shared" si="5"/>
        <v>0</v>
      </c>
      <c r="K148" s="165"/>
      <c r="L148" s="32"/>
      <c r="M148" s="166" t="s">
        <v>1</v>
      </c>
      <c r="N148" s="127" t="s">
        <v>41</v>
      </c>
      <c r="P148" s="167">
        <f t="shared" si="6"/>
        <v>0</v>
      </c>
      <c r="Q148" s="167">
        <v>0</v>
      </c>
      <c r="R148" s="167">
        <f t="shared" si="7"/>
        <v>0</v>
      </c>
      <c r="S148" s="167">
        <v>0</v>
      </c>
      <c r="T148" s="168">
        <f t="shared" si="8"/>
        <v>0</v>
      </c>
      <c r="AR148" s="169" t="s">
        <v>340</v>
      </c>
      <c r="AT148" s="169" t="s">
        <v>336</v>
      </c>
      <c r="AU148" s="169" t="s">
        <v>82</v>
      </c>
      <c r="AY148" s="17" t="s">
        <v>334</v>
      </c>
      <c r="BE148" s="170">
        <f t="shared" si="9"/>
        <v>0</v>
      </c>
      <c r="BF148" s="170">
        <f t="shared" si="10"/>
        <v>0</v>
      </c>
      <c r="BG148" s="170">
        <f t="shared" si="11"/>
        <v>0</v>
      </c>
      <c r="BH148" s="170">
        <f t="shared" si="12"/>
        <v>0</v>
      </c>
      <c r="BI148" s="170">
        <f t="shared" si="13"/>
        <v>0</v>
      </c>
      <c r="BJ148" s="17" t="s">
        <v>87</v>
      </c>
      <c r="BK148" s="170">
        <f t="shared" si="14"/>
        <v>0</v>
      </c>
      <c r="BL148" s="17" t="s">
        <v>340</v>
      </c>
      <c r="BM148" s="169" t="s">
        <v>3653</v>
      </c>
    </row>
    <row r="149" spans="2:65" s="1" customFormat="1" ht="16.5" customHeight="1">
      <c r="B149" s="128"/>
      <c r="C149" s="158" t="s">
        <v>448</v>
      </c>
      <c r="D149" s="158" t="s">
        <v>336</v>
      </c>
      <c r="E149" s="159" t="s">
        <v>3654</v>
      </c>
      <c r="F149" s="160" t="s">
        <v>3655</v>
      </c>
      <c r="G149" s="161" t="s">
        <v>501</v>
      </c>
      <c r="H149" s="162">
        <v>18</v>
      </c>
      <c r="I149" s="163"/>
      <c r="J149" s="164">
        <f t="shared" si="5"/>
        <v>0</v>
      </c>
      <c r="K149" s="165"/>
      <c r="L149" s="32"/>
      <c r="M149" s="166" t="s">
        <v>1</v>
      </c>
      <c r="N149" s="127" t="s">
        <v>41</v>
      </c>
      <c r="P149" s="167">
        <f t="shared" si="6"/>
        <v>0</v>
      </c>
      <c r="Q149" s="167">
        <v>0</v>
      </c>
      <c r="R149" s="167">
        <f t="shared" si="7"/>
        <v>0</v>
      </c>
      <c r="S149" s="167">
        <v>0</v>
      </c>
      <c r="T149" s="168">
        <f t="shared" si="8"/>
        <v>0</v>
      </c>
      <c r="AR149" s="169" t="s">
        <v>340</v>
      </c>
      <c r="AT149" s="169" t="s">
        <v>336</v>
      </c>
      <c r="AU149" s="169" t="s">
        <v>82</v>
      </c>
      <c r="AY149" s="17" t="s">
        <v>334</v>
      </c>
      <c r="BE149" s="170">
        <f t="shared" si="9"/>
        <v>0</v>
      </c>
      <c r="BF149" s="170">
        <f t="shared" si="10"/>
        <v>0</v>
      </c>
      <c r="BG149" s="170">
        <f t="shared" si="11"/>
        <v>0</v>
      </c>
      <c r="BH149" s="170">
        <f t="shared" si="12"/>
        <v>0</v>
      </c>
      <c r="BI149" s="170">
        <f t="shared" si="13"/>
        <v>0</v>
      </c>
      <c r="BJ149" s="17" t="s">
        <v>87</v>
      </c>
      <c r="BK149" s="170">
        <f t="shared" si="14"/>
        <v>0</v>
      </c>
      <c r="BL149" s="17" t="s">
        <v>340</v>
      </c>
      <c r="BM149" s="169" t="s">
        <v>3656</v>
      </c>
    </row>
    <row r="150" spans="2:65" s="1" customFormat="1" ht="16.5" customHeight="1">
      <c r="B150" s="128"/>
      <c r="C150" s="158" t="s">
        <v>452</v>
      </c>
      <c r="D150" s="158" t="s">
        <v>336</v>
      </c>
      <c r="E150" s="159" t="s">
        <v>3657</v>
      </c>
      <c r="F150" s="160" t="s">
        <v>3658</v>
      </c>
      <c r="G150" s="161" t="s">
        <v>501</v>
      </c>
      <c r="H150" s="162">
        <v>2</v>
      </c>
      <c r="I150" s="163"/>
      <c r="J150" s="164">
        <f t="shared" si="5"/>
        <v>0</v>
      </c>
      <c r="K150" s="165"/>
      <c r="L150" s="32"/>
      <c r="M150" s="166" t="s">
        <v>1</v>
      </c>
      <c r="N150" s="127" t="s">
        <v>41</v>
      </c>
      <c r="P150" s="167">
        <f t="shared" si="6"/>
        <v>0</v>
      </c>
      <c r="Q150" s="167">
        <v>0</v>
      </c>
      <c r="R150" s="167">
        <f t="shared" si="7"/>
        <v>0</v>
      </c>
      <c r="S150" s="167">
        <v>0</v>
      </c>
      <c r="T150" s="168">
        <f t="shared" si="8"/>
        <v>0</v>
      </c>
      <c r="AR150" s="169" t="s">
        <v>340</v>
      </c>
      <c r="AT150" s="169" t="s">
        <v>336</v>
      </c>
      <c r="AU150" s="169" t="s">
        <v>82</v>
      </c>
      <c r="AY150" s="17" t="s">
        <v>334</v>
      </c>
      <c r="BE150" s="170">
        <f t="shared" si="9"/>
        <v>0</v>
      </c>
      <c r="BF150" s="170">
        <f t="shared" si="10"/>
        <v>0</v>
      </c>
      <c r="BG150" s="170">
        <f t="shared" si="11"/>
        <v>0</v>
      </c>
      <c r="BH150" s="170">
        <f t="shared" si="12"/>
        <v>0</v>
      </c>
      <c r="BI150" s="170">
        <f t="shared" si="13"/>
        <v>0</v>
      </c>
      <c r="BJ150" s="17" t="s">
        <v>87</v>
      </c>
      <c r="BK150" s="170">
        <f t="shared" si="14"/>
        <v>0</v>
      </c>
      <c r="BL150" s="17" t="s">
        <v>340</v>
      </c>
      <c r="BM150" s="169" t="s">
        <v>3659</v>
      </c>
    </row>
    <row r="151" spans="2:65" s="1" customFormat="1" ht="21.75" customHeight="1">
      <c r="B151" s="128"/>
      <c r="C151" s="158" t="s">
        <v>456</v>
      </c>
      <c r="D151" s="158" t="s">
        <v>336</v>
      </c>
      <c r="E151" s="159" t="s">
        <v>3660</v>
      </c>
      <c r="F151" s="160" t="s">
        <v>3661</v>
      </c>
      <c r="G151" s="161" t="s">
        <v>501</v>
      </c>
      <c r="H151" s="162">
        <v>2</v>
      </c>
      <c r="I151" s="163"/>
      <c r="J151" s="164">
        <f t="shared" si="5"/>
        <v>0</v>
      </c>
      <c r="K151" s="165"/>
      <c r="L151" s="32"/>
      <c r="M151" s="166" t="s">
        <v>1</v>
      </c>
      <c r="N151" s="127" t="s">
        <v>41</v>
      </c>
      <c r="P151" s="167">
        <f t="shared" si="6"/>
        <v>0</v>
      </c>
      <c r="Q151" s="167">
        <v>0</v>
      </c>
      <c r="R151" s="167">
        <f t="shared" si="7"/>
        <v>0</v>
      </c>
      <c r="S151" s="167">
        <v>0</v>
      </c>
      <c r="T151" s="168">
        <f t="shared" si="8"/>
        <v>0</v>
      </c>
      <c r="AR151" s="169" t="s">
        <v>340</v>
      </c>
      <c r="AT151" s="169" t="s">
        <v>336</v>
      </c>
      <c r="AU151" s="169" t="s">
        <v>82</v>
      </c>
      <c r="AY151" s="17" t="s">
        <v>334</v>
      </c>
      <c r="BE151" s="170">
        <f t="shared" si="9"/>
        <v>0</v>
      </c>
      <c r="BF151" s="170">
        <f t="shared" si="10"/>
        <v>0</v>
      </c>
      <c r="BG151" s="170">
        <f t="shared" si="11"/>
        <v>0</v>
      </c>
      <c r="BH151" s="170">
        <f t="shared" si="12"/>
        <v>0</v>
      </c>
      <c r="BI151" s="170">
        <f t="shared" si="13"/>
        <v>0</v>
      </c>
      <c r="BJ151" s="17" t="s">
        <v>87</v>
      </c>
      <c r="BK151" s="170">
        <f t="shared" si="14"/>
        <v>0</v>
      </c>
      <c r="BL151" s="17" t="s">
        <v>340</v>
      </c>
      <c r="BM151" s="169" t="s">
        <v>3662</v>
      </c>
    </row>
    <row r="152" spans="2:65" s="1" customFormat="1" ht="16.5" customHeight="1">
      <c r="B152" s="128"/>
      <c r="C152" s="158" t="s">
        <v>460</v>
      </c>
      <c r="D152" s="158" t="s">
        <v>336</v>
      </c>
      <c r="E152" s="159" t="s">
        <v>3663</v>
      </c>
      <c r="F152" s="160" t="s">
        <v>3664</v>
      </c>
      <c r="G152" s="161" t="s">
        <v>501</v>
      </c>
      <c r="H152" s="162">
        <v>2</v>
      </c>
      <c r="I152" s="163"/>
      <c r="J152" s="164">
        <f t="shared" si="5"/>
        <v>0</v>
      </c>
      <c r="K152" s="165"/>
      <c r="L152" s="32"/>
      <c r="M152" s="166" t="s">
        <v>1</v>
      </c>
      <c r="N152" s="127" t="s">
        <v>41</v>
      </c>
      <c r="P152" s="167">
        <f t="shared" si="6"/>
        <v>0</v>
      </c>
      <c r="Q152" s="167">
        <v>0</v>
      </c>
      <c r="R152" s="167">
        <f t="shared" si="7"/>
        <v>0</v>
      </c>
      <c r="S152" s="167">
        <v>0</v>
      </c>
      <c r="T152" s="168">
        <f t="shared" si="8"/>
        <v>0</v>
      </c>
      <c r="AR152" s="169" t="s">
        <v>340</v>
      </c>
      <c r="AT152" s="169" t="s">
        <v>336</v>
      </c>
      <c r="AU152" s="169" t="s">
        <v>82</v>
      </c>
      <c r="AY152" s="17" t="s">
        <v>334</v>
      </c>
      <c r="BE152" s="170">
        <f t="shared" si="9"/>
        <v>0</v>
      </c>
      <c r="BF152" s="170">
        <f t="shared" si="10"/>
        <v>0</v>
      </c>
      <c r="BG152" s="170">
        <f t="shared" si="11"/>
        <v>0</v>
      </c>
      <c r="BH152" s="170">
        <f t="shared" si="12"/>
        <v>0</v>
      </c>
      <c r="BI152" s="170">
        <f t="shared" si="13"/>
        <v>0</v>
      </c>
      <c r="BJ152" s="17" t="s">
        <v>87</v>
      </c>
      <c r="BK152" s="170">
        <f t="shared" si="14"/>
        <v>0</v>
      </c>
      <c r="BL152" s="17" t="s">
        <v>340</v>
      </c>
      <c r="BM152" s="169" t="s">
        <v>3665</v>
      </c>
    </row>
    <row r="153" spans="2:65" s="1" customFormat="1" ht="21.75" customHeight="1">
      <c r="B153" s="128"/>
      <c r="C153" s="158" t="s">
        <v>464</v>
      </c>
      <c r="D153" s="158" t="s">
        <v>336</v>
      </c>
      <c r="E153" s="159" t="s">
        <v>3666</v>
      </c>
      <c r="F153" s="160" t="s">
        <v>3667</v>
      </c>
      <c r="G153" s="161" t="s">
        <v>501</v>
      </c>
      <c r="H153" s="162">
        <v>1</v>
      </c>
      <c r="I153" s="163"/>
      <c r="J153" s="164">
        <f t="shared" si="5"/>
        <v>0</v>
      </c>
      <c r="K153" s="165"/>
      <c r="L153" s="32"/>
      <c r="M153" s="166" t="s">
        <v>1</v>
      </c>
      <c r="N153" s="127" t="s">
        <v>41</v>
      </c>
      <c r="P153" s="167">
        <f t="shared" si="6"/>
        <v>0</v>
      </c>
      <c r="Q153" s="167">
        <v>0</v>
      </c>
      <c r="R153" s="167">
        <f t="shared" si="7"/>
        <v>0</v>
      </c>
      <c r="S153" s="167">
        <v>0</v>
      </c>
      <c r="T153" s="168">
        <f t="shared" si="8"/>
        <v>0</v>
      </c>
      <c r="AR153" s="169" t="s">
        <v>340</v>
      </c>
      <c r="AT153" s="169" t="s">
        <v>336</v>
      </c>
      <c r="AU153" s="169" t="s">
        <v>82</v>
      </c>
      <c r="AY153" s="17" t="s">
        <v>334</v>
      </c>
      <c r="BE153" s="170">
        <f t="shared" si="9"/>
        <v>0</v>
      </c>
      <c r="BF153" s="170">
        <f t="shared" si="10"/>
        <v>0</v>
      </c>
      <c r="BG153" s="170">
        <f t="shared" si="11"/>
        <v>0</v>
      </c>
      <c r="BH153" s="170">
        <f t="shared" si="12"/>
        <v>0</v>
      </c>
      <c r="BI153" s="170">
        <f t="shared" si="13"/>
        <v>0</v>
      </c>
      <c r="BJ153" s="17" t="s">
        <v>87</v>
      </c>
      <c r="BK153" s="170">
        <f t="shared" si="14"/>
        <v>0</v>
      </c>
      <c r="BL153" s="17" t="s">
        <v>340</v>
      </c>
      <c r="BM153" s="169" t="s">
        <v>3668</v>
      </c>
    </row>
    <row r="154" spans="2:65" s="1" customFormat="1" ht="16.5" customHeight="1">
      <c r="B154" s="128"/>
      <c r="C154" s="158" t="s">
        <v>7</v>
      </c>
      <c r="D154" s="158" t="s">
        <v>336</v>
      </c>
      <c r="E154" s="159" t="s">
        <v>3669</v>
      </c>
      <c r="F154" s="160" t="s">
        <v>3670</v>
      </c>
      <c r="G154" s="161" t="s">
        <v>501</v>
      </c>
      <c r="H154" s="162">
        <v>58</v>
      </c>
      <c r="I154" s="163"/>
      <c r="J154" s="164">
        <f t="shared" si="5"/>
        <v>0</v>
      </c>
      <c r="K154" s="165"/>
      <c r="L154" s="32"/>
      <c r="M154" s="166" t="s">
        <v>1</v>
      </c>
      <c r="N154" s="127" t="s">
        <v>41</v>
      </c>
      <c r="P154" s="167">
        <f t="shared" si="6"/>
        <v>0</v>
      </c>
      <c r="Q154" s="167">
        <v>0</v>
      </c>
      <c r="R154" s="167">
        <f t="shared" si="7"/>
        <v>0</v>
      </c>
      <c r="S154" s="167">
        <v>0</v>
      </c>
      <c r="T154" s="168">
        <f t="shared" si="8"/>
        <v>0</v>
      </c>
      <c r="AR154" s="169" t="s">
        <v>340</v>
      </c>
      <c r="AT154" s="169" t="s">
        <v>336</v>
      </c>
      <c r="AU154" s="169" t="s">
        <v>82</v>
      </c>
      <c r="AY154" s="17" t="s">
        <v>334</v>
      </c>
      <c r="BE154" s="170">
        <f t="shared" si="9"/>
        <v>0</v>
      </c>
      <c r="BF154" s="170">
        <f t="shared" si="10"/>
        <v>0</v>
      </c>
      <c r="BG154" s="170">
        <f t="shared" si="11"/>
        <v>0</v>
      </c>
      <c r="BH154" s="170">
        <f t="shared" si="12"/>
        <v>0</v>
      </c>
      <c r="BI154" s="170">
        <f t="shared" si="13"/>
        <v>0</v>
      </c>
      <c r="BJ154" s="17" t="s">
        <v>87</v>
      </c>
      <c r="BK154" s="170">
        <f t="shared" si="14"/>
        <v>0</v>
      </c>
      <c r="BL154" s="17" t="s">
        <v>340</v>
      </c>
      <c r="BM154" s="169" t="s">
        <v>3671</v>
      </c>
    </row>
    <row r="155" spans="2:65" s="11" customFormat="1" ht="25.95" customHeight="1">
      <c r="B155" s="146"/>
      <c r="D155" s="147" t="s">
        <v>74</v>
      </c>
      <c r="E155" s="148" t="s">
        <v>89</v>
      </c>
      <c r="F155" s="148" t="s">
        <v>3672</v>
      </c>
      <c r="I155" s="149"/>
      <c r="J155" s="150">
        <f>BK155</f>
        <v>0</v>
      </c>
      <c r="L155" s="146"/>
      <c r="M155" s="151"/>
      <c r="P155" s="152">
        <f>SUM(P156:P163)</f>
        <v>0</v>
      </c>
      <c r="R155" s="152">
        <f>SUM(R156:R163)</f>
        <v>0</v>
      </c>
      <c r="T155" s="153">
        <f>SUM(T156:T163)</f>
        <v>0</v>
      </c>
      <c r="AR155" s="147" t="s">
        <v>82</v>
      </c>
      <c r="AT155" s="154" t="s">
        <v>74</v>
      </c>
      <c r="AU155" s="154" t="s">
        <v>75</v>
      </c>
      <c r="AY155" s="147" t="s">
        <v>334</v>
      </c>
      <c r="BK155" s="155">
        <f>SUM(BK156:BK163)</f>
        <v>0</v>
      </c>
    </row>
    <row r="156" spans="2:65" s="1" customFormat="1" ht="24.15" customHeight="1">
      <c r="B156" s="128"/>
      <c r="C156" s="158" t="s">
        <v>472</v>
      </c>
      <c r="D156" s="158" t="s">
        <v>336</v>
      </c>
      <c r="E156" s="159" t="s">
        <v>3673</v>
      </c>
      <c r="F156" s="160" t="s">
        <v>3674</v>
      </c>
      <c r="G156" s="161" t="s">
        <v>511</v>
      </c>
      <c r="H156" s="162">
        <v>400</v>
      </c>
      <c r="I156" s="163"/>
      <c r="J156" s="164">
        <f t="shared" ref="J156:J163" si="15">ROUND(I156*H156,2)</f>
        <v>0</v>
      </c>
      <c r="K156" s="165"/>
      <c r="L156" s="32"/>
      <c r="M156" s="166" t="s">
        <v>1</v>
      </c>
      <c r="N156" s="127" t="s">
        <v>41</v>
      </c>
      <c r="P156" s="167">
        <f t="shared" ref="P156:P163" si="16">O156*H156</f>
        <v>0</v>
      </c>
      <c r="Q156" s="167">
        <v>0</v>
      </c>
      <c r="R156" s="167">
        <f t="shared" ref="R156:R163" si="17">Q156*H156</f>
        <v>0</v>
      </c>
      <c r="S156" s="167">
        <v>0</v>
      </c>
      <c r="T156" s="168">
        <f t="shared" ref="T156:T163" si="18">S156*H156</f>
        <v>0</v>
      </c>
      <c r="AR156" s="169" t="s">
        <v>340</v>
      </c>
      <c r="AT156" s="169" t="s">
        <v>336</v>
      </c>
      <c r="AU156" s="169" t="s">
        <v>82</v>
      </c>
      <c r="AY156" s="17" t="s">
        <v>334</v>
      </c>
      <c r="BE156" s="170">
        <f t="shared" ref="BE156:BE163" si="19">IF(N156="základná",J156,0)</f>
        <v>0</v>
      </c>
      <c r="BF156" s="170">
        <f t="shared" ref="BF156:BF163" si="20">IF(N156="znížená",J156,0)</f>
        <v>0</v>
      </c>
      <c r="BG156" s="170">
        <f t="shared" ref="BG156:BG163" si="21">IF(N156="zákl. prenesená",J156,0)</f>
        <v>0</v>
      </c>
      <c r="BH156" s="170">
        <f t="shared" ref="BH156:BH163" si="22">IF(N156="zníž. prenesená",J156,0)</f>
        <v>0</v>
      </c>
      <c r="BI156" s="170">
        <f t="shared" ref="BI156:BI163" si="23">IF(N156="nulová",J156,0)</f>
        <v>0</v>
      </c>
      <c r="BJ156" s="17" t="s">
        <v>87</v>
      </c>
      <c r="BK156" s="170">
        <f t="shared" ref="BK156:BK163" si="24">ROUND(I156*H156,2)</f>
        <v>0</v>
      </c>
      <c r="BL156" s="17" t="s">
        <v>340</v>
      </c>
      <c r="BM156" s="169" t="s">
        <v>3675</v>
      </c>
    </row>
    <row r="157" spans="2:65" s="1" customFormat="1" ht="24.15" customHeight="1">
      <c r="B157" s="128"/>
      <c r="C157" s="158" t="s">
        <v>476</v>
      </c>
      <c r="D157" s="158" t="s">
        <v>336</v>
      </c>
      <c r="E157" s="159" t="s">
        <v>3676</v>
      </c>
      <c r="F157" s="160" t="s">
        <v>3674</v>
      </c>
      <c r="G157" s="161" t="s">
        <v>511</v>
      </c>
      <c r="H157" s="162">
        <v>30</v>
      </c>
      <c r="I157" s="163"/>
      <c r="J157" s="164">
        <f t="shared" si="15"/>
        <v>0</v>
      </c>
      <c r="K157" s="165"/>
      <c r="L157" s="32"/>
      <c r="M157" s="166" t="s">
        <v>1</v>
      </c>
      <c r="N157" s="127" t="s">
        <v>41</v>
      </c>
      <c r="P157" s="167">
        <f t="shared" si="16"/>
        <v>0</v>
      </c>
      <c r="Q157" s="167">
        <v>0</v>
      </c>
      <c r="R157" s="167">
        <f t="shared" si="17"/>
        <v>0</v>
      </c>
      <c r="S157" s="167">
        <v>0</v>
      </c>
      <c r="T157" s="168">
        <f t="shared" si="18"/>
        <v>0</v>
      </c>
      <c r="AR157" s="169" t="s">
        <v>340</v>
      </c>
      <c r="AT157" s="169" t="s">
        <v>336</v>
      </c>
      <c r="AU157" s="169" t="s">
        <v>82</v>
      </c>
      <c r="AY157" s="17" t="s">
        <v>334</v>
      </c>
      <c r="BE157" s="170">
        <f t="shared" si="19"/>
        <v>0</v>
      </c>
      <c r="BF157" s="170">
        <f t="shared" si="20"/>
        <v>0</v>
      </c>
      <c r="BG157" s="170">
        <f t="shared" si="21"/>
        <v>0</v>
      </c>
      <c r="BH157" s="170">
        <f t="shared" si="22"/>
        <v>0</v>
      </c>
      <c r="BI157" s="170">
        <f t="shared" si="23"/>
        <v>0</v>
      </c>
      <c r="BJ157" s="17" t="s">
        <v>87</v>
      </c>
      <c r="BK157" s="170">
        <f t="shared" si="24"/>
        <v>0</v>
      </c>
      <c r="BL157" s="17" t="s">
        <v>340</v>
      </c>
      <c r="BM157" s="169" t="s">
        <v>3677</v>
      </c>
    </row>
    <row r="158" spans="2:65" s="1" customFormat="1" ht="24.15" customHeight="1">
      <c r="B158" s="128"/>
      <c r="C158" s="158" t="s">
        <v>482</v>
      </c>
      <c r="D158" s="158" t="s">
        <v>336</v>
      </c>
      <c r="E158" s="159" t="s">
        <v>3678</v>
      </c>
      <c r="F158" s="160" t="s">
        <v>3679</v>
      </c>
      <c r="G158" s="161" t="s">
        <v>511</v>
      </c>
      <c r="H158" s="162">
        <v>30</v>
      </c>
      <c r="I158" s="163"/>
      <c r="J158" s="164">
        <f t="shared" si="15"/>
        <v>0</v>
      </c>
      <c r="K158" s="165"/>
      <c r="L158" s="32"/>
      <c r="M158" s="166" t="s">
        <v>1</v>
      </c>
      <c r="N158" s="127" t="s">
        <v>41</v>
      </c>
      <c r="P158" s="167">
        <f t="shared" si="16"/>
        <v>0</v>
      </c>
      <c r="Q158" s="167">
        <v>0</v>
      </c>
      <c r="R158" s="167">
        <f t="shared" si="17"/>
        <v>0</v>
      </c>
      <c r="S158" s="167">
        <v>0</v>
      </c>
      <c r="T158" s="168">
        <f t="shared" si="18"/>
        <v>0</v>
      </c>
      <c r="AR158" s="169" t="s">
        <v>340</v>
      </c>
      <c r="AT158" s="169" t="s">
        <v>336</v>
      </c>
      <c r="AU158" s="169" t="s">
        <v>82</v>
      </c>
      <c r="AY158" s="17" t="s">
        <v>334</v>
      </c>
      <c r="BE158" s="170">
        <f t="shared" si="19"/>
        <v>0</v>
      </c>
      <c r="BF158" s="170">
        <f t="shared" si="20"/>
        <v>0</v>
      </c>
      <c r="BG158" s="170">
        <f t="shared" si="21"/>
        <v>0</v>
      </c>
      <c r="BH158" s="170">
        <f t="shared" si="22"/>
        <v>0</v>
      </c>
      <c r="BI158" s="170">
        <f t="shared" si="23"/>
        <v>0</v>
      </c>
      <c r="BJ158" s="17" t="s">
        <v>87</v>
      </c>
      <c r="BK158" s="170">
        <f t="shared" si="24"/>
        <v>0</v>
      </c>
      <c r="BL158" s="17" t="s">
        <v>340</v>
      </c>
      <c r="BM158" s="169" t="s">
        <v>3680</v>
      </c>
    </row>
    <row r="159" spans="2:65" s="1" customFormat="1" ht="24.15" customHeight="1">
      <c r="B159" s="128"/>
      <c r="C159" s="158" t="s">
        <v>486</v>
      </c>
      <c r="D159" s="158" t="s">
        <v>336</v>
      </c>
      <c r="E159" s="159" t="s">
        <v>3681</v>
      </c>
      <c r="F159" s="160" t="s">
        <v>3674</v>
      </c>
      <c r="G159" s="161" t="s">
        <v>511</v>
      </c>
      <c r="H159" s="162">
        <v>55</v>
      </c>
      <c r="I159" s="163"/>
      <c r="J159" s="164">
        <f t="shared" si="15"/>
        <v>0</v>
      </c>
      <c r="K159" s="165"/>
      <c r="L159" s="32"/>
      <c r="M159" s="166" t="s">
        <v>1</v>
      </c>
      <c r="N159" s="127" t="s">
        <v>41</v>
      </c>
      <c r="P159" s="167">
        <f t="shared" si="16"/>
        <v>0</v>
      </c>
      <c r="Q159" s="167">
        <v>0</v>
      </c>
      <c r="R159" s="167">
        <f t="shared" si="17"/>
        <v>0</v>
      </c>
      <c r="S159" s="167">
        <v>0</v>
      </c>
      <c r="T159" s="168">
        <f t="shared" si="18"/>
        <v>0</v>
      </c>
      <c r="AR159" s="169" t="s">
        <v>340</v>
      </c>
      <c r="AT159" s="169" t="s">
        <v>336</v>
      </c>
      <c r="AU159" s="169" t="s">
        <v>82</v>
      </c>
      <c r="AY159" s="17" t="s">
        <v>334</v>
      </c>
      <c r="BE159" s="170">
        <f t="shared" si="19"/>
        <v>0</v>
      </c>
      <c r="BF159" s="170">
        <f t="shared" si="20"/>
        <v>0</v>
      </c>
      <c r="BG159" s="170">
        <f t="shared" si="21"/>
        <v>0</v>
      </c>
      <c r="BH159" s="170">
        <f t="shared" si="22"/>
        <v>0</v>
      </c>
      <c r="BI159" s="170">
        <f t="shared" si="23"/>
        <v>0</v>
      </c>
      <c r="BJ159" s="17" t="s">
        <v>87</v>
      </c>
      <c r="BK159" s="170">
        <f t="shared" si="24"/>
        <v>0</v>
      </c>
      <c r="BL159" s="17" t="s">
        <v>340</v>
      </c>
      <c r="BM159" s="169" t="s">
        <v>3682</v>
      </c>
    </row>
    <row r="160" spans="2:65" s="1" customFormat="1" ht="16.5" customHeight="1">
      <c r="B160" s="128"/>
      <c r="C160" s="158" t="s">
        <v>490</v>
      </c>
      <c r="D160" s="158" t="s">
        <v>336</v>
      </c>
      <c r="E160" s="159" t="s">
        <v>3683</v>
      </c>
      <c r="F160" s="160" t="s">
        <v>3684</v>
      </c>
      <c r="G160" s="161" t="s">
        <v>511</v>
      </c>
      <c r="H160" s="162">
        <v>50</v>
      </c>
      <c r="I160" s="163"/>
      <c r="J160" s="164">
        <f t="shared" si="15"/>
        <v>0</v>
      </c>
      <c r="K160" s="165"/>
      <c r="L160" s="32"/>
      <c r="M160" s="166" t="s">
        <v>1</v>
      </c>
      <c r="N160" s="127" t="s">
        <v>41</v>
      </c>
      <c r="P160" s="167">
        <f t="shared" si="16"/>
        <v>0</v>
      </c>
      <c r="Q160" s="167">
        <v>0</v>
      </c>
      <c r="R160" s="167">
        <f t="shared" si="17"/>
        <v>0</v>
      </c>
      <c r="S160" s="167">
        <v>0</v>
      </c>
      <c r="T160" s="168">
        <f t="shared" si="18"/>
        <v>0</v>
      </c>
      <c r="AR160" s="169" t="s">
        <v>340</v>
      </c>
      <c r="AT160" s="169" t="s">
        <v>336</v>
      </c>
      <c r="AU160" s="169" t="s">
        <v>82</v>
      </c>
      <c r="AY160" s="17" t="s">
        <v>334</v>
      </c>
      <c r="BE160" s="170">
        <f t="shared" si="19"/>
        <v>0</v>
      </c>
      <c r="BF160" s="170">
        <f t="shared" si="20"/>
        <v>0</v>
      </c>
      <c r="BG160" s="170">
        <f t="shared" si="21"/>
        <v>0</v>
      </c>
      <c r="BH160" s="170">
        <f t="shared" si="22"/>
        <v>0</v>
      </c>
      <c r="BI160" s="170">
        <f t="shared" si="23"/>
        <v>0</v>
      </c>
      <c r="BJ160" s="17" t="s">
        <v>87</v>
      </c>
      <c r="BK160" s="170">
        <f t="shared" si="24"/>
        <v>0</v>
      </c>
      <c r="BL160" s="17" t="s">
        <v>340</v>
      </c>
      <c r="BM160" s="169" t="s">
        <v>3685</v>
      </c>
    </row>
    <row r="161" spans="2:65" s="1" customFormat="1" ht="21.75" customHeight="1">
      <c r="B161" s="128"/>
      <c r="C161" s="158" t="s">
        <v>494</v>
      </c>
      <c r="D161" s="158" t="s">
        <v>336</v>
      </c>
      <c r="E161" s="159" t="s">
        <v>3686</v>
      </c>
      <c r="F161" s="160" t="s">
        <v>3687</v>
      </c>
      <c r="G161" s="161" t="s">
        <v>511</v>
      </c>
      <c r="H161" s="162">
        <v>50</v>
      </c>
      <c r="I161" s="163"/>
      <c r="J161" s="164">
        <f t="shared" si="15"/>
        <v>0</v>
      </c>
      <c r="K161" s="165"/>
      <c r="L161" s="32"/>
      <c r="M161" s="166" t="s">
        <v>1</v>
      </c>
      <c r="N161" s="127" t="s">
        <v>41</v>
      </c>
      <c r="P161" s="167">
        <f t="shared" si="16"/>
        <v>0</v>
      </c>
      <c r="Q161" s="167">
        <v>0</v>
      </c>
      <c r="R161" s="167">
        <f t="shared" si="17"/>
        <v>0</v>
      </c>
      <c r="S161" s="167">
        <v>0</v>
      </c>
      <c r="T161" s="168">
        <f t="shared" si="18"/>
        <v>0</v>
      </c>
      <c r="AR161" s="169" t="s">
        <v>340</v>
      </c>
      <c r="AT161" s="169" t="s">
        <v>336</v>
      </c>
      <c r="AU161" s="169" t="s">
        <v>82</v>
      </c>
      <c r="AY161" s="17" t="s">
        <v>334</v>
      </c>
      <c r="BE161" s="170">
        <f t="shared" si="19"/>
        <v>0</v>
      </c>
      <c r="BF161" s="170">
        <f t="shared" si="20"/>
        <v>0</v>
      </c>
      <c r="BG161" s="170">
        <f t="shared" si="21"/>
        <v>0</v>
      </c>
      <c r="BH161" s="170">
        <f t="shared" si="22"/>
        <v>0</v>
      </c>
      <c r="BI161" s="170">
        <f t="shared" si="23"/>
        <v>0</v>
      </c>
      <c r="BJ161" s="17" t="s">
        <v>87</v>
      </c>
      <c r="BK161" s="170">
        <f t="shared" si="24"/>
        <v>0</v>
      </c>
      <c r="BL161" s="17" t="s">
        <v>340</v>
      </c>
      <c r="BM161" s="169" t="s">
        <v>3688</v>
      </c>
    </row>
    <row r="162" spans="2:65" s="1" customFormat="1" ht="37.799999999999997" customHeight="1">
      <c r="B162" s="128"/>
      <c r="C162" s="158" t="s">
        <v>498</v>
      </c>
      <c r="D162" s="158" t="s">
        <v>336</v>
      </c>
      <c r="E162" s="159" t="s">
        <v>3689</v>
      </c>
      <c r="F162" s="160" t="s">
        <v>3690</v>
      </c>
      <c r="G162" s="161" t="s">
        <v>501</v>
      </c>
      <c r="H162" s="162">
        <v>1170</v>
      </c>
      <c r="I162" s="163"/>
      <c r="J162" s="164">
        <f t="shared" si="15"/>
        <v>0</v>
      </c>
      <c r="K162" s="165"/>
      <c r="L162" s="32"/>
      <c r="M162" s="166" t="s">
        <v>1</v>
      </c>
      <c r="N162" s="127" t="s">
        <v>41</v>
      </c>
      <c r="P162" s="167">
        <f t="shared" si="16"/>
        <v>0</v>
      </c>
      <c r="Q162" s="167">
        <v>0</v>
      </c>
      <c r="R162" s="167">
        <f t="shared" si="17"/>
        <v>0</v>
      </c>
      <c r="S162" s="167">
        <v>0</v>
      </c>
      <c r="T162" s="168">
        <f t="shared" si="18"/>
        <v>0</v>
      </c>
      <c r="AR162" s="169" t="s">
        <v>340</v>
      </c>
      <c r="AT162" s="169" t="s">
        <v>336</v>
      </c>
      <c r="AU162" s="169" t="s">
        <v>82</v>
      </c>
      <c r="AY162" s="17" t="s">
        <v>334</v>
      </c>
      <c r="BE162" s="170">
        <f t="shared" si="19"/>
        <v>0</v>
      </c>
      <c r="BF162" s="170">
        <f t="shared" si="20"/>
        <v>0</v>
      </c>
      <c r="BG162" s="170">
        <f t="shared" si="21"/>
        <v>0</v>
      </c>
      <c r="BH162" s="170">
        <f t="shared" si="22"/>
        <v>0</v>
      </c>
      <c r="BI162" s="170">
        <f t="shared" si="23"/>
        <v>0</v>
      </c>
      <c r="BJ162" s="17" t="s">
        <v>87</v>
      </c>
      <c r="BK162" s="170">
        <f t="shared" si="24"/>
        <v>0</v>
      </c>
      <c r="BL162" s="17" t="s">
        <v>340</v>
      </c>
      <c r="BM162" s="169" t="s">
        <v>3691</v>
      </c>
    </row>
    <row r="163" spans="2:65" s="1" customFormat="1" ht="33" customHeight="1">
      <c r="B163" s="128"/>
      <c r="C163" s="158" t="s">
        <v>503</v>
      </c>
      <c r="D163" s="158" t="s">
        <v>336</v>
      </c>
      <c r="E163" s="159" t="s">
        <v>3692</v>
      </c>
      <c r="F163" s="160" t="s">
        <v>3693</v>
      </c>
      <c r="G163" s="161" t="s">
        <v>501</v>
      </c>
      <c r="H163" s="162">
        <v>1000</v>
      </c>
      <c r="I163" s="163"/>
      <c r="J163" s="164">
        <f t="shared" si="15"/>
        <v>0</v>
      </c>
      <c r="K163" s="165"/>
      <c r="L163" s="32"/>
      <c r="M163" s="166" t="s">
        <v>1</v>
      </c>
      <c r="N163" s="127" t="s">
        <v>41</v>
      </c>
      <c r="P163" s="167">
        <f t="shared" si="16"/>
        <v>0</v>
      </c>
      <c r="Q163" s="167">
        <v>0</v>
      </c>
      <c r="R163" s="167">
        <f t="shared" si="17"/>
        <v>0</v>
      </c>
      <c r="S163" s="167">
        <v>0</v>
      </c>
      <c r="T163" s="168">
        <f t="shared" si="18"/>
        <v>0</v>
      </c>
      <c r="AR163" s="169" t="s">
        <v>340</v>
      </c>
      <c r="AT163" s="169" t="s">
        <v>336</v>
      </c>
      <c r="AU163" s="169" t="s">
        <v>82</v>
      </c>
      <c r="AY163" s="17" t="s">
        <v>334</v>
      </c>
      <c r="BE163" s="170">
        <f t="shared" si="19"/>
        <v>0</v>
      </c>
      <c r="BF163" s="170">
        <f t="shared" si="20"/>
        <v>0</v>
      </c>
      <c r="BG163" s="170">
        <f t="shared" si="21"/>
        <v>0</v>
      </c>
      <c r="BH163" s="170">
        <f t="shared" si="22"/>
        <v>0</v>
      </c>
      <c r="BI163" s="170">
        <f t="shared" si="23"/>
        <v>0</v>
      </c>
      <c r="BJ163" s="17" t="s">
        <v>87</v>
      </c>
      <c r="BK163" s="170">
        <f t="shared" si="24"/>
        <v>0</v>
      </c>
      <c r="BL163" s="17" t="s">
        <v>340</v>
      </c>
      <c r="BM163" s="169" t="s">
        <v>3694</v>
      </c>
    </row>
    <row r="164" spans="2:65" s="11" customFormat="1" ht="25.95" customHeight="1">
      <c r="B164" s="146"/>
      <c r="D164" s="147" t="s">
        <v>74</v>
      </c>
      <c r="E164" s="148" t="s">
        <v>92</v>
      </c>
      <c r="F164" s="148" t="s">
        <v>3695</v>
      </c>
      <c r="I164" s="149"/>
      <c r="J164" s="150">
        <f>BK164</f>
        <v>0</v>
      </c>
      <c r="L164" s="146"/>
      <c r="M164" s="151"/>
      <c r="P164" s="152">
        <f>SUM(P165:P174)</f>
        <v>0</v>
      </c>
      <c r="R164" s="152">
        <f>SUM(R165:R174)</f>
        <v>0</v>
      </c>
      <c r="T164" s="153">
        <f>SUM(T165:T174)</f>
        <v>0</v>
      </c>
      <c r="AR164" s="147" t="s">
        <v>82</v>
      </c>
      <c r="AT164" s="154" t="s">
        <v>74</v>
      </c>
      <c r="AU164" s="154" t="s">
        <v>75</v>
      </c>
      <c r="AY164" s="147" t="s">
        <v>334</v>
      </c>
      <c r="BK164" s="155">
        <f>SUM(BK165:BK174)</f>
        <v>0</v>
      </c>
    </row>
    <row r="165" spans="2:65" s="1" customFormat="1" ht="16.5" customHeight="1">
      <c r="B165" s="128"/>
      <c r="C165" s="158" t="s">
        <v>508</v>
      </c>
      <c r="D165" s="158" t="s">
        <v>336</v>
      </c>
      <c r="E165" s="159" t="s">
        <v>3696</v>
      </c>
      <c r="F165" s="160" t="s">
        <v>3697</v>
      </c>
      <c r="G165" s="161" t="s">
        <v>2590</v>
      </c>
      <c r="H165" s="162">
        <v>15</v>
      </c>
      <c r="I165" s="163"/>
      <c r="J165" s="164">
        <f t="shared" ref="J165:J174" si="25">ROUND(I165*H165,2)</f>
        <v>0</v>
      </c>
      <c r="K165" s="165"/>
      <c r="L165" s="32"/>
      <c r="M165" s="166" t="s">
        <v>1</v>
      </c>
      <c r="N165" s="127" t="s">
        <v>41</v>
      </c>
      <c r="P165" s="167">
        <f t="shared" ref="P165:P174" si="26">O165*H165</f>
        <v>0</v>
      </c>
      <c r="Q165" s="167">
        <v>0</v>
      </c>
      <c r="R165" s="167">
        <f t="shared" ref="R165:R174" si="27">Q165*H165</f>
        <v>0</v>
      </c>
      <c r="S165" s="167">
        <v>0</v>
      </c>
      <c r="T165" s="168">
        <f t="shared" ref="T165:T174" si="28">S165*H165</f>
        <v>0</v>
      </c>
      <c r="AR165" s="169" t="s">
        <v>340</v>
      </c>
      <c r="AT165" s="169" t="s">
        <v>336</v>
      </c>
      <c r="AU165" s="169" t="s">
        <v>82</v>
      </c>
      <c r="AY165" s="17" t="s">
        <v>334</v>
      </c>
      <c r="BE165" s="170">
        <f t="shared" ref="BE165:BE174" si="29">IF(N165="základná",J165,0)</f>
        <v>0</v>
      </c>
      <c r="BF165" s="170">
        <f t="shared" ref="BF165:BF174" si="30">IF(N165="znížená",J165,0)</f>
        <v>0</v>
      </c>
      <c r="BG165" s="170">
        <f t="shared" ref="BG165:BG174" si="31">IF(N165="zákl. prenesená",J165,0)</f>
        <v>0</v>
      </c>
      <c r="BH165" s="170">
        <f t="shared" ref="BH165:BH174" si="32">IF(N165="zníž. prenesená",J165,0)</f>
        <v>0</v>
      </c>
      <c r="BI165" s="170">
        <f t="shared" ref="BI165:BI174" si="33">IF(N165="nulová",J165,0)</f>
        <v>0</v>
      </c>
      <c r="BJ165" s="17" t="s">
        <v>87</v>
      </c>
      <c r="BK165" s="170">
        <f t="shared" ref="BK165:BK174" si="34">ROUND(I165*H165,2)</f>
        <v>0</v>
      </c>
      <c r="BL165" s="17" t="s">
        <v>340</v>
      </c>
      <c r="BM165" s="169" t="s">
        <v>3698</v>
      </c>
    </row>
    <row r="166" spans="2:65" s="1" customFormat="1" ht="37.799999999999997" customHeight="1">
      <c r="B166" s="128"/>
      <c r="C166" s="158" t="s">
        <v>514</v>
      </c>
      <c r="D166" s="158" t="s">
        <v>336</v>
      </c>
      <c r="E166" s="159" t="s">
        <v>3699</v>
      </c>
      <c r="F166" s="160" t="s">
        <v>3700</v>
      </c>
      <c r="G166" s="161" t="s">
        <v>2590</v>
      </c>
      <c r="H166" s="162">
        <v>5</v>
      </c>
      <c r="I166" s="163"/>
      <c r="J166" s="164">
        <f t="shared" si="25"/>
        <v>0</v>
      </c>
      <c r="K166" s="165"/>
      <c r="L166" s="32"/>
      <c r="M166" s="166" t="s">
        <v>1</v>
      </c>
      <c r="N166" s="127" t="s">
        <v>41</v>
      </c>
      <c r="P166" s="167">
        <f t="shared" si="26"/>
        <v>0</v>
      </c>
      <c r="Q166" s="167">
        <v>0</v>
      </c>
      <c r="R166" s="167">
        <f t="shared" si="27"/>
        <v>0</v>
      </c>
      <c r="S166" s="167">
        <v>0</v>
      </c>
      <c r="T166" s="168">
        <f t="shared" si="28"/>
        <v>0</v>
      </c>
      <c r="AR166" s="169" t="s">
        <v>340</v>
      </c>
      <c r="AT166" s="169" t="s">
        <v>336</v>
      </c>
      <c r="AU166" s="169" t="s">
        <v>82</v>
      </c>
      <c r="AY166" s="17" t="s">
        <v>334</v>
      </c>
      <c r="BE166" s="170">
        <f t="shared" si="29"/>
        <v>0</v>
      </c>
      <c r="BF166" s="170">
        <f t="shared" si="30"/>
        <v>0</v>
      </c>
      <c r="BG166" s="170">
        <f t="shared" si="31"/>
        <v>0</v>
      </c>
      <c r="BH166" s="170">
        <f t="shared" si="32"/>
        <v>0</v>
      </c>
      <c r="BI166" s="170">
        <f t="shared" si="33"/>
        <v>0</v>
      </c>
      <c r="BJ166" s="17" t="s">
        <v>87</v>
      </c>
      <c r="BK166" s="170">
        <f t="shared" si="34"/>
        <v>0</v>
      </c>
      <c r="BL166" s="17" t="s">
        <v>340</v>
      </c>
      <c r="BM166" s="169" t="s">
        <v>3701</v>
      </c>
    </row>
    <row r="167" spans="2:65" s="1" customFormat="1" ht="16.5" customHeight="1">
      <c r="B167" s="128"/>
      <c r="C167" s="158" t="s">
        <v>519</v>
      </c>
      <c r="D167" s="158" t="s">
        <v>336</v>
      </c>
      <c r="E167" s="159" t="s">
        <v>3702</v>
      </c>
      <c r="F167" s="160" t="s">
        <v>3703</v>
      </c>
      <c r="G167" s="161" t="s">
        <v>2590</v>
      </c>
      <c r="H167" s="162">
        <v>5</v>
      </c>
      <c r="I167" s="163"/>
      <c r="J167" s="164">
        <f t="shared" si="25"/>
        <v>0</v>
      </c>
      <c r="K167" s="165"/>
      <c r="L167" s="32"/>
      <c r="M167" s="166" t="s">
        <v>1</v>
      </c>
      <c r="N167" s="127" t="s">
        <v>41</v>
      </c>
      <c r="P167" s="167">
        <f t="shared" si="26"/>
        <v>0</v>
      </c>
      <c r="Q167" s="167">
        <v>0</v>
      </c>
      <c r="R167" s="167">
        <f t="shared" si="27"/>
        <v>0</v>
      </c>
      <c r="S167" s="167">
        <v>0</v>
      </c>
      <c r="T167" s="168">
        <f t="shared" si="28"/>
        <v>0</v>
      </c>
      <c r="AR167" s="169" t="s">
        <v>340</v>
      </c>
      <c r="AT167" s="169" t="s">
        <v>336</v>
      </c>
      <c r="AU167" s="169" t="s">
        <v>82</v>
      </c>
      <c r="AY167" s="17" t="s">
        <v>334</v>
      </c>
      <c r="BE167" s="170">
        <f t="shared" si="29"/>
        <v>0</v>
      </c>
      <c r="BF167" s="170">
        <f t="shared" si="30"/>
        <v>0</v>
      </c>
      <c r="BG167" s="170">
        <f t="shared" si="31"/>
        <v>0</v>
      </c>
      <c r="BH167" s="170">
        <f t="shared" si="32"/>
        <v>0</v>
      </c>
      <c r="BI167" s="170">
        <f t="shared" si="33"/>
        <v>0</v>
      </c>
      <c r="BJ167" s="17" t="s">
        <v>87</v>
      </c>
      <c r="BK167" s="170">
        <f t="shared" si="34"/>
        <v>0</v>
      </c>
      <c r="BL167" s="17" t="s">
        <v>340</v>
      </c>
      <c r="BM167" s="169" t="s">
        <v>3704</v>
      </c>
    </row>
    <row r="168" spans="2:65" s="1" customFormat="1" ht="16.5" customHeight="1">
      <c r="B168" s="128"/>
      <c r="C168" s="158" t="s">
        <v>524</v>
      </c>
      <c r="D168" s="158" t="s">
        <v>336</v>
      </c>
      <c r="E168" s="159" t="s">
        <v>3705</v>
      </c>
      <c r="F168" s="160" t="s">
        <v>3706</v>
      </c>
      <c r="G168" s="161" t="s">
        <v>2590</v>
      </c>
      <c r="H168" s="162">
        <v>5</v>
      </c>
      <c r="I168" s="163"/>
      <c r="J168" s="164">
        <f t="shared" si="25"/>
        <v>0</v>
      </c>
      <c r="K168" s="165"/>
      <c r="L168" s="32"/>
      <c r="M168" s="166" t="s">
        <v>1</v>
      </c>
      <c r="N168" s="127" t="s">
        <v>41</v>
      </c>
      <c r="P168" s="167">
        <f t="shared" si="26"/>
        <v>0</v>
      </c>
      <c r="Q168" s="167">
        <v>0</v>
      </c>
      <c r="R168" s="167">
        <f t="shared" si="27"/>
        <v>0</v>
      </c>
      <c r="S168" s="167">
        <v>0</v>
      </c>
      <c r="T168" s="168">
        <f t="shared" si="28"/>
        <v>0</v>
      </c>
      <c r="AR168" s="169" t="s">
        <v>340</v>
      </c>
      <c r="AT168" s="169" t="s">
        <v>336</v>
      </c>
      <c r="AU168" s="169" t="s">
        <v>82</v>
      </c>
      <c r="AY168" s="17" t="s">
        <v>334</v>
      </c>
      <c r="BE168" s="170">
        <f t="shared" si="29"/>
        <v>0</v>
      </c>
      <c r="BF168" s="170">
        <f t="shared" si="30"/>
        <v>0</v>
      </c>
      <c r="BG168" s="170">
        <f t="shared" si="31"/>
        <v>0</v>
      </c>
      <c r="BH168" s="170">
        <f t="shared" si="32"/>
        <v>0</v>
      </c>
      <c r="BI168" s="170">
        <f t="shared" si="33"/>
        <v>0</v>
      </c>
      <c r="BJ168" s="17" t="s">
        <v>87</v>
      </c>
      <c r="BK168" s="170">
        <f t="shared" si="34"/>
        <v>0</v>
      </c>
      <c r="BL168" s="17" t="s">
        <v>340</v>
      </c>
      <c r="BM168" s="169" t="s">
        <v>3707</v>
      </c>
    </row>
    <row r="169" spans="2:65" s="1" customFormat="1" ht="16.5" customHeight="1">
      <c r="B169" s="128"/>
      <c r="C169" s="158" t="s">
        <v>530</v>
      </c>
      <c r="D169" s="158" t="s">
        <v>336</v>
      </c>
      <c r="E169" s="159" t="s">
        <v>3708</v>
      </c>
      <c r="F169" s="160" t="s">
        <v>3709</v>
      </c>
      <c r="G169" s="161" t="s">
        <v>2590</v>
      </c>
      <c r="H169" s="162">
        <v>5</v>
      </c>
      <c r="I169" s="163"/>
      <c r="J169" s="164">
        <f t="shared" si="25"/>
        <v>0</v>
      </c>
      <c r="K169" s="165"/>
      <c r="L169" s="32"/>
      <c r="M169" s="166" t="s">
        <v>1</v>
      </c>
      <c r="N169" s="127" t="s">
        <v>41</v>
      </c>
      <c r="P169" s="167">
        <f t="shared" si="26"/>
        <v>0</v>
      </c>
      <c r="Q169" s="167">
        <v>0</v>
      </c>
      <c r="R169" s="167">
        <f t="shared" si="27"/>
        <v>0</v>
      </c>
      <c r="S169" s="167">
        <v>0</v>
      </c>
      <c r="T169" s="168">
        <f t="shared" si="28"/>
        <v>0</v>
      </c>
      <c r="AR169" s="169" t="s">
        <v>340</v>
      </c>
      <c r="AT169" s="169" t="s">
        <v>336</v>
      </c>
      <c r="AU169" s="169" t="s">
        <v>82</v>
      </c>
      <c r="AY169" s="17" t="s">
        <v>334</v>
      </c>
      <c r="BE169" s="170">
        <f t="shared" si="29"/>
        <v>0</v>
      </c>
      <c r="BF169" s="170">
        <f t="shared" si="30"/>
        <v>0</v>
      </c>
      <c r="BG169" s="170">
        <f t="shared" si="31"/>
        <v>0</v>
      </c>
      <c r="BH169" s="170">
        <f t="shared" si="32"/>
        <v>0</v>
      </c>
      <c r="BI169" s="170">
        <f t="shared" si="33"/>
        <v>0</v>
      </c>
      <c r="BJ169" s="17" t="s">
        <v>87</v>
      </c>
      <c r="BK169" s="170">
        <f t="shared" si="34"/>
        <v>0</v>
      </c>
      <c r="BL169" s="17" t="s">
        <v>340</v>
      </c>
      <c r="BM169" s="169" t="s">
        <v>3710</v>
      </c>
    </row>
    <row r="170" spans="2:65" s="1" customFormat="1" ht="16.5" customHeight="1">
      <c r="B170" s="128"/>
      <c r="C170" s="158" t="s">
        <v>536</v>
      </c>
      <c r="D170" s="158" t="s">
        <v>336</v>
      </c>
      <c r="E170" s="159" t="s">
        <v>3711</v>
      </c>
      <c r="F170" s="160" t="s">
        <v>3712</v>
      </c>
      <c r="G170" s="161" t="s">
        <v>2590</v>
      </c>
      <c r="H170" s="162">
        <v>5</v>
      </c>
      <c r="I170" s="163"/>
      <c r="J170" s="164">
        <f t="shared" si="25"/>
        <v>0</v>
      </c>
      <c r="K170" s="165"/>
      <c r="L170" s="32"/>
      <c r="M170" s="166" t="s">
        <v>1</v>
      </c>
      <c r="N170" s="127" t="s">
        <v>41</v>
      </c>
      <c r="P170" s="167">
        <f t="shared" si="26"/>
        <v>0</v>
      </c>
      <c r="Q170" s="167">
        <v>0</v>
      </c>
      <c r="R170" s="167">
        <f t="shared" si="27"/>
        <v>0</v>
      </c>
      <c r="S170" s="167">
        <v>0</v>
      </c>
      <c r="T170" s="168">
        <f t="shared" si="28"/>
        <v>0</v>
      </c>
      <c r="AR170" s="169" t="s">
        <v>340</v>
      </c>
      <c r="AT170" s="169" t="s">
        <v>336</v>
      </c>
      <c r="AU170" s="169" t="s">
        <v>82</v>
      </c>
      <c r="AY170" s="17" t="s">
        <v>334</v>
      </c>
      <c r="BE170" s="170">
        <f t="shared" si="29"/>
        <v>0</v>
      </c>
      <c r="BF170" s="170">
        <f t="shared" si="30"/>
        <v>0</v>
      </c>
      <c r="BG170" s="170">
        <f t="shared" si="31"/>
        <v>0</v>
      </c>
      <c r="BH170" s="170">
        <f t="shared" si="32"/>
        <v>0</v>
      </c>
      <c r="BI170" s="170">
        <f t="shared" si="33"/>
        <v>0</v>
      </c>
      <c r="BJ170" s="17" t="s">
        <v>87</v>
      </c>
      <c r="BK170" s="170">
        <f t="shared" si="34"/>
        <v>0</v>
      </c>
      <c r="BL170" s="17" t="s">
        <v>340</v>
      </c>
      <c r="BM170" s="169" t="s">
        <v>3713</v>
      </c>
    </row>
    <row r="171" spans="2:65" s="1" customFormat="1" ht="16.5" customHeight="1">
      <c r="B171" s="128"/>
      <c r="C171" s="158" t="s">
        <v>542</v>
      </c>
      <c r="D171" s="158" t="s">
        <v>336</v>
      </c>
      <c r="E171" s="159" t="s">
        <v>3714</v>
      </c>
      <c r="F171" s="160" t="s">
        <v>3715</v>
      </c>
      <c r="G171" s="161" t="s">
        <v>501</v>
      </c>
      <c r="H171" s="162">
        <v>1</v>
      </c>
      <c r="I171" s="163"/>
      <c r="J171" s="164">
        <f t="shared" si="25"/>
        <v>0</v>
      </c>
      <c r="K171" s="165"/>
      <c r="L171" s="32"/>
      <c r="M171" s="166" t="s">
        <v>1</v>
      </c>
      <c r="N171" s="127" t="s">
        <v>41</v>
      </c>
      <c r="P171" s="167">
        <f t="shared" si="26"/>
        <v>0</v>
      </c>
      <c r="Q171" s="167">
        <v>0</v>
      </c>
      <c r="R171" s="167">
        <f t="shared" si="27"/>
        <v>0</v>
      </c>
      <c r="S171" s="167">
        <v>0</v>
      </c>
      <c r="T171" s="168">
        <f t="shared" si="28"/>
        <v>0</v>
      </c>
      <c r="AR171" s="169" t="s">
        <v>340</v>
      </c>
      <c r="AT171" s="169" t="s">
        <v>336</v>
      </c>
      <c r="AU171" s="169" t="s">
        <v>82</v>
      </c>
      <c r="AY171" s="17" t="s">
        <v>334</v>
      </c>
      <c r="BE171" s="170">
        <f t="shared" si="29"/>
        <v>0</v>
      </c>
      <c r="BF171" s="170">
        <f t="shared" si="30"/>
        <v>0</v>
      </c>
      <c r="BG171" s="170">
        <f t="shared" si="31"/>
        <v>0</v>
      </c>
      <c r="BH171" s="170">
        <f t="shared" si="32"/>
        <v>0</v>
      </c>
      <c r="BI171" s="170">
        <f t="shared" si="33"/>
        <v>0</v>
      </c>
      <c r="BJ171" s="17" t="s">
        <v>87</v>
      </c>
      <c r="BK171" s="170">
        <f t="shared" si="34"/>
        <v>0</v>
      </c>
      <c r="BL171" s="17" t="s">
        <v>340</v>
      </c>
      <c r="BM171" s="169" t="s">
        <v>3716</v>
      </c>
    </row>
    <row r="172" spans="2:65" s="1" customFormat="1" ht="16.5" customHeight="1">
      <c r="B172" s="128"/>
      <c r="C172" s="158" t="s">
        <v>550</v>
      </c>
      <c r="D172" s="158" t="s">
        <v>336</v>
      </c>
      <c r="E172" s="159" t="s">
        <v>3717</v>
      </c>
      <c r="F172" s="160" t="s">
        <v>3718</v>
      </c>
      <c r="G172" s="161" t="s">
        <v>2590</v>
      </c>
      <c r="H172" s="162">
        <v>3</v>
      </c>
      <c r="I172" s="163"/>
      <c r="J172" s="164">
        <f t="shared" si="25"/>
        <v>0</v>
      </c>
      <c r="K172" s="165"/>
      <c r="L172" s="32"/>
      <c r="M172" s="166" t="s">
        <v>1</v>
      </c>
      <c r="N172" s="127" t="s">
        <v>41</v>
      </c>
      <c r="P172" s="167">
        <f t="shared" si="26"/>
        <v>0</v>
      </c>
      <c r="Q172" s="167">
        <v>0</v>
      </c>
      <c r="R172" s="167">
        <f t="shared" si="27"/>
        <v>0</v>
      </c>
      <c r="S172" s="167">
        <v>0</v>
      </c>
      <c r="T172" s="168">
        <f t="shared" si="28"/>
        <v>0</v>
      </c>
      <c r="AR172" s="169" t="s">
        <v>340</v>
      </c>
      <c r="AT172" s="169" t="s">
        <v>336</v>
      </c>
      <c r="AU172" s="169" t="s">
        <v>82</v>
      </c>
      <c r="AY172" s="17" t="s">
        <v>334</v>
      </c>
      <c r="BE172" s="170">
        <f t="shared" si="29"/>
        <v>0</v>
      </c>
      <c r="BF172" s="170">
        <f t="shared" si="30"/>
        <v>0</v>
      </c>
      <c r="BG172" s="170">
        <f t="shared" si="31"/>
        <v>0</v>
      </c>
      <c r="BH172" s="170">
        <f t="shared" si="32"/>
        <v>0</v>
      </c>
      <c r="BI172" s="170">
        <f t="shared" si="33"/>
        <v>0</v>
      </c>
      <c r="BJ172" s="17" t="s">
        <v>87</v>
      </c>
      <c r="BK172" s="170">
        <f t="shared" si="34"/>
        <v>0</v>
      </c>
      <c r="BL172" s="17" t="s">
        <v>340</v>
      </c>
      <c r="BM172" s="169" t="s">
        <v>3719</v>
      </c>
    </row>
    <row r="173" spans="2:65" s="1" customFormat="1" ht="16.5" customHeight="1">
      <c r="B173" s="128"/>
      <c r="C173" s="158" t="s">
        <v>554</v>
      </c>
      <c r="D173" s="158" t="s">
        <v>336</v>
      </c>
      <c r="E173" s="159" t="s">
        <v>3720</v>
      </c>
      <c r="F173" s="160" t="s">
        <v>3721</v>
      </c>
      <c r="G173" s="161" t="s">
        <v>2590</v>
      </c>
      <c r="H173" s="162">
        <v>2</v>
      </c>
      <c r="I173" s="163"/>
      <c r="J173" s="164">
        <f t="shared" si="25"/>
        <v>0</v>
      </c>
      <c r="K173" s="165"/>
      <c r="L173" s="32"/>
      <c r="M173" s="166" t="s">
        <v>1</v>
      </c>
      <c r="N173" s="127" t="s">
        <v>41</v>
      </c>
      <c r="P173" s="167">
        <f t="shared" si="26"/>
        <v>0</v>
      </c>
      <c r="Q173" s="167">
        <v>0</v>
      </c>
      <c r="R173" s="167">
        <f t="shared" si="27"/>
        <v>0</v>
      </c>
      <c r="S173" s="167">
        <v>0</v>
      </c>
      <c r="T173" s="168">
        <f t="shared" si="28"/>
        <v>0</v>
      </c>
      <c r="AR173" s="169" t="s">
        <v>340</v>
      </c>
      <c r="AT173" s="169" t="s">
        <v>336</v>
      </c>
      <c r="AU173" s="169" t="s">
        <v>82</v>
      </c>
      <c r="AY173" s="17" t="s">
        <v>334</v>
      </c>
      <c r="BE173" s="170">
        <f t="shared" si="29"/>
        <v>0</v>
      </c>
      <c r="BF173" s="170">
        <f t="shared" si="30"/>
        <v>0</v>
      </c>
      <c r="BG173" s="170">
        <f t="shared" si="31"/>
        <v>0</v>
      </c>
      <c r="BH173" s="170">
        <f t="shared" si="32"/>
        <v>0</v>
      </c>
      <c r="BI173" s="170">
        <f t="shared" si="33"/>
        <v>0</v>
      </c>
      <c r="BJ173" s="17" t="s">
        <v>87</v>
      </c>
      <c r="BK173" s="170">
        <f t="shared" si="34"/>
        <v>0</v>
      </c>
      <c r="BL173" s="17" t="s">
        <v>340</v>
      </c>
      <c r="BM173" s="169" t="s">
        <v>3722</v>
      </c>
    </row>
    <row r="174" spans="2:65" s="1" customFormat="1" ht="16.5" customHeight="1">
      <c r="B174" s="128"/>
      <c r="C174" s="158" t="s">
        <v>560</v>
      </c>
      <c r="D174" s="158" t="s">
        <v>336</v>
      </c>
      <c r="E174" s="159" t="s">
        <v>3723</v>
      </c>
      <c r="F174" s="160" t="s">
        <v>3724</v>
      </c>
      <c r="G174" s="161" t="s">
        <v>2590</v>
      </c>
      <c r="H174" s="162">
        <v>2</v>
      </c>
      <c r="I174" s="163"/>
      <c r="J174" s="164">
        <f t="shared" si="25"/>
        <v>0</v>
      </c>
      <c r="K174" s="165"/>
      <c r="L174" s="32"/>
      <c r="M174" s="214" t="s">
        <v>1</v>
      </c>
      <c r="N174" s="215" t="s">
        <v>41</v>
      </c>
      <c r="O174" s="216"/>
      <c r="P174" s="217">
        <f t="shared" si="26"/>
        <v>0</v>
      </c>
      <c r="Q174" s="217">
        <v>0</v>
      </c>
      <c r="R174" s="217">
        <f t="shared" si="27"/>
        <v>0</v>
      </c>
      <c r="S174" s="217">
        <v>0</v>
      </c>
      <c r="T174" s="218">
        <f t="shared" si="28"/>
        <v>0</v>
      </c>
      <c r="AR174" s="169" t="s">
        <v>340</v>
      </c>
      <c r="AT174" s="169" t="s">
        <v>336</v>
      </c>
      <c r="AU174" s="169" t="s">
        <v>82</v>
      </c>
      <c r="AY174" s="17" t="s">
        <v>334</v>
      </c>
      <c r="BE174" s="170">
        <f t="shared" si="29"/>
        <v>0</v>
      </c>
      <c r="BF174" s="170">
        <f t="shared" si="30"/>
        <v>0</v>
      </c>
      <c r="BG174" s="170">
        <f t="shared" si="31"/>
        <v>0</v>
      </c>
      <c r="BH174" s="170">
        <f t="shared" si="32"/>
        <v>0</v>
      </c>
      <c r="BI174" s="170">
        <f t="shared" si="33"/>
        <v>0</v>
      </c>
      <c r="BJ174" s="17" t="s">
        <v>87</v>
      </c>
      <c r="BK174" s="170">
        <f t="shared" si="34"/>
        <v>0</v>
      </c>
      <c r="BL174" s="17" t="s">
        <v>340</v>
      </c>
      <c r="BM174" s="169" t="s">
        <v>3725</v>
      </c>
    </row>
    <row r="175" spans="2:65" s="1" customFormat="1" ht="6.9" customHeight="1">
      <c r="B175" s="47"/>
      <c r="C175" s="48"/>
      <c r="D175" s="48"/>
      <c r="E175" s="48"/>
      <c r="F175" s="48"/>
      <c r="G175" s="48"/>
      <c r="H175" s="48"/>
      <c r="I175" s="48"/>
      <c r="J175" s="48"/>
      <c r="K175" s="48"/>
      <c r="L175" s="32"/>
    </row>
    <row r="177" spans="2:8" ht="21" customHeight="1">
      <c r="B177" s="229" t="s">
        <v>5534</v>
      </c>
      <c r="C177" s="230"/>
      <c r="D177" s="230"/>
      <c r="E177" s="230"/>
      <c r="F177" s="230"/>
      <c r="G177" s="231"/>
      <c r="H177" s="231"/>
    </row>
    <row r="178" spans="2:8" ht="34.200000000000003" customHeight="1">
      <c r="B178" s="278" t="s">
        <v>5535</v>
      </c>
      <c r="C178" s="279"/>
      <c r="D178" s="279"/>
      <c r="E178" s="279"/>
      <c r="F178" s="279"/>
      <c r="G178" s="279"/>
      <c r="H178" s="279"/>
    </row>
    <row r="179" spans="2:8" ht="63" customHeight="1">
      <c r="B179" s="278" t="s">
        <v>5536</v>
      </c>
      <c r="C179" s="278"/>
      <c r="D179" s="278"/>
      <c r="E179" s="278"/>
      <c r="F179" s="278"/>
      <c r="G179" s="278"/>
      <c r="H179" s="278"/>
    </row>
    <row r="180" spans="2:8" ht="63" customHeight="1">
      <c r="B180" s="278" t="s">
        <v>5537</v>
      </c>
      <c r="C180" s="278"/>
      <c r="D180" s="278"/>
      <c r="E180" s="278"/>
      <c r="F180" s="278"/>
      <c r="G180" s="278"/>
      <c r="H180" s="278"/>
    </row>
    <row r="181" spans="2:8" ht="63" customHeight="1">
      <c r="B181" s="278" t="s">
        <v>5538</v>
      </c>
      <c r="C181" s="278"/>
      <c r="D181" s="278"/>
      <c r="E181" s="278"/>
      <c r="F181" s="278"/>
      <c r="G181" s="278"/>
      <c r="H181" s="278"/>
    </row>
    <row r="182" spans="2:8" ht="63" customHeight="1">
      <c r="B182" s="278" t="s">
        <v>5539</v>
      </c>
      <c r="C182" s="278"/>
      <c r="D182" s="278"/>
      <c r="E182" s="278"/>
      <c r="F182" s="278"/>
      <c r="G182" s="278"/>
      <c r="H182" s="278"/>
    </row>
    <row r="183" spans="2:8" ht="63" customHeight="1">
      <c r="B183" s="278" t="s">
        <v>5540</v>
      </c>
      <c r="C183" s="278"/>
      <c r="D183" s="278"/>
      <c r="E183" s="278"/>
      <c r="F183" s="278"/>
      <c r="G183" s="278"/>
      <c r="H183" s="278"/>
    </row>
    <row r="184" spans="2:8" ht="34.200000000000003" customHeight="1">
      <c r="B184" s="278" t="s">
        <v>5541</v>
      </c>
      <c r="C184" s="278"/>
      <c r="D184" s="278"/>
      <c r="E184" s="278"/>
      <c r="F184" s="278"/>
      <c r="G184" s="278"/>
      <c r="H184" s="278"/>
    </row>
  </sheetData>
  <autoFilter ref="C132:K174" xr:uid="{00000000-0009-0000-0000-000006000000}"/>
  <mergeCells count="24">
    <mergeCell ref="L2:V2"/>
    <mergeCell ref="D107:F107"/>
    <mergeCell ref="D108:F108"/>
    <mergeCell ref="D109:F109"/>
    <mergeCell ref="E121:H121"/>
    <mergeCell ref="E85:H85"/>
    <mergeCell ref="E87:H87"/>
    <mergeCell ref="E89:H89"/>
    <mergeCell ref="D105:F105"/>
    <mergeCell ref="D106:F106"/>
    <mergeCell ref="E7:H7"/>
    <mergeCell ref="E9:H9"/>
    <mergeCell ref="E11:H11"/>
    <mergeCell ref="E20:H20"/>
    <mergeCell ref="B182:H182"/>
    <mergeCell ref="B183:H183"/>
    <mergeCell ref="B184:H184"/>
    <mergeCell ref="E29:H29"/>
    <mergeCell ref="B178:H178"/>
    <mergeCell ref="B179:H179"/>
    <mergeCell ref="B180:H180"/>
    <mergeCell ref="B181:H181"/>
    <mergeCell ref="E125:H125"/>
    <mergeCell ref="E123:H123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388"/>
  <sheetViews>
    <sheetView showGridLines="0" topLeftCell="A325" zoomScaleNormal="100" workbookViewId="0">
      <selection activeCell="V336" sqref="V336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5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106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5531</v>
      </c>
      <c r="L4" s="20"/>
      <c r="M4" s="97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83" t="str">
        <f>'Rekapitulácia stavby'!K6</f>
        <v>NOVOSTAVBA MŠ TRAMÍN - rozpočet 1</v>
      </c>
      <c r="F7" s="284"/>
      <c r="G7" s="284"/>
      <c r="H7" s="284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83" t="s">
        <v>144</v>
      </c>
      <c r="F9" s="280"/>
      <c r="G9" s="280"/>
      <c r="H9" s="280"/>
      <c r="L9" s="32"/>
    </row>
    <row r="10" spans="2:46" s="1" customFormat="1" ht="12" customHeight="1">
      <c r="B10" s="32"/>
      <c r="D10" s="27" t="s">
        <v>147</v>
      </c>
      <c r="L10" s="32"/>
    </row>
    <row r="11" spans="2:46" s="1" customFormat="1" ht="16.5" customHeight="1">
      <c r="B11" s="32"/>
      <c r="E11" s="261" t="s">
        <v>3726</v>
      </c>
      <c r="F11" s="280"/>
      <c r="G11" s="280"/>
      <c r="H11" s="280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5. 12. 2022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85" t="str">
        <f>'Rekapitulácia stavby'!E14</f>
        <v>Vyplň údaj</v>
      </c>
      <c r="F20" s="240"/>
      <c r="G20" s="240"/>
      <c r="H20" s="240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8"/>
      <c r="E29" s="245" t="s">
        <v>1</v>
      </c>
      <c r="F29" s="245"/>
      <c r="G29" s="245"/>
      <c r="H29" s="245"/>
      <c r="L29" s="98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>
      <c r="B32" s="32"/>
      <c r="D32" s="25" t="s">
        <v>191</v>
      </c>
      <c r="J32" s="100">
        <f>J98</f>
        <v>0</v>
      </c>
      <c r="L32" s="32"/>
    </row>
    <row r="33" spans="2:12" s="1" customFormat="1" ht="14.4" customHeight="1">
      <c r="B33" s="32"/>
      <c r="D33" s="101" t="s">
        <v>194</v>
      </c>
      <c r="J33" s="100">
        <f>J108</f>
        <v>0</v>
      </c>
      <c r="L33" s="32"/>
    </row>
    <row r="34" spans="2:12" s="1" customFormat="1" ht="25.35" customHeight="1">
      <c r="B34" s="32"/>
      <c r="D34" s="102" t="s">
        <v>35</v>
      </c>
      <c r="J34" s="69">
        <f>ROUND(J32 + J33, 2)</f>
        <v>0</v>
      </c>
      <c r="L34" s="32"/>
    </row>
    <row r="35" spans="2:12" s="1" customFormat="1" ht="6.9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4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" customHeight="1">
      <c r="B37" s="32"/>
      <c r="D37" s="58" t="s">
        <v>39</v>
      </c>
      <c r="E37" s="37" t="s">
        <v>40</v>
      </c>
      <c r="F37" s="103">
        <f>ROUND((SUM(BE108:BE115) + SUM(BE137:BE378)),  2)</f>
        <v>0</v>
      </c>
      <c r="G37" s="104"/>
      <c r="H37" s="104"/>
      <c r="I37" s="105">
        <v>0.2</v>
      </c>
      <c r="J37" s="103">
        <f>ROUND(((SUM(BE108:BE115) + SUM(BE137:BE378))*I37),  2)</f>
        <v>0</v>
      </c>
      <c r="L37" s="32"/>
    </row>
    <row r="38" spans="2:12" s="1" customFormat="1" ht="14.4" customHeight="1">
      <c r="B38" s="32"/>
      <c r="E38" s="37" t="s">
        <v>41</v>
      </c>
      <c r="F38" s="103">
        <f>ROUND((SUM(BF108:BF115) + SUM(BF137:BF378)),  2)</f>
        <v>0</v>
      </c>
      <c r="G38" s="104"/>
      <c r="H38" s="104"/>
      <c r="I38" s="105">
        <v>0.2</v>
      </c>
      <c r="J38" s="103">
        <f>ROUND(((SUM(BF108:BF115) + SUM(BF137:BF378))*I38),  2)</f>
        <v>0</v>
      </c>
      <c r="L38" s="32"/>
    </row>
    <row r="39" spans="2:12" s="1" customFormat="1" ht="14.4" hidden="1" customHeight="1">
      <c r="B39" s="32"/>
      <c r="E39" s="27" t="s">
        <v>42</v>
      </c>
      <c r="F39" s="89">
        <f>ROUND((SUM(BG108:BG115) + SUM(BG137:BG378)),  2)</f>
        <v>0</v>
      </c>
      <c r="I39" s="106">
        <v>0.2</v>
      </c>
      <c r="J39" s="89">
        <f>0</f>
        <v>0</v>
      </c>
      <c r="L39" s="32"/>
    </row>
    <row r="40" spans="2:12" s="1" customFormat="1" ht="14.4" hidden="1" customHeight="1">
      <c r="B40" s="32"/>
      <c r="E40" s="27" t="s">
        <v>43</v>
      </c>
      <c r="F40" s="89">
        <f>ROUND((SUM(BH108:BH115) + SUM(BH137:BH378)),  2)</f>
        <v>0</v>
      </c>
      <c r="I40" s="106">
        <v>0.2</v>
      </c>
      <c r="J40" s="89">
        <f>0</f>
        <v>0</v>
      </c>
      <c r="L40" s="32"/>
    </row>
    <row r="41" spans="2:12" s="1" customFormat="1" ht="14.4" hidden="1" customHeight="1">
      <c r="B41" s="32"/>
      <c r="E41" s="37" t="s">
        <v>44</v>
      </c>
      <c r="F41" s="103">
        <f>ROUND((SUM(BI108:BI115) + SUM(BI137:BI378)),  2)</f>
        <v>0</v>
      </c>
      <c r="G41" s="104"/>
      <c r="H41" s="104"/>
      <c r="I41" s="105">
        <v>0</v>
      </c>
      <c r="J41" s="103">
        <f>0</f>
        <v>0</v>
      </c>
      <c r="L41" s="32"/>
    </row>
    <row r="42" spans="2:12" s="1" customFormat="1" ht="6.9" customHeight="1">
      <c r="B42" s="32"/>
      <c r="L42" s="32"/>
    </row>
    <row r="43" spans="2:12" s="1" customFormat="1" ht="25.35" customHeight="1">
      <c r="B43" s="32"/>
      <c r="C43" s="107"/>
      <c r="D43" s="108" t="s">
        <v>45</v>
      </c>
      <c r="E43" s="60"/>
      <c r="F43" s="60"/>
      <c r="G43" s="109" t="s">
        <v>46</v>
      </c>
      <c r="H43" s="110" t="s">
        <v>47</v>
      </c>
      <c r="I43" s="60"/>
      <c r="J43" s="111">
        <f>SUM(J34:J41)</f>
        <v>0</v>
      </c>
      <c r="K43" s="112"/>
      <c r="L43" s="32"/>
    </row>
    <row r="44" spans="2:12" s="1" customFormat="1" ht="14.4" customHeight="1">
      <c r="B44" s="32"/>
      <c r="L44" s="32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13" t="s">
        <v>51</v>
      </c>
      <c r="G61" s="46" t="s">
        <v>50</v>
      </c>
      <c r="H61" s="34"/>
      <c r="I61" s="34"/>
      <c r="J61" s="11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13" t="s">
        <v>51</v>
      </c>
      <c r="G76" s="46" t="s">
        <v>50</v>
      </c>
      <c r="H76" s="34"/>
      <c r="I76" s="34"/>
      <c r="J76" s="114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5532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83" t="str">
        <f>E7</f>
        <v>NOVOSTAVBA MŠ TRAMÍN - rozpočet 1</v>
      </c>
      <c r="F85" s="284"/>
      <c r="G85" s="284"/>
      <c r="H85" s="284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83" t="s">
        <v>144</v>
      </c>
      <c r="F87" s="280"/>
      <c r="G87" s="280"/>
      <c r="H87" s="280"/>
      <c r="L87" s="32"/>
    </row>
    <row r="88" spans="2:12" s="1" customFormat="1" ht="12" customHeight="1">
      <c r="B88" s="32"/>
      <c r="C88" s="27" t="s">
        <v>147</v>
      </c>
      <c r="L88" s="32"/>
    </row>
    <row r="89" spans="2:12" s="1" customFormat="1" ht="16.5" customHeight="1">
      <c r="B89" s="32"/>
      <c r="E89" s="261" t="str">
        <f>E11</f>
        <v xml:space="preserve">06 - SO01.6 - Elektroinštalácie </v>
      </c>
      <c r="F89" s="280"/>
      <c r="G89" s="280"/>
      <c r="H89" s="280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Kadnárova 2521/69,Bratislava</v>
      </c>
      <c r="I91" s="27" t="s">
        <v>21</v>
      </c>
      <c r="J91" s="55" t="str">
        <f>IF(J14="","",J14)</f>
        <v>5. 12. 2022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 xml:space="preserve">Mestská časť Bratislava - Rača </v>
      </c>
      <c r="I93" s="27" t="s">
        <v>29</v>
      </c>
      <c r="J93" s="30" t="str">
        <f>E23</f>
        <v xml:space="preserve">Ing.arch.Peter Kožuško </v>
      </c>
      <c r="L93" s="32"/>
    </row>
    <row r="94" spans="2:12" s="1" customFormat="1" ht="15.1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Rosoft,s.r.o.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5" t="s">
        <v>279</v>
      </c>
      <c r="D96" s="107"/>
      <c r="E96" s="107"/>
      <c r="F96" s="107"/>
      <c r="G96" s="107"/>
      <c r="H96" s="107"/>
      <c r="I96" s="107"/>
      <c r="J96" s="116" t="s">
        <v>280</v>
      </c>
      <c r="K96" s="107"/>
      <c r="L96" s="32"/>
    </row>
    <row r="97" spans="2:65" s="1" customFormat="1" ht="10.35" customHeight="1">
      <c r="B97" s="32"/>
      <c r="L97" s="32"/>
    </row>
    <row r="98" spans="2:65" s="1" customFormat="1" ht="22.8" customHeight="1">
      <c r="B98" s="32"/>
      <c r="C98" s="117" t="s">
        <v>281</v>
      </c>
      <c r="J98" s="69">
        <f>J137</f>
        <v>0</v>
      </c>
      <c r="L98" s="32"/>
      <c r="AU98" s="17" t="s">
        <v>282</v>
      </c>
    </row>
    <row r="99" spans="2:65" s="8" customFormat="1" ht="24.9" customHeight="1">
      <c r="B99" s="118"/>
      <c r="D99" s="119" t="s">
        <v>3727</v>
      </c>
      <c r="E99" s="120"/>
      <c r="F99" s="120"/>
      <c r="G99" s="120"/>
      <c r="H99" s="120"/>
      <c r="I99" s="120"/>
      <c r="J99" s="121">
        <f>J138</f>
        <v>0</v>
      </c>
      <c r="L99" s="118"/>
    </row>
    <row r="100" spans="2:65" s="8" customFormat="1" ht="24.9" customHeight="1">
      <c r="B100" s="118"/>
      <c r="D100" s="119" t="s">
        <v>3728</v>
      </c>
      <c r="E100" s="120"/>
      <c r="F100" s="120"/>
      <c r="G100" s="120"/>
      <c r="H100" s="120"/>
      <c r="I100" s="120"/>
      <c r="J100" s="121">
        <f>J247</f>
        <v>0</v>
      </c>
      <c r="L100" s="118"/>
    </row>
    <row r="101" spans="2:65" s="8" customFormat="1" ht="24.9" customHeight="1">
      <c r="B101" s="118"/>
      <c r="D101" s="119" t="s">
        <v>3729</v>
      </c>
      <c r="E101" s="120"/>
      <c r="F101" s="120"/>
      <c r="G101" s="120"/>
      <c r="H101" s="120"/>
      <c r="I101" s="120"/>
      <c r="J101" s="121">
        <f>J252</f>
        <v>0</v>
      </c>
      <c r="L101" s="118"/>
    </row>
    <row r="102" spans="2:65" s="8" customFormat="1" ht="24.9" customHeight="1">
      <c r="B102" s="118"/>
      <c r="D102" s="119" t="s">
        <v>3730</v>
      </c>
      <c r="E102" s="120"/>
      <c r="F102" s="120"/>
      <c r="G102" s="120"/>
      <c r="H102" s="120"/>
      <c r="I102" s="120"/>
      <c r="J102" s="121">
        <f>J259</f>
        <v>0</v>
      </c>
      <c r="L102" s="118"/>
    </row>
    <row r="103" spans="2:65" s="8" customFormat="1" ht="24.9" customHeight="1">
      <c r="B103" s="118"/>
      <c r="D103" s="119" t="s">
        <v>3731</v>
      </c>
      <c r="E103" s="120"/>
      <c r="F103" s="120"/>
      <c r="G103" s="120"/>
      <c r="H103" s="120"/>
      <c r="I103" s="120"/>
      <c r="J103" s="121">
        <f>J283</f>
        <v>0</v>
      </c>
      <c r="L103" s="118"/>
    </row>
    <row r="104" spans="2:65" s="8" customFormat="1" ht="24.9" customHeight="1">
      <c r="B104" s="118"/>
      <c r="D104" s="119" t="s">
        <v>3732</v>
      </c>
      <c r="E104" s="120"/>
      <c r="F104" s="120"/>
      <c r="G104" s="120"/>
      <c r="H104" s="120"/>
      <c r="I104" s="120"/>
      <c r="J104" s="121">
        <f>J306</f>
        <v>0</v>
      </c>
      <c r="L104" s="118"/>
    </row>
    <row r="105" spans="2:65" s="8" customFormat="1" ht="24.9" customHeight="1">
      <c r="B105" s="118"/>
      <c r="D105" s="119" t="s">
        <v>3733</v>
      </c>
      <c r="E105" s="120"/>
      <c r="F105" s="120"/>
      <c r="G105" s="120"/>
      <c r="H105" s="120"/>
      <c r="I105" s="120"/>
      <c r="J105" s="121">
        <f>J361</f>
        <v>0</v>
      </c>
      <c r="L105" s="118"/>
    </row>
    <row r="106" spans="2:65" s="1" customFormat="1" ht="21.75" customHeight="1">
      <c r="B106" s="32"/>
      <c r="L106" s="32"/>
    </row>
    <row r="107" spans="2:65" s="1" customFormat="1" ht="6.9" customHeight="1">
      <c r="B107" s="32"/>
      <c r="L107" s="32"/>
    </row>
    <row r="108" spans="2:65" s="1" customFormat="1" ht="29.25" customHeight="1">
      <c r="B108" s="32"/>
      <c r="C108" s="117" t="s">
        <v>310</v>
      </c>
      <c r="J108" s="126">
        <f>ROUND(J109 + J110 + J111 + J112 + J113 + J114,2)</f>
        <v>0</v>
      </c>
      <c r="L108" s="32"/>
      <c r="N108" s="127" t="s">
        <v>39</v>
      </c>
    </row>
    <row r="109" spans="2:65" s="1" customFormat="1" ht="18" customHeight="1">
      <c r="B109" s="128"/>
      <c r="C109" s="129"/>
      <c r="D109" s="281" t="s">
        <v>311</v>
      </c>
      <c r="E109" s="282"/>
      <c r="F109" s="282"/>
      <c r="G109" s="129"/>
      <c r="H109" s="129"/>
      <c r="I109" s="129"/>
      <c r="J109" s="131">
        <v>0</v>
      </c>
      <c r="K109" s="129"/>
      <c r="L109" s="128"/>
      <c r="M109" s="129"/>
      <c r="N109" s="132" t="s">
        <v>41</v>
      </c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33" t="s">
        <v>312</v>
      </c>
      <c r="AZ109" s="129"/>
      <c r="BA109" s="129"/>
      <c r="BB109" s="129"/>
      <c r="BC109" s="129"/>
      <c r="BD109" s="129"/>
      <c r="BE109" s="134">
        <f t="shared" ref="BE109:BE114" si="0">IF(N109="základná",J109,0)</f>
        <v>0</v>
      </c>
      <c r="BF109" s="134">
        <f t="shared" ref="BF109:BF114" si="1">IF(N109="znížená",J109,0)</f>
        <v>0</v>
      </c>
      <c r="BG109" s="134">
        <f t="shared" ref="BG109:BG114" si="2">IF(N109="zákl. prenesená",J109,0)</f>
        <v>0</v>
      </c>
      <c r="BH109" s="134">
        <f t="shared" ref="BH109:BH114" si="3">IF(N109="zníž. prenesená",J109,0)</f>
        <v>0</v>
      </c>
      <c r="BI109" s="134">
        <f t="shared" ref="BI109:BI114" si="4">IF(N109="nulová",J109,0)</f>
        <v>0</v>
      </c>
      <c r="BJ109" s="133" t="s">
        <v>87</v>
      </c>
      <c r="BK109" s="129"/>
      <c r="BL109" s="129"/>
      <c r="BM109" s="129"/>
    </row>
    <row r="110" spans="2:65" s="1" customFormat="1" ht="18" customHeight="1">
      <c r="B110" s="128"/>
      <c r="C110" s="129"/>
      <c r="D110" s="281" t="s">
        <v>313</v>
      </c>
      <c r="E110" s="282"/>
      <c r="F110" s="282"/>
      <c r="G110" s="129"/>
      <c r="H110" s="129"/>
      <c r="I110" s="129"/>
      <c r="J110" s="131">
        <v>0</v>
      </c>
      <c r="K110" s="129"/>
      <c r="L110" s="128"/>
      <c r="M110" s="129"/>
      <c r="N110" s="132" t="s">
        <v>41</v>
      </c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33" t="s">
        <v>312</v>
      </c>
      <c r="AZ110" s="129"/>
      <c r="BA110" s="129"/>
      <c r="BB110" s="129"/>
      <c r="BC110" s="129"/>
      <c r="BD110" s="129"/>
      <c r="BE110" s="134">
        <f t="shared" si="0"/>
        <v>0</v>
      </c>
      <c r="BF110" s="134">
        <f t="shared" si="1"/>
        <v>0</v>
      </c>
      <c r="BG110" s="134">
        <f t="shared" si="2"/>
        <v>0</v>
      </c>
      <c r="BH110" s="134">
        <f t="shared" si="3"/>
        <v>0</v>
      </c>
      <c r="BI110" s="134">
        <f t="shared" si="4"/>
        <v>0</v>
      </c>
      <c r="BJ110" s="133" t="s">
        <v>87</v>
      </c>
      <c r="BK110" s="129"/>
      <c r="BL110" s="129"/>
      <c r="BM110" s="129"/>
    </row>
    <row r="111" spans="2:65" s="1" customFormat="1" ht="18" customHeight="1">
      <c r="B111" s="128"/>
      <c r="C111" s="129"/>
      <c r="D111" s="281" t="s">
        <v>314</v>
      </c>
      <c r="E111" s="282"/>
      <c r="F111" s="282"/>
      <c r="G111" s="129"/>
      <c r="H111" s="129"/>
      <c r="I111" s="129"/>
      <c r="J111" s="131">
        <v>0</v>
      </c>
      <c r="K111" s="129"/>
      <c r="L111" s="128"/>
      <c r="M111" s="129"/>
      <c r="N111" s="132" t="s">
        <v>41</v>
      </c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33" t="s">
        <v>312</v>
      </c>
      <c r="AZ111" s="129"/>
      <c r="BA111" s="129"/>
      <c r="BB111" s="129"/>
      <c r="BC111" s="129"/>
      <c r="BD111" s="129"/>
      <c r="BE111" s="134">
        <f t="shared" si="0"/>
        <v>0</v>
      </c>
      <c r="BF111" s="134">
        <f t="shared" si="1"/>
        <v>0</v>
      </c>
      <c r="BG111" s="134">
        <f t="shared" si="2"/>
        <v>0</v>
      </c>
      <c r="BH111" s="134">
        <f t="shared" si="3"/>
        <v>0</v>
      </c>
      <c r="BI111" s="134">
        <f t="shared" si="4"/>
        <v>0</v>
      </c>
      <c r="BJ111" s="133" t="s">
        <v>87</v>
      </c>
      <c r="BK111" s="129"/>
      <c r="BL111" s="129"/>
      <c r="BM111" s="129"/>
    </row>
    <row r="112" spans="2:65" s="1" customFormat="1" ht="18" customHeight="1">
      <c r="B112" s="128"/>
      <c r="C112" s="129"/>
      <c r="D112" s="281" t="s">
        <v>315</v>
      </c>
      <c r="E112" s="282"/>
      <c r="F112" s="282"/>
      <c r="G112" s="129"/>
      <c r="H112" s="129"/>
      <c r="I112" s="129"/>
      <c r="J112" s="131">
        <v>0</v>
      </c>
      <c r="K112" s="129"/>
      <c r="L112" s="128"/>
      <c r="M112" s="129"/>
      <c r="N112" s="132" t="s">
        <v>41</v>
      </c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33" t="s">
        <v>312</v>
      </c>
      <c r="AZ112" s="129"/>
      <c r="BA112" s="129"/>
      <c r="BB112" s="129"/>
      <c r="BC112" s="129"/>
      <c r="BD112" s="129"/>
      <c r="BE112" s="134">
        <f t="shared" si="0"/>
        <v>0</v>
      </c>
      <c r="BF112" s="134">
        <f t="shared" si="1"/>
        <v>0</v>
      </c>
      <c r="BG112" s="134">
        <f t="shared" si="2"/>
        <v>0</v>
      </c>
      <c r="BH112" s="134">
        <f t="shared" si="3"/>
        <v>0</v>
      </c>
      <c r="BI112" s="134">
        <f t="shared" si="4"/>
        <v>0</v>
      </c>
      <c r="BJ112" s="133" t="s">
        <v>87</v>
      </c>
      <c r="BK112" s="129"/>
      <c r="BL112" s="129"/>
      <c r="BM112" s="129"/>
    </row>
    <row r="113" spans="2:65" s="1" customFormat="1" ht="18" customHeight="1">
      <c r="B113" s="128"/>
      <c r="C113" s="129"/>
      <c r="D113" s="281" t="s">
        <v>316</v>
      </c>
      <c r="E113" s="282"/>
      <c r="F113" s="282"/>
      <c r="G113" s="129"/>
      <c r="H113" s="129"/>
      <c r="I113" s="129"/>
      <c r="J113" s="131">
        <v>0</v>
      </c>
      <c r="K113" s="129"/>
      <c r="L113" s="128"/>
      <c r="M113" s="129"/>
      <c r="N113" s="132" t="s">
        <v>41</v>
      </c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29"/>
      <c r="AX113" s="129"/>
      <c r="AY113" s="133" t="s">
        <v>312</v>
      </c>
      <c r="AZ113" s="129"/>
      <c r="BA113" s="129"/>
      <c r="BB113" s="129"/>
      <c r="BC113" s="129"/>
      <c r="BD113" s="129"/>
      <c r="BE113" s="134">
        <f t="shared" si="0"/>
        <v>0</v>
      </c>
      <c r="BF113" s="134">
        <f t="shared" si="1"/>
        <v>0</v>
      </c>
      <c r="BG113" s="134">
        <f t="shared" si="2"/>
        <v>0</v>
      </c>
      <c r="BH113" s="134">
        <f t="shared" si="3"/>
        <v>0</v>
      </c>
      <c r="BI113" s="134">
        <f t="shared" si="4"/>
        <v>0</v>
      </c>
      <c r="BJ113" s="133" t="s">
        <v>87</v>
      </c>
      <c r="BK113" s="129"/>
      <c r="BL113" s="129"/>
      <c r="BM113" s="129"/>
    </row>
    <row r="114" spans="2:65" s="1" customFormat="1" ht="18" customHeight="1">
      <c r="B114" s="128"/>
      <c r="C114" s="129"/>
      <c r="D114" s="130" t="s">
        <v>317</v>
      </c>
      <c r="E114" s="129"/>
      <c r="F114" s="129"/>
      <c r="G114" s="129"/>
      <c r="H114" s="129"/>
      <c r="I114" s="129"/>
      <c r="J114" s="131">
        <f>ROUND(J32*T114,2)</f>
        <v>0</v>
      </c>
      <c r="K114" s="129"/>
      <c r="L114" s="128"/>
      <c r="M114" s="129"/>
      <c r="N114" s="132" t="s">
        <v>41</v>
      </c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133" t="s">
        <v>318</v>
      </c>
      <c r="AZ114" s="129"/>
      <c r="BA114" s="129"/>
      <c r="BB114" s="129"/>
      <c r="BC114" s="129"/>
      <c r="BD114" s="129"/>
      <c r="BE114" s="134">
        <f t="shared" si="0"/>
        <v>0</v>
      </c>
      <c r="BF114" s="134">
        <f t="shared" si="1"/>
        <v>0</v>
      </c>
      <c r="BG114" s="134">
        <f t="shared" si="2"/>
        <v>0</v>
      </c>
      <c r="BH114" s="134">
        <f t="shared" si="3"/>
        <v>0</v>
      </c>
      <c r="BI114" s="134">
        <f t="shared" si="4"/>
        <v>0</v>
      </c>
      <c r="BJ114" s="133" t="s">
        <v>87</v>
      </c>
      <c r="BK114" s="129"/>
      <c r="BL114" s="129"/>
      <c r="BM114" s="129"/>
    </row>
    <row r="115" spans="2:65" s="1" customFormat="1">
      <c r="B115" s="32"/>
      <c r="L115" s="32"/>
    </row>
    <row r="116" spans="2:65" s="1" customFormat="1" ht="29.25" customHeight="1">
      <c r="B116" s="32"/>
      <c r="C116" s="135" t="s">
        <v>319</v>
      </c>
      <c r="D116" s="107"/>
      <c r="E116" s="107"/>
      <c r="F116" s="107"/>
      <c r="G116" s="107"/>
      <c r="H116" s="107"/>
      <c r="I116" s="107"/>
      <c r="J116" s="136">
        <f>ROUND(J98+J108,2)</f>
        <v>0</v>
      </c>
      <c r="K116" s="107"/>
      <c r="L116" s="32"/>
    </row>
    <row r="117" spans="2:65" s="1" customFormat="1" ht="6.9" customHeight="1"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32"/>
    </row>
    <row r="121" spans="2:65" s="1" customFormat="1" ht="6.9" customHeight="1"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32"/>
    </row>
    <row r="122" spans="2:65" s="1" customFormat="1" ht="24.9" customHeight="1">
      <c r="B122" s="32"/>
      <c r="C122" s="21" t="s">
        <v>5533</v>
      </c>
      <c r="L122" s="32"/>
    </row>
    <row r="123" spans="2:65" s="1" customFormat="1" ht="6.9" customHeight="1">
      <c r="B123" s="32"/>
      <c r="L123" s="32"/>
    </row>
    <row r="124" spans="2:65" s="1" customFormat="1" ht="12" customHeight="1">
      <c r="B124" s="32"/>
      <c r="C124" s="27" t="s">
        <v>15</v>
      </c>
      <c r="L124" s="32"/>
    </row>
    <row r="125" spans="2:65" s="1" customFormat="1" ht="16.5" customHeight="1">
      <c r="B125" s="32"/>
      <c r="E125" s="283" t="str">
        <f>E7</f>
        <v>NOVOSTAVBA MŠ TRAMÍN - rozpočet 1</v>
      </c>
      <c r="F125" s="284"/>
      <c r="G125" s="284"/>
      <c r="H125" s="284"/>
      <c r="L125" s="32"/>
    </row>
    <row r="126" spans="2:65" ht="12" customHeight="1">
      <c r="B126" s="20"/>
      <c r="C126" s="27" t="s">
        <v>141</v>
      </c>
      <c r="L126" s="20"/>
    </row>
    <row r="127" spans="2:65" s="1" customFormat="1" ht="16.5" customHeight="1">
      <c r="B127" s="32"/>
      <c r="E127" s="283" t="s">
        <v>144</v>
      </c>
      <c r="F127" s="280"/>
      <c r="G127" s="280"/>
      <c r="H127" s="280"/>
      <c r="L127" s="32"/>
    </row>
    <row r="128" spans="2:65" s="1" customFormat="1" ht="12" customHeight="1">
      <c r="B128" s="32"/>
      <c r="C128" s="27" t="s">
        <v>147</v>
      </c>
      <c r="L128" s="32"/>
    </row>
    <row r="129" spans="2:65" s="1" customFormat="1" ht="16.5" customHeight="1">
      <c r="B129" s="32"/>
      <c r="E129" s="261" t="str">
        <f>E11</f>
        <v xml:space="preserve">06 - SO01.6 - Elektroinštalácie </v>
      </c>
      <c r="F129" s="280"/>
      <c r="G129" s="280"/>
      <c r="H129" s="280"/>
      <c r="L129" s="32"/>
    </row>
    <row r="130" spans="2:65" s="1" customFormat="1" ht="6.9" customHeight="1">
      <c r="B130" s="32"/>
      <c r="L130" s="32"/>
    </row>
    <row r="131" spans="2:65" s="1" customFormat="1" ht="12" customHeight="1">
      <c r="B131" s="32"/>
      <c r="C131" s="27" t="s">
        <v>19</v>
      </c>
      <c r="F131" s="25" t="str">
        <f>F14</f>
        <v>Kadnárova 2521/69,Bratislava</v>
      </c>
      <c r="I131" s="27" t="s">
        <v>21</v>
      </c>
      <c r="J131" s="55" t="str">
        <f>IF(J14="","",J14)</f>
        <v>5. 12. 2022</v>
      </c>
      <c r="L131" s="32"/>
    </row>
    <row r="132" spans="2:65" s="1" customFormat="1" ht="6.9" customHeight="1">
      <c r="B132" s="32"/>
      <c r="L132" s="32"/>
    </row>
    <row r="133" spans="2:65" s="1" customFormat="1" ht="25.65" customHeight="1">
      <c r="B133" s="32"/>
      <c r="C133" s="27" t="s">
        <v>23</v>
      </c>
      <c r="F133" s="25" t="str">
        <f>E17</f>
        <v xml:space="preserve">Mestská časť Bratislava - Rača </v>
      </c>
      <c r="I133" s="27" t="s">
        <v>29</v>
      </c>
      <c r="J133" s="30" t="str">
        <f>E23</f>
        <v xml:space="preserve">Ing.arch.Peter Kožuško </v>
      </c>
      <c r="L133" s="32"/>
    </row>
    <row r="134" spans="2:65" s="1" customFormat="1" ht="15.15" customHeight="1">
      <c r="B134" s="32"/>
      <c r="C134" s="27" t="s">
        <v>27</v>
      </c>
      <c r="F134" s="25" t="str">
        <f>IF(E20="","",E20)</f>
        <v>Vyplň údaj</v>
      </c>
      <c r="I134" s="27" t="s">
        <v>32</v>
      </c>
      <c r="J134" s="30" t="str">
        <f>E26</f>
        <v>Rosoft,s.r.o.</v>
      </c>
      <c r="L134" s="32"/>
    </row>
    <row r="135" spans="2:65" s="1" customFormat="1" ht="10.35" customHeight="1">
      <c r="B135" s="32"/>
      <c r="L135" s="32"/>
    </row>
    <row r="136" spans="2:65" s="10" customFormat="1" ht="29.25" customHeight="1">
      <c r="B136" s="137"/>
      <c r="C136" s="138" t="s">
        <v>321</v>
      </c>
      <c r="D136" s="139" t="s">
        <v>60</v>
      </c>
      <c r="E136" s="139" t="s">
        <v>56</v>
      </c>
      <c r="F136" s="139" t="s">
        <v>57</v>
      </c>
      <c r="G136" s="139" t="s">
        <v>322</v>
      </c>
      <c r="H136" s="139" t="s">
        <v>323</v>
      </c>
      <c r="I136" s="139" t="s">
        <v>324</v>
      </c>
      <c r="J136" s="140" t="s">
        <v>280</v>
      </c>
      <c r="K136" s="141" t="s">
        <v>325</v>
      </c>
      <c r="L136" s="137"/>
      <c r="M136" s="62" t="s">
        <v>1</v>
      </c>
      <c r="N136" s="63" t="s">
        <v>39</v>
      </c>
      <c r="O136" s="63" t="s">
        <v>326</v>
      </c>
      <c r="P136" s="63" t="s">
        <v>327</v>
      </c>
      <c r="Q136" s="63" t="s">
        <v>328</v>
      </c>
      <c r="R136" s="63" t="s">
        <v>329</v>
      </c>
      <c r="S136" s="63" t="s">
        <v>330</v>
      </c>
      <c r="T136" s="64" t="s">
        <v>331</v>
      </c>
    </row>
    <row r="137" spans="2:65" s="1" customFormat="1" ht="22.8" customHeight="1">
      <c r="B137" s="32"/>
      <c r="C137" s="67" t="s">
        <v>191</v>
      </c>
      <c r="J137" s="142">
        <f>BK137</f>
        <v>0</v>
      </c>
      <c r="L137" s="32"/>
      <c r="M137" s="65"/>
      <c r="N137" s="56"/>
      <c r="O137" s="56"/>
      <c r="P137" s="143">
        <f>P138+P247+P252+P259+P283+P306+P361</f>
        <v>0</v>
      </c>
      <c r="Q137" s="56"/>
      <c r="R137" s="143">
        <f>R138+R247+R252+R259+R283+R306+R361</f>
        <v>0</v>
      </c>
      <c r="S137" s="56"/>
      <c r="T137" s="144">
        <f>T138+T247+T252+T259+T283+T306+T361</f>
        <v>0</v>
      </c>
      <c r="AT137" s="17" t="s">
        <v>74</v>
      </c>
      <c r="AU137" s="17" t="s">
        <v>282</v>
      </c>
      <c r="BK137" s="145">
        <f>BK138+BK247+BK252+BK259+BK283+BK306+BK361</f>
        <v>0</v>
      </c>
    </row>
    <row r="138" spans="2:65" s="11" customFormat="1" ht="25.95" customHeight="1">
      <c r="B138" s="146"/>
      <c r="D138" s="147" t="s">
        <v>74</v>
      </c>
      <c r="E138" s="148" t="s">
        <v>3105</v>
      </c>
      <c r="F138" s="148" t="s">
        <v>3734</v>
      </c>
      <c r="I138" s="149"/>
      <c r="J138" s="150">
        <f>BK138</f>
        <v>0</v>
      </c>
      <c r="L138" s="146"/>
      <c r="M138" s="151"/>
      <c r="P138" s="152">
        <f>SUM(P139:P246)</f>
        <v>0</v>
      </c>
      <c r="R138" s="152">
        <f>SUM(R139:R246)</f>
        <v>0</v>
      </c>
      <c r="T138" s="153">
        <f>SUM(T139:T246)</f>
        <v>0</v>
      </c>
      <c r="AR138" s="147" t="s">
        <v>82</v>
      </c>
      <c r="AT138" s="154" t="s">
        <v>74</v>
      </c>
      <c r="AU138" s="154" t="s">
        <v>75</v>
      </c>
      <c r="AY138" s="147" t="s">
        <v>334</v>
      </c>
      <c r="BK138" s="155">
        <f>SUM(BK139:BK246)</f>
        <v>0</v>
      </c>
    </row>
    <row r="139" spans="2:65" s="1" customFormat="1" ht="24.15" customHeight="1">
      <c r="B139" s="128"/>
      <c r="C139" s="158" t="s">
        <v>82</v>
      </c>
      <c r="D139" s="158" t="s">
        <v>336</v>
      </c>
      <c r="E139" s="159" t="s">
        <v>3735</v>
      </c>
      <c r="F139" s="160" t="s">
        <v>3736</v>
      </c>
      <c r="G139" s="161" t="s">
        <v>501</v>
      </c>
      <c r="H139" s="162">
        <v>25</v>
      </c>
      <c r="I139" s="163"/>
      <c r="J139" s="164">
        <f t="shared" ref="J139:J170" si="5">ROUND(I139*H139,2)</f>
        <v>0</v>
      </c>
      <c r="K139" s="165"/>
      <c r="L139" s="32"/>
      <c r="M139" s="166" t="s">
        <v>1</v>
      </c>
      <c r="N139" s="127" t="s">
        <v>41</v>
      </c>
      <c r="P139" s="167">
        <f t="shared" ref="P139:P170" si="6">O139*H139</f>
        <v>0</v>
      </c>
      <c r="Q139" s="167">
        <v>0</v>
      </c>
      <c r="R139" s="167">
        <f t="shared" ref="R139:R170" si="7">Q139*H139</f>
        <v>0</v>
      </c>
      <c r="S139" s="167">
        <v>0</v>
      </c>
      <c r="T139" s="168">
        <f t="shared" ref="T139:T170" si="8">S139*H139</f>
        <v>0</v>
      </c>
      <c r="AR139" s="169" t="s">
        <v>340</v>
      </c>
      <c r="AT139" s="169" t="s">
        <v>336</v>
      </c>
      <c r="AU139" s="169" t="s">
        <v>82</v>
      </c>
      <c r="AY139" s="17" t="s">
        <v>334</v>
      </c>
      <c r="BE139" s="170">
        <f t="shared" ref="BE139:BE170" si="9">IF(N139="základná",J139,0)</f>
        <v>0</v>
      </c>
      <c r="BF139" s="170">
        <f t="shared" ref="BF139:BF170" si="10">IF(N139="znížená",J139,0)</f>
        <v>0</v>
      </c>
      <c r="BG139" s="170">
        <f t="shared" ref="BG139:BG170" si="11">IF(N139="zákl. prenesená",J139,0)</f>
        <v>0</v>
      </c>
      <c r="BH139" s="170">
        <f t="shared" ref="BH139:BH170" si="12">IF(N139="zníž. prenesená",J139,0)</f>
        <v>0</v>
      </c>
      <c r="BI139" s="170">
        <f t="shared" ref="BI139:BI170" si="13">IF(N139="nulová",J139,0)</f>
        <v>0</v>
      </c>
      <c r="BJ139" s="17" t="s">
        <v>87</v>
      </c>
      <c r="BK139" s="170">
        <f t="shared" ref="BK139:BK170" si="14">ROUND(I139*H139,2)</f>
        <v>0</v>
      </c>
      <c r="BL139" s="17" t="s">
        <v>340</v>
      </c>
      <c r="BM139" s="169" t="s">
        <v>3737</v>
      </c>
    </row>
    <row r="140" spans="2:65" s="1" customFormat="1" ht="24.15" customHeight="1">
      <c r="B140" s="128"/>
      <c r="C140" s="158" t="s">
        <v>87</v>
      </c>
      <c r="D140" s="158" t="s">
        <v>336</v>
      </c>
      <c r="E140" s="159" t="s">
        <v>3738</v>
      </c>
      <c r="F140" s="160" t="s">
        <v>3739</v>
      </c>
      <c r="G140" s="161" t="s">
        <v>501</v>
      </c>
      <c r="H140" s="162">
        <v>52</v>
      </c>
      <c r="I140" s="163"/>
      <c r="J140" s="164">
        <f t="shared" si="5"/>
        <v>0</v>
      </c>
      <c r="K140" s="165"/>
      <c r="L140" s="32"/>
      <c r="M140" s="166" t="s">
        <v>1</v>
      </c>
      <c r="N140" s="127" t="s">
        <v>41</v>
      </c>
      <c r="P140" s="167">
        <f t="shared" si="6"/>
        <v>0</v>
      </c>
      <c r="Q140" s="167">
        <v>0</v>
      </c>
      <c r="R140" s="167">
        <f t="shared" si="7"/>
        <v>0</v>
      </c>
      <c r="S140" s="167">
        <v>0</v>
      </c>
      <c r="T140" s="168">
        <f t="shared" si="8"/>
        <v>0</v>
      </c>
      <c r="AR140" s="169" t="s">
        <v>340</v>
      </c>
      <c r="AT140" s="169" t="s">
        <v>336</v>
      </c>
      <c r="AU140" s="169" t="s">
        <v>82</v>
      </c>
      <c r="AY140" s="17" t="s">
        <v>334</v>
      </c>
      <c r="BE140" s="170">
        <f t="shared" si="9"/>
        <v>0</v>
      </c>
      <c r="BF140" s="170">
        <f t="shared" si="10"/>
        <v>0</v>
      </c>
      <c r="BG140" s="170">
        <f t="shared" si="11"/>
        <v>0</v>
      </c>
      <c r="BH140" s="170">
        <f t="shared" si="12"/>
        <v>0</v>
      </c>
      <c r="BI140" s="170">
        <f t="shared" si="13"/>
        <v>0</v>
      </c>
      <c r="BJ140" s="17" t="s">
        <v>87</v>
      </c>
      <c r="BK140" s="170">
        <f t="shared" si="14"/>
        <v>0</v>
      </c>
      <c r="BL140" s="17" t="s">
        <v>340</v>
      </c>
      <c r="BM140" s="169" t="s">
        <v>3740</v>
      </c>
    </row>
    <row r="141" spans="2:65" s="1" customFormat="1" ht="16.5" customHeight="1">
      <c r="B141" s="128"/>
      <c r="C141" s="158" t="s">
        <v>352</v>
      </c>
      <c r="D141" s="158" t="s">
        <v>336</v>
      </c>
      <c r="E141" s="159" t="s">
        <v>3741</v>
      </c>
      <c r="F141" s="160" t="s">
        <v>3742</v>
      </c>
      <c r="G141" s="161" t="s">
        <v>511</v>
      </c>
      <c r="H141" s="162">
        <v>2100</v>
      </c>
      <c r="I141" s="163"/>
      <c r="J141" s="164">
        <f t="shared" si="5"/>
        <v>0</v>
      </c>
      <c r="K141" s="165"/>
      <c r="L141" s="32"/>
      <c r="M141" s="166" t="s">
        <v>1</v>
      </c>
      <c r="N141" s="127" t="s">
        <v>41</v>
      </c>
      <c r="P141" s="167">
        <f t="shared" si="6"/>
        <v>0</v>
      </c>
      <c r="Q141" s="167">
        <v>0</v>
      </c>
      <c r="R141" s="167">
        <f t="shared" si="7"/>
        <v>0</v>
      </c>
      <c r="S141" s="167">
        <v>0</v>
      </c>
      <c r="T141" s="168">
        <f t="shared" si="8"/>
        <v>0</v>
      </c>
      <c r="AR141" s="169" t="s">
        <v>340</v>
      </c>
      <c r="AT141" s="169" t="s">
        <v>336</v>
      </c>
      <c r="AU141" s="169" t="s">
        <v>82</v>
      </c>
      <c r="AY141" s="17" t="s">
        <v>334</v>
      </c>
      <c r="BE141" s="170">
        <f t="shared" si="9"/>
        <v>0</v>
      </c>
      <c r="BF141" s="170">
        <f t="shared" si="10"/>
        <v>0</v>
      </c>
      <c r="BG141" s="170">
        <f t="shared" si="11"/>
        <v>0</v>
      </c>
      <c r="BH141" s="170">
        <f t="shared" si="12"/>
        <v>0</v>
      </c>
      <c r="BI141" s="170">
        <f t="shared" si="13"/>
        <v>0</v>
      </c>
      <c r="BJ141" s="17" t="s">
        <v>87</v>
      </c>
      <c r="BK141" s="170">
        <f t="shared" si="14"/>
        <v>0</v>
      </c>
      <c r="BL141" s="17" t="s">
        <v>340</v>
      </c>
      <c r="BM141" s="169" t="s">
        <v>3743</v>
      </c>
    </row>
    <row r="142" spans="2:65" s="1" customFormat="1" ht="16.5" customHeight="1">
      <c r="B142" s="128"/>
      <c r="C142" s="158" t="s">
        <v>340</v>
      </c>
      <c r="D142" s="158" t="s">
        <v>336</v>
      </c>
      <c r="E142" s="159" t="s">
        <v>3744</v>
      </c>
      <c r="F142" s="160" t="s">
        <v>3745</v>
      </c>
      <c r="G142" s="161" t="s">
        <v>511</v>
      </c>
      <c r="H142" s="162">
        <v>1750</v>
      </c>
      <c r="I142" s="163"/>
      <c r="J142" s="164">
        <f t="shared" si="5"/>
        <v>0</v>
      </c>
      <c r="K142" s="165"/>
      <c r="L142" s="32"/>
      <c r="M142" s="166" t="s">
        <v>1</v>
      </c>
      <c r="N142" s="127" t="s">
        <v>41</v>
      </c>
      <c r="P142" s="167">
        <f t="shared" si="6"/>
        <v>0</v>
      </c>
      <c r="Q142" s="167">
        <v>0</v>
      </c>
      <c r="R142" s="167">
        <f t="shared" si="7"/>
        <v>0</v>
      </c>
      <c r="S142" s="167">
        <v>0</v>
      </c>
      <c r="T142" s="168">
        <f t="shared" si="8"/>
        <v>0</v>
      </c>
      <c r="AR142" s="169" t="s">
        <v>340</v>
      </c>
      <c r="AT142" s="169" t="s">
        <v>336</v>
      </c>
      <c r="AU142" s="169" t="s">
        <v>82</v>
      </c>
      <c r="AY142" s="17" t="s">
        <v>334</v>
      </c>
      <c r="BE142" s="170">
        <f t="shared" si="9"/>
        <v>0</v>
      </c>
      <c r="BF142" s="170">
        <f t="shared" si="10"/>
        <v>0</v>
      </c>
      <c r="BG142" s="170">
        <f t="shared" si="11"/>
        <v>0</v>
      </c>
      <c r="BH142" s="170">
        <f t="shared" si="12"/>
        <v>0</v>
      </c>
      <c r="BI142" s="170">
        <f t="shared" si="13"/>
        <v>0</v>
      </c>
      <c r="BJ142" s="17" t="s">
        <v>87</v>
      </c>
      <c r="BK142" s="170">
        <f t="shared" si="14"/>
        <v>0</v>
      </c>
      <c r="BL142" s="17" t="s">
        <v>340</v>
      </c>
      <c r="BM142" s="169" t="s">
        <v>3746</v>
      </c>
    </row>
    <row r="143" spans="2:65" s="1" customFormat="1" ht="21.75" customHeight="1">
      <c r="B143" s="128"/>
      <c r="C143" s="158" t="s">
        <v>374</v>
      </c>
      <c r="D143" s="158" t="s">
        <v>336</v>
      </c>
      <c r="E143" s="159" t="s">
        <v>3747</v>
      </c>
      <c r="F143" s="160" t="s">
        <v>3748</v>
      </c>
      <c r="G143" s="161" t="s">
        <v>501</v>
      </c>
      <c r="H143" s="162">
        <v>8</v>
      </c>
      <c r="I143" s="163"/>
      <c r="J143" s="164">
        <f t="shared" si="5"/>
        <v>0</v>
      </c>
      <c r="K143" s="165"/>
      <c r="L143" s="32"/>
      <c r="M143" s="166" t="s">
        <v>1</v>
      </c>
      <c r="N143" s="127" t="s">
        <v>41</v>
      </c>
      <c r="P143" s="167">
        <f t="shared" si="6"/>
        <v>0</v>
      </c>
      <c r="Q143" s="167">
        <v>0</v>
      </c>
      <c r="R143" s="167">
        <f t="shared" si="7"/>
        <v>0</v>
      </c>
      <c r="S143" s="167">
        <v>0</v>
      </c>
      <c r="T143" s="168">
        <f t="shared" si="8"/>
        <v>0</v>
      </c>
      <c r="AR143" s="169" t="s">
        <v>340</v>
      </c>
      <c r="AT143" s="169" t="s">
        <v>336</v>
      </c>
      <c r="AU143" s="169" t="s">
        <v>82</v>
      </c>
      <c r="AY143" s="17" t="s">
        <v>334</v>
      </c>
      <c r="BE143" s="170">
        <f t="shared" si="9"/>
        <v>0</v>
      </c>
      <c r="BF143" s="170">
        <f t="shared" si="10"/>
        <v>0</v>
      </c>
      <c r="BG143" s="170">
        <f t="shared" si="11"/>
        <v>0</v>
      </c>
      <c r="BH143" s="170">
        <f t="shared" si="12"/>
        <v>0</v>
      </c>
      <c r="BI143" s="170">
        <f t="shared" si="13"/>
        <v>0</v>
      </c>
      <c r="BJ143" s="17" t="s">
        <v>87</v>
      </c>
      <c r="BK143" s="170">
        <f t="shared" si="14"/>
        <v>0</v>
      </c>
      <c r="BL143" s="17" t="s">
        <v>340</v>
      </c>
      <c r="BM143" s="169" t="s">
        <v>3749</v>
      </c>
    </row>
    <row r="144" spans="2:65" s="1" customFormat="1" ht="21.75" customHeight="1">
      <c r="B144" s="128"/>
      <c r="C144" s="158" t="s">
        <v>380</v>
      </c>
      <c r="D144" s="158" t="s">
        <v>336</v>
      </c>
      <c r="E144" s="159" t="s">
        <v>3750</v>
      </c>
      <c r="F144" s="160" t="s">
        <v>3751</v>
      </c>
      <c r="G144" s="161" t="s">
        <v>501</v>
      </c>
      <c r="H144" s="162">
        <v>8</v>
      </c>
      <c r="I144" s="163"/>
      <c r="J144" s="164">
        <f t="shared" si="5"/>
        <v>0</v>
      </c>
      <c r="K144" s="165"/>
      <c r="L144" s="32"/>
      <c r="M144" s="166" t="s">
        <v>1</v>
      </c>
      <c r="N144" s="127" t="s">
        <v>41</v>
      </c>
      <c r="P144" s="167">
        <f t="shared" si="6"/>
        <v>0</v>
      </c>
      <c r="Q144" s="167">
        <v>0</v>
      </c>
      <c r="R144" s="167">
        <f t="shared" si="7"/>
        <v>0</v>
      </c>
      <c r="S144" s="167">
        <v>0</v>
      </c>
      <c r="T144" s="168">
        <f t="shared" si="8"/>
        <v>0</v>
      </c>
      <c r="AR144" s="169" t="s">
        <v>340</v>
      </c>
      <c r="AT144" s="169" t="s">
        <v>336</v>
      </c>
      <c r="AU144" s="169" t="s">
        <v>82</v>
      </c>
      <c r="AY144" s="17" t="s">
        <v>334</v>
      </c>
      <c r="BE144" s="170">
        <f t="shared" si="9"/>
        <v>0</v>
      </c>
      <c r="BF144" s="170">
        <f t="shared" si="10"/>
        <v>0</v>
      </c>
      <c r="BG144" s="170">
        <f t="shared" si="11"/>
        <v>0</v>
      </c>
      <c r="BH144" s="170">
        <f t="shared" si="12"/>
        <v>0</v>
      </c>
      <c r="BI144" s="170">
        <f t="shared" si="13"/>
        <v>0</v>
      </c>
      <c r="BJ144" s="17" t="s">
        <v>87</v>
      </c>
      <c r="BK144" s="170">
        <f t="shared" si="14"/>
        <v>0</v>
      </c>
      <c r="BL144" s="17" t="s">
        <v>340</v>
      </c>
      <c r="BM144" s="169" t="s">
        <v>3752</v>
      </c>
    </row>
    <row r="145" spans="2:65" s="1" customFormat="1" ht="21.75" customHeight="1">
      <c r="B145" s="128"/>
      <c r="C145" s="158" t="s">
        <v>384</v>
      </c>
      <c r="D145" s="158" t="s">
        <v>336</v>
      </c>
      <c r="E145" s="159" t="s">
        <v>3753</v>
      </c>
      <c r="F145" s="160" t="s">
        <v>3754</v>
      </c>
      <c r="G145" s="161" t="s">
        <v>501</v>
      </c>
      <c r="H145" s="162">
        <v>2</v>
      </c>
      <c r="I145" s="163"/>
      <c r="J145" s="164">
        <f t="shared" si="5"/>
        <v>0</v>
      </c>
      <c r="K145" s="165"/>
      <c r="L145" s="32"/>
      <c r="M145" s="166" t="s">
        <v>1</v>
      </c>
      <c r="N145" s="127" t="s">
        <v>41</v>
      </c>
      <c r="P145" s="167">
        <f t="shared" si="6"/>
        <v>0</v>
      </c>
      <c r="Q145" s="167">
        <v>0</v>
      </c>
      <c r="R145" s="167">
        <f t="shared" si="7"/>
        <v>0</v>
      </c>
      <c r="S145" s="167">
        <v>0</v>
      </c>
      <c r="T145" s="168">
        <f t="shared" si="8"/>
        <v>0</v>
      </c>
      <c r="AR145" s="169" t="s">
        <v>340</v>
      </c>
      <c r="AT145" s="169" t="s">
        <v>336</v>
      </c>
      <c r="AU145" s="169" t="s">
        <v>82</v>
      </c>
      <c r="AY145" s="17" t="s">
        <v>334</v>
      </c>
      <c r="BE145" s="170">
        <f t="shared" si="9"/>
        <v>0</v>
      </c>
      <c r="BF145" s="170">
        <f t="shared" si="10"/>
        <v>0</v>
      </c>
      <c r="BG145" s="170">
        <f t="shared" si="11"/>
        <v>0</v>
      </c>
      <c r="BH145" s="170">
        <f t="shared" si="12"/>
        <v>0</v>
      </c>
      <c r="BI145" s="170">
        <f t="shared" si="13"/>
        <v>0</v>
      </c>
      <c r="BJ145" s="17" t="s">
        <v>87</v>
      </c>
      <c r="BK145" s="170">
        <f t="shared" si="14"/>
        <v>0</v>
      </c>
      <c r="BL145" s="17" t="s">
        <v>340</v>
      </c>
      <c r="BM145" s="169" t="s">
        <v>3755</v>
      </c>
    </row>
    <row r="146" spans="2:65" s="1" customFormat="1" ht="21.75" customHeight="1">
      <c r="B146" s="128"/>
      <c r="C146" s="158" t="s">
        <v>392</v>
      </c>
      <c r="D146" s="158" t="s">
        <v>336</v>
      </c>
      <c r="E146" s="159" t="s">
        <v>3756</v>
      </c>
      <c r="F146" s="160" t="s">
        <v>3757</v>
      </c>
      <c r="G146" s="161" t="s">
        <v>501</v>
      </c>
      <c r="H146" s="162">
        <v>10</v>
      </c>
      <c r="I146" s="163"/>
      <c r="J146" s="164">
        <f t="shared" si="5"/>
        <v>0</v>
      </c>
      <c r="K146" s="165"/>
      <c r="L146" s="32"/>
      <c r="M146" s="166" t="s">
        <v>1</v>
      </c>
      <c r="N146" s="127" t="s">
        <v>41</v>
      </c>
      <c r="P146" s="167">
        <f t="shared" si="6"/>
        <v>0</v>
      </c>
      <c r="Q146" s="167">
        <v>0</v>
      </c>
      <c r="R146" s="167">
        <f t="shared" si="7"/>
        <v>0</v>
      </c>
      <c r="S146" s="167">
        <v>0</v>
      </c>
      <c r="T146" s="168">
        <f t="shared" si="8"/>
        <v>0</v>
      </c>
      <c r="AR146" s="169" t="s">
        <v>340</v>
      </c>
      <c r="AT146" s="169" t="s">
        <v>336</v>
      </c>
      <c r="AU146" s="169" t="s">
        <v>82</v>
      </c>
      <c r="AY146" s="17" t="s">
        <v>334</v>
      </c>
      <c r="BE146" s="170">
        <f t="shared" si="9"/>
        <v>0</v>
      </c>
      <c r="BF146" s="170">
        <f t="shared" si="10"/>
        <v>0</v>
      </c>
      <c r="BG146" s="170">
        <f t="shared" si="11"/>
        <v>0</v>
      </c>
      <c r="BH146" s="170">
        <f t="shared" si="12"/>
        <v>0</v>
      </c>
      <c r="BI146" s="170">
        <f t="shared" si="13"/>
        <v>0</v>
      </c>
      <c r="BJ146" s="17" t="s">
        <v>87</v>
      </c>
      <c r="BK146" s="170">
        <f t="shared" si="14"/>
        <v>0</v>
      </c>
      <c r="BL146" s="17" t="s">
        <v>340</v>
      </c>
      <c r="BM146" s="169" t="s">
        <v>3758</v>
      </c>
    </row>
    <row r="147" spans="2:65" s="1" customFormat="1" ht="21.75" customHeight="1">
      <c r="B147" s="128"/>
      <c r="C147" s="158" t="s">
        <v>396</v>
      </c>
      <c r="D147" s="158" t="s">
        <v>336</v>
      </c>
      <c r="E147" s="159" t="s">
        <v>3759</v>
      </c>
      <c r="F147" s="160" t="s">
        <v>3760</v>
      </c>
      <c r="G147" s="161" t="s">
        <v>501</v>
      </c>
      <c r="H147" s="162">
        <v>4</v>
      </c>
      <c r="I147" s="163"/>
      <c r="J147" s="164">
        <f t="shared" si="5"/>
        <v>0</v>
      </c>
      <c r="K147" s="165"/>
      <c r="L147" s="32"/>
      <c r="M147" s="166" t="s">
        <v>1</v>
      </c>
      <c r="N147" s="127" t="s">
        <v>41</v>
      </c>
      <c r="P147" s="167">
        <f t="shared" si="6"/>
        <v>0</v>
      </c>
      <c r="Q147" s="167">
        <v>0</v>
      </c>
      <c r="R147" s="167">
        <f t="shared" si="7"/>
        <v>0</v>
      </c>
      <c r="S147" s="167">
        <v>0</v>
      </c>
      <c r="T147" s="168">
        <f t="shared" si="8"/>
        <v>0</v>
      </c>
      <c r="AR147" s="169" t="s">
        <v>340</v>
      </c>
      <c r="AT147" s="169" t="s">
        <v>336</v>
      </c>
      <c r="AU147" s="169" t="s">
        <v>82</v>
      </c>
      <c r="AY147" s="17" t="s">
        <v>334</v>
      </c>
      <c r="BE147" s="170">
        <f t="shared" si="9"/>
        <v>0</v>
      </c>
      <c r="BF147" s="170">
        <f t="shared" si="10"/>
        <v>0</v>
      </c>
      <c r="BG147" s="170">
        <f t="shared" si="11"/>
        <v>0</v>
      </c>
      <c r="BH147" s="170">
        <f t="shared" si="12"/>
        <v>0</v>
      </c>
      <c r="BI147" s="170">
        <f t="shared" si="13"/>
        <v>0</v>
      </c>
      <c r="BJ147" s="17" t="s">
        <v>87</v>
      </c>
      <c r="BK147" s="170">
        <f t="shared" si="14"/>
        <v>0</v>
      </c>
      <c r="BL147" s="17" t="s">
        <v>340</v>
      </c>
      <c r="BM147" s="169" t="s">
        <v>3761</v>
      </c>
    </row>
    <row r="148" spans="2:65" s="1" customFormat="1" ht="24.15" customHeight="1">
      <c r="B148" s="128"/>
      <c r="C148" s="158" t="s">
        <v>400</v>
      </c>
      <c r="D148" s="158" t="s">
        <v>336</v>
      </c>
      <c r="E148" s="159" t="s">
        <v>3762</v>
      </c>
      <c r="F148" s="160" t="s">
        <v>3763</v>
      </c>
      <c r="G148" s="161" t="s">
        <v>501</v>
      </c>
      <c r="H148" s="162">
        <v>1</v>
      </c>
      <c r="I148" s="163"/>
      <c r="J148" s="164">
        <f t="shared" si="5"/>
        <v>0</v>
      </c>
      <c r="K148" s="165"/>
      <c r="L148" s="32"/>
      <c r="M148" s="166" t="s">
        <v>1</v>
      </c>
      <c r="N148" s="127" t="s">
        <v>41</v>
      </c>
      <c r="P148" s="167">
        <f t="shared" si="6"/>
        <v>0</v>
      </c>
      <c r="Q148" s="167">
        <v>0</v>
      </c>
      <c r="R148" s="167">
        <f t="shared" si="7"/>
        <v>0</v>
      </c>
      <c r="S148" s="167">
        <v>0</v>
      </c>
      <c r="T148" s="168">
        <f t="shared" si="8"/>
        <v>0</v>
      </c>
      <c r="AR148" s="169" t="s">
        <v>340</v>
      </c>
      <c r="AT148" s="169" t="s">
        <v>336</v>
      </c>
      <c r="AU148" s="169" t="s">
        <v>82</v>
      </c>
      <c r="AY148" s="17" t="s">
        <v>334</v>
      </c>
      <c r="BE148" s="170">
        <f t="shared" si="9"/>
        <v>0</v>
      </c>
      <c r="BF148" s="170">
        <f t="shared" si="10"/>
        <v>0</v>
      </c>
      <c r="BG148" s="170">
        <f t="shared" si="11"/>
        <v>0</v>
      </c>
      <c r="BH148" s="170">
        <f t="shared" si="12"/>
        <v>0</v>
      </c>
      <c r="BI148" s="170">
        <f t="shared" si="13"/>
        <v>0</v>
      </c>
      <c r="BJ148" s="17" t="s">
        <v>87</v>
      </c>
      <c r="BK148" s="170">
        <f t="shared" si="14"/>
        <v>0</v>
      </c>
      <c r="BL148" s="17" t="s">
        <v>340</v>
      </c>
      <c r="BM148" s="169" t="s">
        <v>3764</v>
      </c>
    </row>
    <row r="149" spans="2:65" s="1" customFormat="1" ht="24.15" customHeight="1">
      <c r="B149" s="128"/>
      <c r="C149" s="158" t="s">
        <v>415</v>
      </c>
      <c r="D149" s="158" t="s">
        <v>336</v>
      </c>
      <c r="E149" s="159" t="s">
        <v>3765</v>
      </c>
      <c r="F149" s="160" t="s">
        <v>3766</v>
      </c>
      <c r="G149" s="161" t="s">
        <v>501</v>
      </c>
      <c r="H149" s="162">
        <v>57</v>
      </c>
      <c r="I149" s="163"/>
      <c r="J149" s="164">
        <f t="shared" si="5"/>
        <v>0</v>
      </c>
      <c r="K149" s="165"/>
      <c r="L149" s="32"/>
      <c r="M149" s="166" t="s">
        <v>1</v>
      </c>
      <c r="N149" s="127" t="s">
        <v>41</v>
      </c>
      <c r="P149" s="167">
        <f t="shared" si="6"/>
        <v>0</v>
      </c>
      <c r="Q149" s="167">
        <v>0</v>
      </c>
      <c r="R149" s="167">
        <f t="shared" si="7"/>
        <v>0</v>
      </c>
      <c r="S149" s="167">
        <v>0</v>
      </c>
      <c r="T149" s="168">
        <f t="shared" si="8"/>
        <v>0</v>
      </c>
      <c r="AR149" s="169" t="s">
        <v>340</v>
      </c>
      <c r="AT149" s="169" t="s">
        <v>336</v>
      </c>
      <c r="AU149" s="169" t="s">
        <v>82</v>
      </c>
      <c r="AY149" s="17" t="s">
        <v>334</v>
      </c>
      <c r="BE149" s="170">
        <f t="shared" si="9"/>
        <v>0</v>
      </c>
      <c r="BF149" s="170">
        <f t="shared" si="10"/>
        <v>0</v>
      </c>
      <c r="BG149" s="170">
        <f t="shared" si="11"/>
        <v>0</v>
      </c>
      <c r="BH149" s="170">
        <f t="shared" si="12"/>
        <v>0</v>
      </c>
      <c r="BI149" s="170">
        <f t="shared" si="13"/>
        <v>0</v>
      </c>
      <c r="BJ149" s="17" t="s">
        <v>87</v>
      </c>
      <c r="BK149" s="170">
        <f t="shared" si="14"/>
        <v>0</v>
      </c>
      <c r="BL149" s="17" t="s">
        <v>340</v>
      </c>
      <c r="BM149" s="169" t="s">
        <v>3767</v>
      </c>
    </row>
    <row r="150" spans="2:65" s="1" customFormat="1" ht="24.15" customHeight="1">
      <c r="B150" s="128"/>
      <c r="C150" s="158" t="s">
        <v>424</v>
      </c>
      <c r="D150" s="158" t="s">
        <v>336</v>
      </c>
      <c r="E150" s="159" t="s">
        <v>3768</v>
      </c>
      <c r="F150" s="160" t="s">
        <v>3769</v>
      </c>
      <c r="G150" s="161" t="s">
        <v>501</v>
      </c>
      <c r="H150" s="162">
        <v>1</v>
      </c>
      <c r="I150" s="163"/>
      <c r="J150" s="164">
        <f t="shared" si="5"/>
        <v>0</v>
      </c>
      <c r="K150" s="165"/>
      <c r="L150" s="32"/>
      <c r="M150" s="166" t="s">
        <v>1</v>
      </c>
      <c r="N150" s="127" t="s">
        <v>41</v>
      </c>
      <c r="P150" s="167">
        <f t="shared" si="6"/>
        <v>0</v>
      </c>
      <c r="Q150" s="167">
        <v>0</v>
      </c>
      <c r="R150" s="167">
        <f t="shared" si="7"/>
        <v>0</v>
      </c>
      <c r="S150" s="167">
        <v>0</v>
      </c>
      <c r="T150" s="168">
        <f t="shared" si="8"/>
        <v>0</v>
      </c>
      <c r="AR150" s="169" t="s">
        <v>340</v>
      </c>
      <c r="AT150" s="169" t="s">
        <v>336</v>
      </c>
      <c r="AU150" s="169" t="s">
        <v>82</v>
      </c>
      <c r="AY150" s="17" t="s">
        <v>334</v>
      </c>
      <c r="BE150" s="170">
        <f t="shared" si="9"/>
        <v>0</v>
      </c>
      <c r="BF150" s="170">
        <f t="shared" si="10"/>
        <v>0</v>
      </c>
      <c r="BG150" s="170">
        <f t="shared" si="11"/>
        <v>0</v>
      </c>
      <c r="BH150" s="170">
        <f t="shared" si="12"/>
        <v>0</v>
      </c>
      <c r="BI150" s="170">
        <f t="shared" si="13"/>
        <v>0</v>
      </c>
      <c r="BJ150" s="17" t="s">
        <v>87</v>
      </c>
      <c r="BK150" s="170">
        <f t="shared" si="14"/>
        <v>0</v>
      </c>
      <c r="BL150" s="17" t="s">
        <v>340</v>
      </c>
      <c r="BM150" s="169" t="s">
        <v>3770</v>
      </c>
    </row>
    <row r="151" spans="2:65" s="1" customFormat="1" ht="33" customHeight="1">
      <c r="B151" s="128"/>
      <c r="C151" s="158" t="s">
        <v>439</v>
      </c>
      <c r="D151" s="158" t="s">
        <v>336</v>
      </c>
      <c r="E151" s="159" t="s">
        <v>3771</v>
      </c>
      <c r="F151" s="160" t="s">
        <v>3772</v>
      </c>
      <c r="G151" s="161" t="s">
        <v>501</v>
      </c>
      <c r="H151" s="162">
        <v>1</v>
      </c>
      <c r="I151" s="163"/>
      <c r="J151" s="164">
        <f t="shared" si="5"/>
        <v>0</v>
      </c>
      <c r="K151" s="165"/>
      <c r="L151" s="32"/>
      <c r="M151" s="166" t="s">
        <v>1</v>
      </c>
      <c r="N151" s="127" t="s">
        <v>41</v>
      </c>
      <c r="P151" s="167">
        <f t="shared" si="6"/>
        <v>0</v>
      </c>
      <c r="Q151" s="167">
        <v>0</v>
      </c>
      <c r="R151" s="167">
        <f t="shared" si="7"/>
        <v>0</v>
      </c>
      <c r="S151" s="167">
        <v>0</v>
      </c>
      <c r="T151" s="168">
        <f t="shared" si="8"/>
        <v>0</v>
      </c>
      <c r="AR151" s="169" t="s">
        <v>340</v>
      </c>
      <c r="AT151" s="169" t="s">
        <v>336</v>
      </c>
      <c r="AU151" s="169" t="s">
        <v>82</v>
      </c>
      <c r="AY151" s="17" t="s">
        <v>334</v>
      </c>
      <c r="BE151" s="170">
        <f t="shared" si="9"/>
        <v>0</v>
      </c>
      <c r="BF151" s="170">
        <f t="shared" si="10"/>
        <v>0</v>
      </c>
      <c r="BG151" s="170">
        <f t="shared" si="11"/>
        <v>0</v>
      </c>
      <c r="BH151" s="170">
        <f t="shared" si="12"/>
        <v>0</v>
      </c>
      <c r="BI151" s="170">
        <f t="shared" si="13"/>
        <v>0</v>
      </c>
      <c r="BJ151" s="17" t="s">
        <v>87</v>
      </c>
      <c r="BK151" s="170">
        <f t="shared" si="14"/>
        <v>0</v>
      </c>
      <c r="BL151" s="17" t="s">
        <v>340</v>
      </c>
      <c r="BM151" s="169" t="s">
        <v>3773</v>
      </c>
    </row>
    <row r="152" spans="2:65" s="1" customFormat="1" ht="16.5" customHeight="1">
      <c r="B152" s="128"/>
      <c r="C152" s="158" t="s">
        <v>444</v>
      </c>
      <c r="D152" s="158" t="s">
        <v>336</v>
      </c>
      <c r="E152" s="159" t="s">
        <v>3774</v>
      </c>
      <c r="F152" s="160" t="s">
        <v>3775</v>
      </c>
      <c r="G152" s="161" t="s">
        <v>501</v>
      </c>
      <c r="H152" s="162">
        <v>21</v>
      </c>
      <c r="I152" s="163"/>
      <c r="J152" s="164">
        <f t="shared" si="5"/>
        <v>0</v>
      </c>
      <c r="K152" s="165"/>
      <c r="L152" s="32"/>
      <c r="M152" s="166" t="s">
        <v>1</v>
      </c>
      <c r="N152" s="127" t="s">
        <v>41</v>
      </c>
      <c r="P152" s="167">
        <f t="shared" si="6"/>
        <v>0</v>
      </c>
      <c r="Q152" s="167">
        <v>0</v>
      </c>
      <c r="R152" s="167">
        <f t="shared" si="7"/>
        <v>0</v>
      </c>
      <c r="S152" s="167">
        <v>0</v>
      </c>
      <c r="T152" s="168">
        <f t="shared" si="8"/>
        <v>0</v>
      </c>
      <c r="AR152" s="169" t="s">
        <v>340</v>
      </c>
      <c r="AT152" s="169" t="s">
        <v>336</v>
      </c>
      <c r="AU152" s="169" t="s">
        <v>82</v>
      </c>
      <c r="AY152" s="17" t="s">
        <v>334</v>
      </c>
      <c r="BE152" s="170">
        <f t="shared" si="9"/>
        <v>0</v>
      </c>
      <c r="BF152" s="170">
        <f t="shared" si="10"/>
        <v>0</v>
      </c>
      <c r="BG152" s="170">
        <f t="shared" si="11"/>
        <v>0</v>
      </c>
      <c r="BH152" s="170">
        <f t="shared" si="12"/>
        <v>0</v>
      </c>
      <c r="BI152" s="170">
        <f t="shared" si="13"/>
        <v>0</v>
      </c>
      <c r="BJ152" s="17" t="s">
        <v>87</v>
      </c>
      <c r="BK152" s="170">
        <f t="shared" si="14"/>
        <v>0</v>
      </c>
      <c r="BL152" s="17" t="s">
        <v>340</v>
      </c>
      <c r="BM152" s="169" t="s">
        <v>3776</v>
      </c>
    </row>
    <row r="153" spans="2:65" s="1" customFormat="1" ht="16.5" customHeight="1">
      <c r="B153" s="128"/>
      <c r="C153" s="158" t="s">
        <v>448</v>
      </c>
      <c r="D153" s="158" t="s">
        <v>336</v>
      </c>
      <c r="E153" s="159" t="s">
        <v>3777</v>
      </c>
      <c r="F153" s="160" t="s">
        <v>3778</v>
      </c>
      <c r="G153" s="161" t="s">
        <v>501</v>
      </c>
      <c r="H153" s="162">
        <v>1</v>
      </c>
      <c r="I153" s="163"/>
      <c r="J153" s="164">
        <f t="shared" si="5"/>
        <v>0</v>
      </c>
      <c r="K153" s="165"/>
      <c r="L153" s="32"/>
      <c r="M153" s="166" t="s">
        <v>1</v>
      </c>
      <c r="N153" s="127" t="s">
        <v>41</v>
      </c>
      <c r="P153" s="167">
        <f t="shared" si="6"/>
        <v>0</v>
      </c>
      <c r="Q153" s="167">
        <v>0</v>
      </c>
      <c r="R153" s="167">
        <f t="shared" si="7"/>
        <v>0</v>
      </c>
      <c r="S153" s="167">
        <v>0</v>
      </c>
      <c r="T153" s="168">
        <f t="shared" si="8"/>
        <v>0</v>
      </c>
      <c r="AR153" s="169" t="s">
        <v>340</v>
      </c>
      <c r="AT153" s="169" t="s">
        <v>336</v>
      </c>
      <c r="AU153" s="169" t="s">
        <v>82</v>
      </c>
      <c r="AY153" s="17" t="s">
        <v>334</v>
      </c>
      <c r="BE153" s="170">
        <f t="shared" si="9"/>
        <v>0</v>
      </c>
      <c r="BF153" s="170">
        <f t="shared" si="10"/>
        <v>0</v>
      </c>
      <c r="BG153" s="170">
        <f t="shared" si="11"/>
        <v>0</v>
      </c>
      <c r="BH153" s="170">
        <f t="shared" si="12"/>
        <v>0</v>
      </c>
      <c r="BI153" s="170">
        <f t="shared" si="13"/>
        <v>0</v>
      </c>
      <c r="BJ153" s="17" t="s">
        <v>87</v>
      </c>
      <c r="BK153" s="170">
        <f t="shared" si="14"/>
        <v>0</v>
      </c>
      <c r="BL153" s="17" t="s">
        <v>340</v>
      </c>
      <c r="BM153" s="169" t="s">
        <v>3779</v>
      </c>
    </row>
    <row r="154" spans="2:65" s="1" customFormat="1" ht="24.15" customHeight="1">
      <c r="B154" s="128"/>
      <c r="C154" s="158" t="s">
        <v>452</v>
      </c>
      <c r="D154" s="158" t="s">
        <v>336</v>
      </c>
      <c r="E154" s="159" t="s">
        <v>3780</v>
      </c>
      <c r="F154" s="160" t="s">
        <v>3781</v>
      </c>
      <c r="G154" s="161" t="s">
        <v>501</v>
      </c>
      <c r="H154" s="162">
        <v>8</v>
      </c>
      <c r="I154" s="163"/>
      <c r="J154" s="164">
        <f t="shared" si="5"/>
        <v>0</v>
      </c>
      <c r="K154" s="165"/>
      <c r="L154" s="32"/>
      <c r="M154" s="166" t="s">
        <v>1</v>
      </c>
      <c r="N154" s="127" t="s">
        <v>41</v>
      </c>
      <c r="P154" s="167">
        <f t="shared" si="6"/>
        <v>0</v>
      </c>
      <c r="Q154" s="167">
        <v>0</v>
      </c>
      <c r="R154" s="167">
        <f t="shared" si="7"/>
        <v>0</v>
      </c>
      <c r="S154" s="167">
        <v>0</v>
      </c>
      <c r="T154" s="168">
        <f t="shared" si="8"/>
        <v>0</v>
      </c>
      <c r="AR154" s="169" t="s">
        <v>340</v>
      </c>
      <c r="AT154" s="169" t="s">
        <v>336</v>
      </c>
      <c r="AU154" s="169" t="s">
        <v>82</v>
      </c>
      <c r="AY154" s="17" t="s">
        <v>334</v>
      </c>
      <c r="BE154" s="170">
        <f t="shared" si="9"/>
        <v>0</v>
      </c>
      <c r="BF154" s="170">
        <f t="shared" si="10"/>
        <v>0</v>
      </c>
      <c r="BG154" s="170">
        <f t="shared" si="11"/>
        <v>0</v>
      </c>
      <c r="BH154" s="170">
        <f t="shared" si="12"/>
        <v>0</v>
      </c>
      <c r="BI154" s="170">
        <f t="shared" si="13"/>
        <v>0</v>
      </c>
      <c r="BJ154" s="17" t="s">
        <v>87</v>
      </c>
      <c r="BK154" s="170">
        <f t="shared" si="14"/>
        <v>0</v>
      </c>
      <c r="BL154" s="17" t="s">
        <v>340</v>
      </c>
      <c r="BM154" s="169" t="s">
        <v>3782</v>
      </c>
    </row>
    <row r="155" spans="2:65" s="1" customFormat="1" ht="24.15" customHeight="1">
      <c r="B155" s="128"/>
      <c r="C155" s="158" t="s">
        <v>456</v>
      </c>
      <c r="D155" s="158" t="s">
        <v>336</v>
      </c>
      <c r="E155" s="159" t="s">
        <v>3783</v>
      </c>
      <c r="F155" s="160" t="s">
        <v>3784</v>
      </c>
      <c r="G155" s="161" t="s">
        <v>501</v>
      </c>
      <c r="H155" s="162">
        <v>4</v>
      </c>
      <c r="I155" s="163"/>
      <c r="J155" s="164">
        <f t="shared" si="5"/>
        <v>0</v>
      </c>
      <c r="K155" s="165"/>
      <c r="L155" s="32"/>
      <c r="M155" s="166" t="s">
        <v>1</v>
      </c>
      <c r="N155" s="127" t="s">
        <v>41</v>
      </c>
      <c r="P155" s="167">
        <f t="shared" si="6"/>
        <v>0</v>
      </c>
      <c r="Q155" s="167">
        <v>0</v>
      </c>
      <c r="R155" s="167">
        <f t="shared" si="7"/>
        <v>0</v>
      </c>
      <c r="S155" s="167">
        <v>0</v>
      </c>
      <c r="T155" s="168">
        <f t="shared" si="8"/>
        <v>0</v>
      </c>
      <c r="AR155" s="169" t="s">
        <v>340</v>
      </c>
      <c r="AT155" s="169" t="s">
        <v>336</v>
      </c>
      <c r="AU155" s="169" t="s">
        <v>82</v>
      </c>
      <c r="AY155" s="17" t="s">
        <v>334</v>
      </c>
      <c r="BE155" s="170">
        <f t="shared" si="9"/>
        <v>0</v>
      </c>
      <c r="BF155" s="170">
        <f t="shared" si="10"/>
        <v>0</v>
      </c>
      <c r="BG155" s="170">
        <f t="shared" si="11"/>
        <v>0</v>
      </c>
      <c r="BH155" s="170">
        <f t="shared" si="12"/>
        <v>0</v>
      </c>
      <c r="BI155" s="170">
        <f t="shared" si="13"/>
        <v>0</v>
      </c>
      <c r="BJ155" s="17" t="s">
        <v>87</v>
      </c>
      <c r="BK155" s="170">
        <f t="shared" si="14"/>
        <v>0</v>
      </c>
      <c r="BL155" s="17" t="s">
        <v>340</v>
      </c>
      <c r="BM155" s="169" t="s">
        <v>3785</v>
      </c>
    </row>
    <row r="156" spans="2:65" s="1" customFormat="1" ht="24.15" customHeight="1">
      <c r="B156" s="128"/>
      <c r="C156" s="158" t="s">
        <v>460</v>
      </c>
      <c r="D156" s="158" t="s">
        <v>336</v>
      </c>
      <c r="E156" s="159" t="s">
        <v>3786</v>
      </c>
      <c r="F156" s="160" t="s">
        <v>3787</v>
      </c>
      <c r="G156" s="161" t="s">
        <v>501</v>
      </c>
      <c r="H156" s="162">
        <v>1</v>
      </c>
      <c r="I156" s="163"/>
      <c r="J156" s="164">
        <f t="shared" si="5"/>
        <v>0</v>
      </c>
      <c r="K156" s="165"/>
      <c r="L156" s="32"/>
      <c r="M156" s="166" t="s">
        <v>1</v>
      </c>
      <c r="N156" s="127" t="s">
        <v>41</v>
      </c>
      <c r="P156" s="167">
        <f t="shared" si="6"/>
        <v>0</v>
      </c>
      <c r="Q156" s="167">
        <v>0</v>
      </c>
      <c r="R156" s="167">
        <f t="shared" si="7"/>
        <v>0</v>
      </c>
      <c r="S156" s="167">
        <v>0</v>
      </c>
      <c r="T156" s="168">
        <f t="shared" si="8"/>
        <v>0</v>
      </c>
      <c r="AR156" s="169" t="s">
        <v>340</v>
      </c>
      <c r="AT156" s="169" t="s">
        <v>336</v>
      </c>
      <c r="AU156" s="169" t="s">
        <v>82</v>
      </c>
      <c r="AY156" s="17" t="s">
        <v>334</v>
      </c>
      <c r="BE156" s="170">
        <f t="shared" si="9"/>
        <v>0</v>
      </c>
      <c r="BF156" s="170">
        <f t="shared" si="10"/>
        <v>0</v>
      </c>
      <c r="BG156" s="170">
        <f t="shared" si="11"/>
        <v>0</v>
      </c>
      <c r="BH156" s="170">
        <f t="shared" si="12"/>
        <v>0</v>
      </c>
      <c r="BI156" s="170">
        <f t="shared" si="13"/>
        <v>0</v>
      </c>
      <c r="BJ156" s="17" t="s">
        <v>87</v>
      </c>
      <c r="BK156" s="170">
        <f t="shared" si="14"/>
        <v>0</v>
      </c>
      <c r="BL156" s="17" t="s">
        <v>340</v>
      </c>
      <c r="BM156" s="169" t="s">
        <v>3788</v>
      </c>
    </row>
    <row r="157" spans="2:65" s="1" customFormat="1" ht="24.15" customHeight="1">
      <c r="B157" s="128"/>
      <c r="C157" s="158" t="s">
        <v>464</v>
      </c>
      <c r="D157" s="158" t="s">
        <v>336</v>
      </c>
      <c r="E157" s="159" t="s">
        <v>3789</v>
      </c>
      <c r="F157" s="160" t="s">
        <v>3790</v>
      </c>
      <c r="G157" s="161" t="s">
        <v>501</v>
      </c>
      <c r="H157" s="162">
        <v>4</v>
      </c>
      <c r="I157" s="163"/>
      <c r="J157" s="164">
        <f t="shared" si="5"/>
        <v>0</v>
      </c>
      <c r="K157" s="165"/>
      <c r="L157" s="32"/>
      <c r="M157" s="166" t="s">
        <v>1</v>
      </c>
      <c r="N157" s="127" t="s">
        <v>41</v>
      </c>
      <c r="P157" s="167">
        <f t="shared" si="6"/>
        <v>0</v>
      </c>
      <c r="Q157" s="167">
        <v>0</v>
      </c>
      <c r="R157" s="167">
        <f t="shared" si="7"/>
        <v>0</v>
      </c>
      <c r="S157" s="167">
        <v>0</v>
      </c>
      <c r="T157" s="168">
        <f t="shared" si="8"/>
        <v>0</v>
      </c>
      <c r="AR157" s="169" t="s">
        <v>340</v>
      </c>
      <c r="AT157" s="169" t="s">
        <v>336</v>
      </c>
      <c r="AU157" s="169" t="s">
        <v>82</v>
      </c>
      <c r="AY157" s="17" t="s">
        <v>334</v>
      </c>
      <c r="BE157" s="170">
        <f t="shared" si="9"/>
        <v>0</v>
      </c>
      <c r="BF157" s="170">
        <f t="shared" si="10"/>
        <v>0</v>
      </c>
      <c r="BG157" s="170">
        <f t="shared" si="11"/>
        <v>0</v>
      </c>
      <c r="BH157" s="170">
        <f t="shared" si="12"/>
        <v>0</v>
      </c>
      <c r="BI157" s="170">
        <f t="shared" si="13"/>
        <v>0</v>
      </c>
      <c r="BJ157" s="17" t="s">
        <v>87</v>
      </c>
      <c r="BK157" s="170">
        <f t="shared" si="14"/>
        <v>0</v>
      </c>
      <c r="BL157" s="17" t="s">
        <v>340</v>
      </c>
      <c r="BM157" s="169" t="s">
        <v>3791</v>
      </c>
    </row>
    <row r="158" spans="2:65" s="1" customFormat="1" ht="24.15" customHeight="1">
      <c r="B158" s="128"/>
      <c r="C158" s="158" t="s">
        <v>7</v>
      </c>
      <c r="D158" s="158" t="s">
        <v>336</v>
      </c>
      <c r="E158" s="159" t="s">
        <v>3792</v>
      </c>
      <c r="F158" s="160" t="s">
        <v>3793</v>
      </c>
      <c r="G158" s="161" t="s">
        <v>501</v>
      </c>
      <c r="H158" s="162">
        <v>38</v>
      </c>
      <c r="I158" s="163"/>
      <c r="J158" s="164">
        <f t="shared" si="5"/>
        <v>0</v>
      </c>
      <c r="K158" s="165"/>
      <c r="L158" s="32"/>
      <c r="M158" s="166" t="s">
        <v>1</v>
      </c>
      <c r="N158" s="127" t="s">
        <v>41</v>
      </c>
      <c r="P158" s="167">
        <f t="shared" si="6"/>
        <v>0</v>
      </c>
      <c r="Q158" s="167">
        <v>0</v>
      </c>
      <c r="R158" s="167">
        <f t="shared" si="7"/>
        <v>0</v>
      </c>
      <c r="S158" s="167">
        <v>0</v>
      </c>
      <c r="T158" s="168">
        <f t="shared" si="8"/>
        <v>0</v>
      </c>
      <c r="AR158" s="169" t="s">
        <v>340</v>
      </c>
      <c r="AT158" s="169" t="s">
        <v>336</v>
      </c>
      <c r="AU158" s="169" t="s">
        <v>82</v>
      </c>
      <c r="AY158" s="17" t="s">
        <v>334</v>
      </c>
      <c r="BE158" s="170">
        <f t="shared" si="9"/>
        <v>0</v>
      </c>
      <c r="BF158" s="170">
        <f t="shared" si="10"/>
        <v>0</v>
      </c>
      <c r="BG158" s="170">
        <f t="shared" si="11"/>
        <v>0</v>
      </c>
      <c r="BH158" s="170">
        <f t="shared" si="12"/>
        <v>0</v>
      </c>
      <c r="BI158" s="170">
        <f t="shared" si="13"/>
        <v>0</v>
      </c>
      <c r="BJ158" s="17" t="s">
        <v>87</v>
      </c>
      <c r="BK158" s="170">
        <f t="shared" si="14"/>
        <v>0</v>
      </c>
      <c r="BL158" s="17" t="s">
        <v>340</v>
      </c>
      <c r="BM158" s="169" t="s">
        <v>3794</v>
      </c>
    </row>
    <row r="159" spans="2:65" s="1" customFormat="1" ht="24.15" customHeight="1">
      <c r="B159" s="128"/>
      <c r="C159" s="158" t="s">
        <v>472</v>
      </c>
      <c r="D159" s="158" t="s">
        <v>336</v>
      </c>
      <c r="E159" s="159" t="s">
        <v>3795</v>
      </c>
      <c r="F159" s="160" t="s">
        <v>3796</v>
      </c>
      <c r="G159" s="161" t="s">
        <v>501</v>
      </c>
      <c r="H159" s="162">
        <v>30</v>
      </c>
      <c r="I159" s="163"/>
      <c r="J159" s="164">
        <f t="shared" si="5"/>
        <v>0</v>
      </c>
      <c r="K159" s="165"/>
      <c r="L159" s="32"/>
      <c r="M159" s="166" t="s">
        <v>1</v>
      </c>
      <c r="N159" s="127" t="s">
        <v>41</v>
      </c>
      <c r="P159" s="167">
        <f t="shared" si="6"/>
        <v>0</v>
      </c>
      <c r="Q159" s="167">
        <v>0</v>
      </c>
      <c r="R159" s="167">
        <f t="shared" si="7"/>
        <v>0</v>
      </c>
      <c r="S159" s="167">
        <v>0</v>
      </c>
      <c r="T159" s="168">
        <f t="shared" si="8"/>
        <v>0</v>
      </c>
      <c r="AR159" s="169" t="s">
        <v>340</v>
      </c>
      <c r="AT159" s="169" t="s">
        <v>336</v>
      </c>
      <c r="AU159" s="169" t="s">
        <v>82</v>
      </c>
      <c r="AY159" s="17" t="s">
        <v>334</v>
      </c>
      <c r="BE159" s="170">
        <f t="shared" si="9"/>
        <v>0</v>
      </c>
      <c r="BF159" s="170">
        <f t="shared" si="10"/>
        <v>0</v>
      </c>
      <c r="BG159" s="170">
        <f t="shared" si="11"/>
        <v>0</v>
      </c>
      <c r="BH159" s="170">
        <f t="shared" si="12"/>
        <v>0</v>
      </c>
      <c r="BI159" s="170">
        <f t="shared" si="13"/>
        <v>0</v>
      </c>
      <c r="BJ159" s="17" t="s">
        <v>87</v>
      </c>
      <c r="BK159" s="170">
        <f t="shared" si="14"/>
        <v>0</v>
      </c>
      <c r="BL159" s="17" t="s">
        <v>340</v>
      </c>
      <c r="BM159" s="169" t="s">
        <v>3797</v>
      </c>
    </row>
    <row r="160" spans="2:65" s="1" customFormat="1" ht="24.15" customHeight="1">
      <c r="B160" s="128"/>
      <c r="C160" s="158" t="s">
        <v>476</v>
      </c>
      <c r="D160" s="158" t="s">
        <v>336</v>
      </c>
      <c r="E160" s="159" t="s">
        <v>3798</v>
      </c>
      <c r="F160" s="160" t="s">
        <v>3799</v>
      </c>
      <c r="G160" s="161" t="s">
        <v>501</v>
      </c>
      <c r="H160" s="162">
        <v>23</v>
      </c>
      <c r="I160" s="163"/>
      <c r="J160" s="164">
        <f t="shared" si="5"/>
        <v>0</v>
      </c>
      <c r="K160" s="165"/>
      <c r="L160" s="32"/>
      <c r="M160" s="166" t="s">
        <v>1</v>
      </c>
      <c r="N160" s="127" t="s">
        <v>41</v>
      </c>
      <c r="P160" s="167">
        <f t="shared" si="6"/>
        <v>0</v>
      </c>
      <c r="Q160" s="167">
        <v>0</v>
      </c>
      <c r="R160" s="167">
        <f t="shared" si="7"/>
        <v>0</v>
      </c>
      <c r="S160" s="167">
        <v>0</v>
      </c>
      <c r="T160" s="168">
        <f t="shared" si="8"/>
        <v>0</v>
      </c>
      <c r="AR160" s="169" t="s">
        <v>340</v>
      </c>
      <c r="AT160" s="169" t="s">
        <v>336</v>
      </c>
      <c r="AU160" s="169" t="s">
        <v>82</v>
      </c>
      <c r="AY160" s="17" t="s">
        <v>334</v>
      </c>
      <c r="BE160" s="170">
        <f t="shared" si="9"/>
        <v>0</v>
      </c>
      <c r="BF160" s="170">
        <f t="shared" si="10"/>
        <v>0</v>
      </c>
      <c r="BG160" s="170">
        <f t="shared" si="11"/>
        <v>0</v>
      </c>
      <c r="BH160" s="170">
        <f t="shared" si="12"/>
        <v>0</v>
      </c>
      <c r="BI160" s="170">
        <f t="shared" si="13"/>
        <v>0</v>
      </c>
      <c r="BJ160" s="17" t="s">
        <v>87</v>
      </c>
      <c r="BK160" s="170">
        <f t="shared" si="14"/>
        <v>0</v>
      </c>
      <c r="BL160" s="17" t="s">
        <v>340</v>
      </c>
      <c r="BM160" s="169" t="s">
        <v>3800</v>
      </c>
    </row>
    <row r="161" spans="2:65" s="1" customFormat="1" ht="37.799999999999997" customHeight="1">
      <c r="B161" s="128"/>
      <c r="C161" s="158" t="s">
        <v>482</v>
      </c>
      <c r="D161" s="158" t="s">
        <v>336</v>
      </c>
      <c r="E161" s="159" t="s">
        <v>3801</v>
      </c>
      <c r="F161" s="160" t="s">
        <v>3802</v>
      </c>
      <c r="G161" s="161" t="s">
        <v>501</v>
      </c>
      <c r="H161" s="162">
        <v>20</v>
      </c>
      <c r="I161" s="163"/>
      <c r="J161" s="164">
        <f t="shared" si="5"/>
        <v>0</v>
      </c>
      <c r="K161" s="165"/>
      <c r="L161" s="32"/>
      <c r="M161" s="166" t="s">
        <v>1</v>
      </c>
      <c r="N161" s="127" t="s">
        <v>41</v>
      </c>
      <c r="P161" s="167">
        <f t="shared" si="6"/>
        <v>0</v>
      </c>
      <c r="Q161" s="167">
        <v>0</v>
      </c>
      <c r="R161" s="167">
        <f t="shared" si="7"/>
        <v>0</v>
      </c>
      <c r="S161" s="167">
        <v>0</v>
      </c>
      <c r="T161" s="168">
        <f t="shared" si="8"/>
        <v>0</v>
      </c>
      <c r="AR161" s="169" t="s">
        <v>340</v>
      </c>
      <c r="AT161" s="169" t="s">
        <v>336</v>
      </c>
      <c r="AU161" s="169" t="s">
        <v>82</v>
      </c>
      <c r="AY161" s="17" t="s">
        <v>334</v>
      </c>
      <c r="BE161" s="170">
        <f t="shared" si="9"/>
        <v>0</v>
      </c>
      <c r="BF161" s="170">
        <f t="shared" si="10"/>
        <v>0</v>
      </c>
      <c r="BG161" s="170">
        <f t="shared" si="11"/>
        <v>0</v>
      </c>
      <c r="BH161" s="170">
        <f t="shared" si="12"/>
        <v>0</v>
      </c>
      <c r="BI161" s="170">
        <f t="shared" si="13"/>
        <v>0</v>
      </c>
      <c r="BJ161" s="17" t="s">
        <v>87</v>
      </c>
      <c r="BK161" s="170">
        <f t="shared" si="14"/>
        <v>0</v>
      </c>
      <c r="BL161" s="17" t="s">
        <v>340</v>
      </c>
      <c r="BM161" s="169" t="s">
        <v>3803</v>
      </c>
    </row>
    <row r="162" spans="2:65" s="1" customFormat="1" ht="24.15" customHeight="1">
      <c r="B162" s="128"/>
      <c r="C162" s="158" t="s">
        <v>486</v>
      </c>
      <c r="D162" s="158" t="s">
        <v>336</v>
      </c>
      <c r="E162" s="159" t="s">
        <v>3804</v>
      </c>
      <c r="F162" s="160" t="s">
        <v>3805</v>
      </c>
      <c r="G162" s="161" t="s">
        <v>501</v>
      </c>
      <c r="H162" s="162">
        <v>90</v>
      </c>
      <c r="I162" s="163"/>
      <c r="J162" s="164">
        <f t="shared" si="5"/>
        <v>0</v>
      </c>
      <c r="K162" s="165"/>
      <c r="L162" s="32"/>
      <c r="M162" s="166" t="s">
        <v>1</v>
      </c>
      <c r="N162" s="127" t="s">
        <v>41</v>
      </c>
      <c r="P162" s="167">
        <f t="shared" si="6"/>
        <v>0</v>
      </c>
      <c r="Q162" s="167">
        <v>0</v>
      </c>
      <c r="R162" s="167">
        <f t="shared" si="7"/>
        <v>0</v>
      </c>
      <c r="S162" s="167">
        <v>0</v>
      </c>
      <c r="T162" s="168">
        <f t="shared" si="8"/>
        <v>0</v>
      </c>
      <c r="AR162" s="169" t="s">
        <v>340</v>
      </c>
      <c r="AT162" s="169" t="s">
        <v>336</v>
      </c>
      <c r="AU162" s="169" t="s">
        <v>82</v>
      </c>
      <c r="AY162" s="17" t="s">
        <v>334</v>
      </c>
      <c r="BE162" s="170">
        <f t="shared" si="9"/>
        <v>0</v>
      </c>
      <c r="BF162" s="170">
        <f t="shared" si="10"/>
        <v>0</v>
      </c>
      <c r="BG162" s="170">
        <f t="shared" si="11"/>
        <v>0</v>
      </c>
      <c r="BH162" s="170">
        <f t="shared" si="12"/>
        <v>0</v>
      </c>
      <c r="BI162" s="170">
        <f t="shared" si="13"/>
        <v>0</v>
      </c>
      <c r="BJ162" s="17" t="s">
        <v>87</v>
      </c>
      <c r="BK162" s="170">
        <f t="shared" si="14"/>
        <v>0</v>
      </c>
      <c r="BL162" s="17" t="s">
        <v>340</v>
      </c>
      <c r="BM162" s="169" t="s">
        <v>3806</v>
      </c>
    </row>
    <row r="163" spans="2:65" s="1" customFormat="1" ht="16.5" customHeight="1">
      <c r="B163" s="128"/>
      <c r="C163" s="158" t="s">
        <v>490</v>
      </c>
      <c r="D163" s="158" t="s">
        <v>336</v>
      </c>
      <c r="E163" s="159" t="s">
        <v>3807</v>
      </c>
      <c r="F163" s="160" t="s">
        <v>3808</v>
      </c>
      <c r="G163" s="161" t="s">
        <v>511</v>
      </c>
      <c r="H163" s="162">
        <v>950</v>
      </c>
      <c r="I163" s="163"/>
      <c r="J163" s="164">
        <f t="shared" si="5"/>
        <v>0</v>
      </c>
      <c r="K163" s="165"/>
      <c r="L163" s="32"/>
      <c r="M163" s="166" t="s">
        <v>1</v>
      </c>
      <c r="N163" s="127" t="s">
        <v>41</v>
      </c>
      <c r="P163" s="167">
        <f t="shared" si="6"/>
        <v>0</v>
      </c>
      <c r="Q163" s="167">
        <v>0</v>
      </c>
      <c r="R163" s="167">
        <f t="shared" si="7"/>
        <v>0</v>
      </c>
      <c r="S163" s="167">
        <v>0</v>
      </c>
      <c r="T163" s="168">
        <f t="shared" si="8"/>
        <v>0</v>
      </c>
      <c r="AR163" s="169" t="s">
        <v>340</v>
      </c>
      <c r="AT163" s="169" t="s">
        <v>336</v>
      </c>
      <c r="AU163" s="169" t="s">
        <v>82</v>
      </c>
      <c r="AY163" s="17" t="s">
        <v>334</v>
      </c>
      <c r="BE163" s="170">
        <f t="shared" si="9"/>
        <v>0</v>
      </c>
      <c r="BF163" s="170">
        <f t="shared" si="10"/>
        <v>0</v>
      </c>
      <c r="BG163" s="170">
        <f t="shared" si="11"/>
        <v>0</v>
      </c>
      <c r="BH163" s="170">
        <f t="shared" si="12"/>
        <v>0</v>
      </c>
      <c r="BI163" s="170">
        <f t="shared" si="13"/>
        <v>0</v>
      </c>
      <c r="BJ163" s="17" t="s">
        <v>87</v>
      </c>
      <c r="BK163" s="170">
        <f t="shared" si="14"/>
        <v>0</v>
      </c>
      <c r="BL163" s="17" t="s">
        <v>340</v>
      </c>
      <c r="BM163" s="169" t="s">
        <v>3809</v>
      </c>
    </row>
    <row r="164" spans="2:65" s="1" customFormat="1" ht="16.5" customHeight="1">
      <c r="B164" s="128"/>
      <c r="C164" s="158" t="s">
        <v>494</v>
      </c>
      <c r="D164" s="158" t="s">
        <v>336</v>
      </c>
      <c r="E164" s="159" t="s">
        <v>3810</v>
      </c>
      <c r="F164" s="160" t="s">
        <v>3811</v>
      </c>
      <c r="G164" s="161" t="s">
        <v>511</v>
      </c>
      <c r="H164" s="162">
        <v>30</v>
      </c>
      <c r="I164" s="163"/>
      <c r="J164" s="164">
        <f t="shared" si="5"/>
        <v>0</v>
      </c>
      <c r="K164" s="165"/>
      <c r="L164" s="32"/>
      <c r="M164" s="166" t="s">
        <v>1</v>
      </c>
      <c r="N164" s="127" t="s">
        <v>41</v>
      </c>
      <c r="P164" s="167">
        <f t="shared" si="6"/>
        <v>0</v>
      </c>
      <c r="Q164" s="167">
        <v>0</v>
      </c>
      <c r="R164" s="167">
        <f t="shared" si="7"/>
        <v>0</v>
      </c>
      <c r="S164" s="167">
        <v>0</v>
      </c>
      <c r="T164" s="168">
        <f t="shared" si="8"/>
        <v>0</v>
      </c>
      <c r="AR164" s="169" t="s">
        <v>340</v>
      </c>
      <c r="AT164" s="169" t="s">
        <v>336</v>
      </c>
      <c r="AU164" s="169" t="s">
        <v>82</v>
      </c>
      <c r="AY164" s="17" t="s">
        <v>334</v>
      </c>
      <c r="BE164" s="170">
        <f t="shared" si="9"/>
        <v>0</v>
      </c>
      <c r="BF164" s="170">
        <f t="shared" si="10"/>
        <v>0</v>
      </c>
      <c r="BG164" s="170">
        <f t="shared" si="11"/>
        <v>0</v>
      </c>
      <c r="BH164" s="170">
        <f t="shared" si="12"/>
        <v>0</v>
      </c>
      <c r="BI164" s="170">
        <f t="shared" si="13"/>
        <v>0</v>
      </c>
      <c r="BJ164" s="17" t="s">
        <v>87</v>
      </c>
      <c r="BK164" s="170">
        <f t="shared" si="14"/>
        <v>0</v>
      </c>
      <c r="BL164" s="17" t="s">
        <v>340</v>
      </c>
      <c r="BM164" s="169" t="s">
        <v>3812</v>
      </c>
    </row>
    <row r="165" spans="2:65" s="1" customFormat="1" ht="16.5" customHeight="1">
      <c r="B165" s="128"/>
      <c r="C165" s="158" t="s">
        <v>498</v>
      </c>
      <c r="D165" s="158" t="s">
        <v>336</v>
      </c>
      <c r="E165" s="159" t="s">
        <v>5168</v>
      </c>
      <c r="F165" s="160" t="s">
        <v>3813</v>
      </c>
      <c r="G165" s="161" t="s">
        <v>511</v>
      </c>
      <c r="H165" s="162">
        <v>1100</v>
      </c>
      <c r="I165" s="163"/>
      <c r="J165" s="164">
        <f t="shared" si="5"/>
        <v>0</v>
      </c>
      <c r="K165" s="165"/>
      <c r="L165" s="32"/>
      <c r="M165" s="166" t="s">
        <v>1</v>
      </c>
      <c r="N165" s="127" t="s">
        <v>41</v>
      </c>
      <c r="P165" s="167">
        <f t="shared" si="6"/>
        <v>0</v>
      </c>
      <c r="Q165" s="167">
        <v>0</v>
      </c>
      <c r="R165" s="167">
        <f t="shared" si="7"/>
        <v>0</v>
      </c>
      <c r="S165" s="167">
        <v>0</v>
      </c>
      <c r="T165" s="168">
        <f t="shared" si="8"/>
        <v>0</v>
      </c>
      <c r="AR165" s="169" t="s">
        <v>340</v>
      </c>
      <c r="AT165" s="169" t="s">
        <v>336</v>
      </c>
      <c r="AU165" s="169" t="s">
        <v>82</v>
      </c>
      <c r="AY165" s="17" t="s">
        <v>334</v>
      </c>
      <c r="BE165" s="170">
        <f t="shared" si="9"/>
        <v>0</v>
      </c>
      <c r="BF165" s="170">
        <f t="shared" si="10"/>
        <v>0</v>
      </c>
      <c r="BG165" s="170">
        <f t="shared" si="11"/>
        <v>0</v>
      </c>
      <c r="BH165" s="170">
        <f t="shared" si="12"/>
        <v>0</v>
      </c>
      <c r="BI165" s="170">
        <f t="shared" si="13"/>
        <v>0</v>
      </c>
      <c r="BJ165" s="17" t="s">
        <v>87</v>
      </c>
      <c r="BK165" s="170">
        <f t="shared" si="14"/>
        <v>0</v>
      </c>
      <c r="BL165" s="17" t="s">
        <v>340</v>
      </c>
      <c r="BM165" s="169" t="s">
        <v>3814</v>
      </c>
    </row>
    <row r="166" spans="2:65" s="1" customFormat="1" ht="16.5" customHeight="1">
      <c r="B166" s="128"/>
      <c r="C166" s="158" t="s">
        <v>503</v>
      </c>
      <c r="D166" s="158" t="s">
        <v>336</v>
      </c>
      <c r="E166" s="159" t="s">
        <v>5169</v>
      </c>
      <c r="F166" s="160" t="s">
        <v>3815</v>
      </c>
      <c r="G166" s="161" t="s">
        <v>511</v>
      </c>
      <c r="H166" s="162">
        <v>30</v>
      </c>
      <c r="I166" s="163"/>
      <c r="J166" s="164">
        <f t="shared" si="5"/>
        <v>0</v>
      </c>
      <c r="K166" s="165"/>
      <c r="L166" s="32"/>
      <c r="M166" s="166" t="s">
        <v>1</v>
      </c>
      <c r="N166" s="127" t="s">
        <v>41</v>
      </c>
      <c r="P166" s="167">
        <f t="shared" si="6"/>
        <v>0</v>
      </c>
      <c r="Q166" s="167">
        <v>0</v>
      </c>
      <c r="R166" s="167">
        <f t="shared" si="7"/>
        <v>0</v>
      </c>
      <c r="S166" s="167">
        <v>0</v>
      </c>
      <c r="T166" s="168">
        <f t="shared" si="8"/>
        <v>0</v>
      </c>
      <c r="AR166" s="169" t="s">
        <v>340</v>
      </c>
      <c r="AT166" s="169" t="s">
        <v>336</v>
      </c>
      <c r="AU166" s="169" t="s">
        <v>82</v>
      </c>
      <c r="AY166" s="17" t="s">
        <v>334</v>
      </c>
      <c r="BE166" s="170">
        <f t="shared" si="9"/>
        <v>0</v>
      </c>
      <c r="BF166" s="170">
        <f t="shared" si="10"/>
        <v>0</v>
      </c>
      <c r="BG166" s="170">
        <f t="shared" si="11"/>
        <v>0</v>
      </c>
      <c r="BH166" s="170">
        <f t="shared" si="12"/>
        <v>0</v>
      </c>
      <c r="BI166" s="170">
        <f t="shared" si="13"/>
        <v>0</v>
      </c>
      <c r="BJ166" s="17" t="s">
        <v>87</v>
      </c>
      <c r="BK166" s="170">
        <f t="shared" si="14"/>
        <v>0</v>
      </c>
      <c r="BL166" s="17" t="s">
        <v>340</v>
      </c>
      <c r="BM166" s="169" t="s">
        <v>3816</v>
      </c>
    </row>
    <row r="167" spans="2:65" s="1" customFormat="1" ht="16.5" customHeight="1">
      <c r="B167" s="128"/>
      <c r="C167" s="158" t="s">
        <v>508</v>
      </c>
      <c r="D167" s="158" t="s">
        <v>336</v>
      </c>
      <c r="E167" s="159" t="s">
        <v>5170</v>
      </c>
      <c r="F167" s="160" t="s">
        <v>3817</v>
      </c>
      <c r="G167" s="161" t="s">
        <v>511</v>
      </c>
      <c r="H167" s="162">
        <v>50</v>
      </c>
      <c r="I167" s="163"/>
      <c r="J167" s="164">
        <f t="shared" si="5"/>
        <v>0</v>
      </c>
      <c r="K167" s="165"/>
      <c r="L167" s="32"/>
      <c r="M167" s="166" t="s">
        <v>1</v>
      </c>
      <c r="N167" s="127" t="s">
        <v>41</v>
      </c>
      <c r="P167" s="167">
        <f t="shared" si="6"/>
        <v>0</v>
      </c>
      <c r="Q167" s="167">
        <v>0</v>
      </c>
      <c r="R167" s="167">
        <f t="shared" si="7"/>
        <v>0</v>
      </c>
      <c r="S167" s="167">
        <v>0</v>
      </c>
      <c r="T167" s="168">
        <f t="shared" si="8"/>
        <v>0</v>
      </c>
      <c r="AR167" s="169" t="s">
        <v>340</v>
      </c>
      <c r="AT167" s="169" t="s">
        <v>336</v>
      </c>
      <c r="AU167" s="169" t="s">
        <v>82</v>
      </c>
      <c r="AY167" s="17" t="s">
        <v>334</v>
      </c>
      <c r="BE167" s="170">
        <f t="shared" si="9"/>
        <v>0</v>
      </c>
      <c r="BF167" s="170">
        <f t="shared" si="10"/>
        <v>0</v>
      </c>
      <c r="BG167" s="170">
        <f t="shared" si="11"/>
        <v>0</v>
      </c>
      <c r="BH167" s="170">
        <f t="shared" si="12"/>
        <v>0</v>
      </c>
      <c r="BI167" s="170">
        <f t="shared" si="13"/>
        <v>0</v>
      </c>
      <c r="BJ167" s="17" t="s">
        <v>87</v>
      </c>
      <c r="BK167" s="170">
        <f t="shared" si="14"/>
        <v>0</v>
      </c>
      <c r="BL167" s="17" t="s">
        <v>340</v>
      </c>
      <c r="BM167" s="169" t="s">
        <v>3818</v>
      </c>
    </row>
    <row r="168" spans="2:65" s="1" customFormat="1" ht="21.75" customHeight="1">
      <c r="B168" s="128"/>
      <c r="C168" s="158" t="s">
        <v>514</v>
      </c>
      <c r="D168" s="158" t="s">
        <v>336</v>
      </c>
      <c r="E168" s="159" t="s">
        <v>5171</v>
      </c>
      <c r="F168" s="160" t="s">
        <v>3819</v>
      </c>
      <c r="G168" s="161" t="s">
        <v>511</v>
      </c>
      <c r="H168" s="162">
        <v>100</v>
      </c>
      <c r="I168" s="163"/>
      <c r="J168" s="164">
        <f t="shared" si="5"/>
        <v>0</v>
      </c>
      <c r="K168" s="165"/>
      <c r="L168" s="32"/>
      <c r="M168" s="166" t="s">
        <v>1</v>
      </c>
      <c r="N168" s="127" t="s">
        <v>41</v>
      </c>
      <c r="P168" s="167">
        <f t="shared" si="6"/>
        <v>0</v>
      </c>
      <c r="Q168" s="167">
        <v>0</v>
      </c>
      <c r="R168" s="167">
        <f t="shared" si="7"/>
        <v>0</v>
      </c>
      <c r="S168" s="167">
        <v>0</v>
      </c>
      <c r="T168" s="168">
        <f t="shared" si="8"/>
        <v>0</v>
      </c>
      <c r="AR168" s="169" t="s">
        <v>340</v>
      </c>
      <c r="AT168" s="169" t="s">
        <v>336</v>
      </c>
      <c r="AU168" s="169" t="s">
        <v>82</v>
      </c>
      <c r="AY168" s="17" t="s">
        <v>334</v>
      </c>
      <c r="BE168" s="170">
        <f t="shared" si="9"/>
        <v>0</v>
      </c>
      <c r="BF168" s="170">
        <f t="shared" si="10"/>
        <v>0</v>
      </c>
      <c r="BG168" s="170">
        <f t="shared" si="11"/>
        <v>0</v>
      </c>
      <c r="BH168" s="170">
        <f t="shared" si="12"/>
        <v>0</v>
      </c>
      <c r="BI168" s="170">
        <f t="shared" si="13"/>
        <v>0</v>
      </c>
      <c r="BJ168" s="17" t="s">
        <v>87</v>
      </c>
      <c r="BK168" s="170">
        <f t="shared" si="14"/>
        <v>0</v>
      </c>
      <c r="BL168" s="17" t="s">
        <v>340</v>
      </c>
      <c r="BM168" s="169" t="s">
        <v>3820</v>
      </c>
    </row>
    <row r="169" spans="2:65" s="1" customFormat="1" ht="16.5" customHeight="1">
      <c r="B169" s="128"/>
      <c r="C169" s="158" t="s">
        <v>519</v>
      </c>
      <c r="D169" s="158" t="s">
        <v>336</v>
      </c>
      <c r="E169" s="159" t="s">
        <v>5172</v>
      </c>
      <c r="F169" s="160" t="s">
        <v>3821</v>
      </c>
      <c r="G169" s="161" t="s">
        <v>511</v>
      </c>
      <c r="H169" s="162">
        <v>200</v>
      </c>
      <c r="I169" s="163"/>
      <c r="J169" s="164">
        <f t="shared" si="5"/>
        <v>0</v>
      </c>
      <c r="K169" s="165"/>
      <c r="L169" s="32"/>
      <c r="M169" s="166" t="s">
        <v>1</v>
      </c>
      <c r="N169" s="127" t="s">
        <v>41</v>
      </c>
      <c r="P169" s="167">
        <f t="shared" si="6"/>
        <v>0</v>
      </c>
      <c r="Q169" s="167">
        <v>0</v>
      </c>
      <c r="R169" s="167">
        <f t="shared" si="7"/>
        <v>0</v>
      </c>
      <c r="S169" s="167">
        <v>0</v>
      </c>
      <c r="T169" s="168">
        <f t="shared" si="8"/>
        <v>0</v>
      </c>
      <c r="AR169" s="169" t="s">
        <v>340</v>
      </c>
      <c r="AT169" s="169" t="s">
        <v>336</v>
      </c>
      <c r="AU169" s="169" t="s">
        <v>82</v>
      </c>
      <c r="AY169" s="17" t="s">
        <v>334</v>
      </c>
      <c r="BE169" s="170">
        <f t="shared" si="9"/>
        <v>0</v>
      </c>
      <c r="BF169" s="170">
        <f t="shared" si="10"/>
        <v>0</v>
      </c>
      <c r="BG169" s="170">
        <f t="shared" si="11"/>
        <v>0</v>
      </c>
      <c r="BH169" s="170">
        <f t="shared" si="12"/>
        <v>0</v>
      </c>
      <c r="BI169" s="170">
        <f t="shared" si="13"/>
        <v>0</v>
      </c>
      <c r="BJ169" s="17" t="s">
        <v>87</v>
      </c>
      <c r="BK169" s="170">
        <f t="shared" si="14"/>
        <v>0</v>
      </c>
      <c r="BL169" s="17" t="s">
        <v>340</v>
      </c>
      <c r="BM169" s="169" t="s">
        <v>3822</v>
      </c>
    </row>
    <row r="170" spans="2:65" s="1" customFormat="1" ht="16.5" customHeight="1">
      <c r="B170" s="128"/>
      <c r="C170" s="158" t="s">
        <v>524</v>
      </c>
      <c r="D170" s="158" t="s">
        <v>336</v>
      </c>
      <c r="E170" s="159" t="s">
        <v>5173</v>
      </c>
      <c r="F170" s="160" t="s">
        <v>3823</v>
      </c>
      <c r="G170" s="161" t="s">
        <v>511</v>
      </c>
      <c r="H170" s="162">
        <v>100</v>
      </c>
      <c r="I170" s="163"/>
      <c r="J170" s="164">
        <f t="shared" si="5"/>
        <v>0</v>
      </c>
      <c r="K170" s="165"/>
      <c r="L170" s="32"/>
      <c r="M170" s="166" t="s">
        <v>1</v>
      </c>
      <c r="N170" s="127" t="s">
        <v>41</v>
      </c>
      <c r="P170" s="167">
        <f t="shared" si="6"/>
        <v>0</v>
      </c>
      <c r="Q170" s="167">
        <v>0</v>
      </c>
      <c r="R170" s="167">
        <f t="shared" si="7"/>
        <v>0</v>
      </c>
      <c r="S170" s="167">
        <v>0</v>
      </c>
      <c r="T170" s="168">
        <f t="shared" si="8"/>
        <v>0</v>
      </c>
      <c r="AR170" s="169" t="s">
        <v>340</v>
      </c>
      <c r="AT170" s="169" t="s">
        <v>336</v>
      </c>
      <c r="AU170" s="169" t="s">
        <v>82</v>
      </c>
      <c r="AY170" s="17" t="s">
        <v>334</v>
      </c>
      <c r="BE170" s="170">
        <f t="shared" si="9"/>
        <v>0</v>
      </c>
      <c r="BF170" s="170">
        <f t="shared" si="10"/>
        <v>0</v>
      </c>
      <c r="BG170" s="170">
        <f t="shared" si="11"/>
        <v>0</v>
      </c>
      <c r="BH170" s="170">
        <f t="shared" si="12"/>
        <v>0</v>
      </c>
      <c r="BI170" s="170">
        <f t="shared" si="13"/>
        <v>0</v>
      </c>
      <c r="BJ170" s="17" t="s">
        <v>87</v>
      </c>
      <c r="BK170" s="170">
        <f t="shared" si="14"/>
        <v>0</v>
      </c>
      <c r="BL170" s="17" t="s">
        <v>340</v>
      </c>
      <c r="BM170" s="169" t="s">
        <v>3824</v>
      </c>
    </row>
    <row r="171" spans="2:65" s="1" customFormat="1" ht="16.5" customHeight="1">
      <c r="B171" s="128"/>
      <c r="C171" s="158" t="s">
        <v>530</v>
      </c>
      <c r="D171" s="158" t="s">
        <v>336</v>
      </c>
      <c r="E171" s="159" t="s">
        <v>5174</v>
      </c>
      <c r="F171" s="160" t="s">
        <v>3825</v>
      </c>
      <c r="G171" s="161" t="s">
        <v>511</v>
      </c>
      <c r="H171" s="162">
        <v>35</v>
      </c>
      <c r="I171" s="163"/>
      <c r="J171" s="164">
        <f t="shared" ref="J171:J202" si="15">ROUND(I171*H171,2)</f>
        <v>0</v>
      </c>
      <c r="K171" s="165"/>
      <c r="L171" s="32"/>
      <c r="M171" s="166" t="s">
        <v>1</v>
      </c>
      <c r="N171" s="127" t="s">
        <v>41</v>
      </c>
      <c r="P171" s="167">
        <f t="shared" ref="P171:P202" si="16">O171*H171</f>
        <v>0</v>
      </c>
      <c r="Q171" s="167">
        <v>0</v>
      </c>
      <c r="R171" s="167">
        <f t="shared" ref="R171:R202" si="17">Q171*H171</f>
        <v>0</v>
      </c>
      <c r="S171" s="167">
        <v>0</v>
      </c>
      <c r="T171" s="168">
        <f t="shared" ref="T171:T202" si="18">S171*H171</f>
        <v>0</v>
      </c>
      <c r="AR171" s="169" t="s">
        <v>340</v>
      </c>
      <c r="AT171" s="169" t="s">
        <v>336</v>
      </c>
      <c r="AU171" s="169" t="s">
        <v>82</v>
      </c>
      <c r="AY171" s="17" t="s">
        <v>334</v>
      </c>
      <c r="BE171" s="170">
        <f t="shared" ref="BE171:BE202" si="19">IF(N171="základná",J171,0)</f>
        <v>0</v>
      </c>
      <c r="BF171" s="170">
        <f t="shared" ref="BF171:BF202" si="20">IF(N171="znížená",J171,0)</f>
        <v>0</v>
      </c>
      <c r="BG171" s="170">
        <f t="shared" ref="BG171:BG202" si="21">IF(N171="zákl. prenesená",J171,0)</f>
        <v>0</v>
      </c>
      <c r="BH171" s="170">
        <f t="shared" ref="BH171:BH202" si="22">IF(N171="zníž. prenesená",J171,0)</f>
        <v>0</v>
      </c>
      <c r="BI171" s="170">
        <f t="shared" ref="BI171:BI202" si="23">IF(N171="nulová",J171,0)</f>
        <v>0</v>
      </c>
      <c r="BJ171" s="17" t="s">
        <v>87</v>
      </c>
      <c r="BK171" s="170">
        <f t="shared" ref="BK171:BK202" si="24">ROUND(I171*H171,2)</f>
        <v>0</v>
      </c>
      <c r="BL171" s="17" t="s">
        <v>340</v>
      </c>
      <c r="BM171" s="169" t="s">
        <v>3826</v>
      </c>
    </row>
    <row r="172" spans="2:65" s="1" customFormat="1" ht="16.5" customHeight="1">
      <c r="B172" s="128"/>
      <c r="C172" s="158" t="s">
        <v>536</v>
      </c>
      <c r="D172" s="158" t="s">
        <v>336</v>
      </c>
      <c r="E172" s="159" t="s">
        <v>5175</v>
      </c>
      <c r="F172" s="160" t="s">
        <v>3827</v>
      </c>
      <c r="G172" s="161" t="s">
        <v>511</v>
      </c>
      <c r="H172" s="162">
        <v>1950</v>
      </c>
      <c r="I172" s="163"/>
      <c r="J172" s="164">
        <f t="shared" si="15"/>
        <v>0</v>
      </c>
      <c r="K172" s="165"/>
      <c r="L172" s="32"/>
      <c r="M172" s="166" t="s">
        <v>1</v>
      </c>
      <c r="N172" s="127" t="s">
        <v>41</v>
      </c>
      <c r="P172" s="167">
        <f t="shared" si="16"/>
        <v>0</v>
      </c>
      <c r="Q172" s="167">
        <v>0</v>
      </c>
      <c r="R172" s="167">
        <f t="shared" si="17"/>
        <v>0</v>
      </c>
      <c r="S172" s="167">
        <v>0</v>
      </c>
      <c r="T172" s="168">
        <f t="shared" si="18"/>
        <v>0</v>
      </c>
      <c r="AR172" s="169" t="s">
        <v>340</v>
      </c>
      <c r="AT172" s="169" t="s">
        <v>336</v>
      </c>
      <c r="AU172" s="169" t="s">
        <v>82</v>
      </c>
      <c r="AY172" s="17" t="s">
        <v>334</v>
      </c>
      <c r="BE172" s="170">
        <f t="shared" si="19"/>
        <v>0</v>
      </c>
      <c r="BF172" s="170">
        <f t="shared" si="20"/>
        <v>0</v>
      </c>
      <c r="BG172" s="170">
        <f t="shared" si="21"/>
        <v>0</v>
      </c>
      <c r="BH172" s="170">
        <f t="shared" si="22"/>
        <v>0</v>
      </c>
      <c r="BI172" s="170">
        <f t="shared" si="23"/>
        <v>0</v>
      </c>
      <c r="BJ172" s="17" t="s">
        <v>87</v>
      </c>
      <c r="BK172" s="170">
        <f t="shared" si="24"/>
        <v>0</v>
      </c>
      <c r="BL172" s="17" t="s">
        <v>340</v>
      </c>
      <c r="BM172" s="169" t="s">
        <v>3828</v>
      </c>
    </row>
    <row r="173" spans="2:65" s="1" customFormat="1" ht="16.5" customHeight="1">
      <c r="B173" s="128"/>
      <c r="C173" s="158" t="s">
        <v>542</v>
      </c>
      <c r="D173" s="158" t="s">
        <v>336</v>
      </c>
      <c r="E173" s="159" t="s">
        <v>5176</v>
      </c>
      <c r="F173" s="160" t="s">
        <v>3829</v>
      </c>
      <c r="G173" s="161" t="s">
        <v>511</v>
      </c>
      <c r="H173" s="162">
        <v>200</v>
      </c>
      <c r="I173" s="163"/>
      <c r="J173" s="164">
        <f t="shared" si="15"/>
        <v>0</v>
      </c>
      <c r="K173" s="165"/>
      <c r="L173" s="32"/>
      <c r="M173" s="166" t="s">
        <v>1</v>
      </c>
      <c r="N173" s="127" t="s">
        <v>41</v>
      </c>
      <c r="P173" s="167">
        <f t="shared" si="16"/>
        <v>0</v>
      </c>
      <c r="Q173" s="167">
        <v>0</v>
      </c>
      <c r="R173" s="167">
        <f t="shared" si="17"/>
        <v>0</v>
      </c>
      <c r="S173" s="167">
        <v>0</v>
      </c>
      <c r="T173" s="168">
        <f t="shared" si="18"/>
        <v>0</v>
      </c>
      <c r="AR173" s="169" t="s">
        <v>340</v>
      </c>
      <c r="AT173" s="169" t="s">
        <v>336</v>
      </c>
      <c r="AU173" s="169" t="s">
        <v>82</v>
      </c>
      <c r="AY173" s="17" t="s">
        <v>334</v>
      </c>
      <c r="BE173" s="170">
        <f t="shared" si="19"/>
        <v>0</v>
      </c>
      <c r="BF173" s="170">
        <f t="shared" si="20"/>
        <v>0</v>
      </c>
      <c r="BG173" s="170">
        <f t="shared" si="21"/>
        <v>0</v>
      </c>
      <c r="BH173" s="170">
        <f t="shared" si="22"/>
        <v>0</v>
      </c>
      <c r="BI173" s="170">
        <f t="shared" si="23"/>
        <v>0</v>
      </c>
      <c r="BJ173" s="17" t="s">
        <v>87</v>
      </c>
      <c r="BK173" s="170">
        <f t="shared" si="24"/>
        <v>0</v>
      </c>
      <c r="BL173" s="17" t="s">
        <v>340</v>
      </c>
      <c r="BM173" s="169" t="s">
        <v>3830</v>
      </c>
    </row>
    <row r="174" spans="2:65" s="1" customFormat="1" ht="33" customHeight="1">
      <c r="B174" s="128"/>
      <c r="C174" s="158" t="s">
        <v>550</v>
      </c>
      <c r="D174" s="158" t="s">
        <v>336</v>
      </c>
      <c r="E174" s="159" t="s">
        <v>5177</v>
      </c>
      <c r="F174" s="160" t="s">
        <v>3831</v>
      </c>
      <c r="G174" s="161" t="s">
        <v>511</v>
      </c>
      <c r="H174" s="162">
        <v>60</v>
      </c>
      <c r="I174" s="163"/>
      <c r="J174" s="164">
        <f t="shared" si="15"/>
        <v>0</v>
      </c>
      <c r="K174" s="165"/>
      <c r="L174" s="32"/>
      <c r="M174" s="166" t="s">
        <v>1</v>
      </c>
      <c r="N174" s="127" t="s">
        <v>41</v>
      </c>
      <c r="P174" s="167">
        <f t="shared" si="16"/>
        <v>0</v>
      </c>
      <c r="Q174" s="167">
        <v>0</v>
      </c>
      <c r="R174" s="167">
        <f t="shared" si="17"/>
        <v>0</v>
      </c>
      <c r="S174" s="167">
        <v>0</v>
      </c>
      <c r="T174" s="168">
        <f t="shared" si="18"/>
        <v>0</v>
      </c>
      <c r="AR174" s="169" t="s">
        <v>340</v>
      </c>
      <c r="AT174" s="169" t="s">
        <v>336</v>
      </c>
      <c r="AU174" s="169" t="s">
        <v>82</v>
      </c>
      <c r="AY174" s="17" t="s">
        <v>334</v>
      </c>
      <c r="BE174" s="170">
        <f t="shared" si="19"/>
        <v>0</v>
      </c>
      <c r="BF174" s="170">
        <f t="shared" si="20"/>
        <v>0</v>
      </c>
      <c r="BG174" s="170">
        <f t="shared" si="21"/>
        <v>0</v>
      </c>
      <c r="BH174" s="170">
        <f t="shared" si="22"/>
        <v>0</v>
      </c>
      <c r="BI174" s="170">
        <f t="shared" si="23"/>
        <v>0</v>
      </c>
      <c r="BJ174" s="17" t="s">
        <v>87</v>
      </c>
      <c r="BK174" s="170">
        <f t="shared" si="24"/>
        <v>0</v>
      </c>
      <c r="BL174" s="17" t="s">
        <v>340</v>
      </c>
      <c r="BM174" s="169" t="s">
        <v>3832</v>
      </c>
    </row>
    <row r="175" spans="2:65" s="1" customFormat="1" ht="24.15" customHeight="1">
      <c r="B175" s="128"/>
      <c r="C175" s="158" t="s">
        <v>554</v>
      </c>
      <c r="D175" s="158" t="s">
        <v>336</v>
      </c>
      <c r="E175" s="159" t="s">
        <v>5178</v>
      </c>
      <c r="F175" s="160" t="s">
        <v>3833</v>
      </c>
      <c r="G175" s="161" t="s">
        <v>511</v>
      </c>
      <c r="H175" s="162">
        <v>180</v>
      </c>
      <c r="I175" s="163"/>
      <c r="J175" s="164">
        <f t="shared" si="15"/>
        <v>0</v>
      </c>
      <c r="K175" s="165"/>
      <c r="L175" s="32"/>
      <c r="M175" s="166" t="s">
        <v>1</v>
      </c>
      <c r="N175" s="127" t="s">
        <v>41</v>
      </c>
      <c r="P175" s="167">
        <f t="shared" si="16"/>
        <v>0</v>
      </c>
      <c r="Q175" s="167">
        <v>0</v>
      </c>
      <c r="R175" s="167">
        <f t="shared" si="17"/>
        <v>0</v>
      </c>
      <c r="S175" s="167">
        <v>0</v>
      </c>
      <c r="T175" s="168">
        <f t="shared" si="18"/>
        <v>0</v>
      </c>
      <c r="AR175" s="169" t="s">
        <v>340</v>
      </c>
      <c r="AT175" s="169" t="s">
        <v>336</v>
      </c>
      <c r="AU175" s="169" t="s">
        <v>82</v>
      </c>
      <c r="AY175" s="17" t="s">
        <v>334</v>
      </c>
      <c r="BE175" s="170">
        <f t="shared" si="19"/>
        <v>0</v>
      </c>
      <c r="BF175" s="170">
        <f t="shared" si="20"/>
        <v>0</v>
      </c>
      <c r="BG175" s="170">
        <f t="shared" si="21"/>
        <v>0</v>
      </c>
      <c r="BH175" s="170">
        <f t="shared" si="22"/>
        <v>0</v>
      </c>
      <c r="BI175" s="170">
        <f t="shared" si="23"/>
        <v>0</v>
      </c>
      <c r="BJ175" s="17" t="s">
        <v>87</v>
      </c>
      <c r="BK175" s="170">
        <f t="shared" si="24"/>
        <v>0</v>
      </c>
      <c r="BL175" s="17" t="s">
        <v>340</v>
      </c>
      <c r="BM175" s="169" t="s">
        <v>3834</v>
      </c>
    </row>
    <row r="176" spans="2:65" s="1" customFormat="1" ht="24.15" customHeight="1">
      <c r="B176" s="128"/>
      <c r="C176" s="158" t="s">
        <v>560</v>
      </c>
      <c r="D176" s="158" t="s">
        <v>336</v>
      </c>
      <c r="E176" s="159" t="s">
        <v>5179</v>
      </c>
      <c r="F176" s="160" t="s">
        <v>3835</v>
      </c>
      <c r="G176" s="161" t="s">
        <v>511</v>
      </c>
      <c r="H176" s="162">
        <v>180</v>
      </c>
      <c r="I176" s="163"/>
      <c r="J176" s="164">
        <f t="shared" si="15"/>
        <v>0</v>
      </c>
      <c r="K176" s="165"/>
      <c r="L176" s="32"/>
      <c r="M176" s="166" t="s">
        <v>1</v>
      </c>
      <c r="N176" s="127" t="s">
        <v>41</v>
      </c>
      <c r="P176" s="167">
        <f t="shared" si="16"/>
        <v>0</v>
      </c>
      <c r="Q176" s="167">
        <v>0</v>
      </c>
      <c r="R176" s="167">
        <f t="shared" si="17"/>
        <v>0</v>
      </c>
      <c r="S176" s="167">
        <v>0</v>
      </c>
      <c r="T176" s="168">
        <f t="shared" si="18"/>
        <v>0</v>
      </c>
      <c r="AR176" s="169" t="s">
        <v>340</v>
      </c>
      <c r="AT176" s="169" t="s">
        <v>336</v>
      </c>
      <c r="AU176" s="169" t="s">
        <v>82</v>
      </c>
      <c r="AY176" s="17" t="s">
        <v>334</v>
      </c>
      <c r="BE176" s="170">
        <f t="shared" si="19"/>
        <v>0</v>
      </c>
      <c r="BF176" s="170">
        <f t="shared" si="20"/>
        <v>0</v>
      </c>
      <c r="BG176" s="170">
        <f t="shared" si="21"/>
        <v>0</v>
      </c>
      <c r="BH176" s="170">
        <f t="shared" si="22"/>
        <v>0</v>
      </c>
      <c r="BI176" s="170">
        <f t="shared" si="23"/>
        <v>0</v>
      </c>
      <c r="BJ176" s="17" t="s">
        <v>87</v>
      </c>
      <c r="BK176" s="170">
        <f t="shared" si="24"/>
        <v>0</v>
      </c>
      <c r="BL176" s="17" t="s">
        <v>340</v>
      </c>
      <c r="BM176" s="169" t="s">
        <v>3836</v>
      </c>
    </row>
    <row r="177" spans="2:65" s="1" customFormat="1" ht="24.15" customHeight="1">
      <c r="B177" s="128"/>
      <c r="C177" s="158" t="s">
        <v>569</v>
      </c>
      <c r="D177" s="158" t="s">
        <v>336</v>
      </c>
      <c r="E177" s="159" t="s">
        <v>5180</v>
      </c>
      <c r="F177" s="160" t="s">
        <v>3837</v>
      </c>
      <c r="G177" s="161" t="s">
        <v>511</v>
      </c>
      <c r="H177" s="162">
        <v>5</v>
      </c>
      <c r="I177" s="163"/>
      <c r="J177" s="164">
        <f t="shared" si="15"/>
        <v>0</v>
      </c>
      <c r="K177" s="165"/>
      <c r="L177" s="32"/>
      <c r="M177" s="166" t="s">
        <v>1</v>
      </c>
      <c r="N177" s="127" t="s">
        <v>41</v>
      </c>
      <c r="P177" s="167">
        <f t="shared" si="16"/>
        <v>0</v>
      </c>
      <c r="Q177" s="167">
        <v>0</v>
      </c>
      <c r="R177" s="167">
        <f t="shared" si="17"/>
        <v>0</v>
      </c>
      <c r="S177" s="167">
        <v>0</v>
      </c>
      <c r="T177" s="168">
        <f t="shared" si="18"/>
        <v>0</v>
      </c>
      <c r="AR177" s="169" t="s">
        <v>340</v>
      </c>
      <c r="AT177" s="169" t="s">
        <v>336</v>
      </c>
      <c r="AU177" s="169" t="s">
        <v>82</v>
      </c>
      <c r="AY177" s="17" t="s">
        <v>334</v>
      </c>
      <c r="BE177" s="170">
        <f t="shared" si="19"/>
        <v>0</v>
      </c>
      <c r="BF177" s="170">
        <f t="shared" si="20"/>
        <v>0</v>
      </c>
      <c r="BG177" s="170">
        <f t="shared" si="21"/>
        <v>0</v>
      </c>
      <c r="BH177" s="170">
        <f t="shared" si="22"/>
        <v>0</v>
      </c>
      <c r="BI177" s="170">
        <f t="shared" si="23"/>
        <v>0</v>
      </c>
      <c r="BJ177" s="17" t="s">
        <v>87</v>
      </c>
      <c r="BK177" s="170">
        <f t="shared" si="24"/>
        <v>0</v>
      </c>
      <c r="BL177" s="17" t="s">
        <v>340</v>
      </c>
      <c r="BM177" s="169" t="s">
        <v>3838</v>
      </c>
    </row>
    <row r="178" spans="2:65" s="1" customFormat="1" ht="24.15" customHeight="1">
      <c r="B178" s="128"/>
      <c r="C178" s="158" t="s">
        <v>575</v>
      </c>
      <c r="D178" s="158" t="s">
        <v>336</v>
      </c>
      <c r="E178" s="159" t="s">
        <v>5181</v>
      </c>
      <c r="F178" s="160" t="s">
        <v>3837</v>
      </c>
      <c r="G178" s="161" t="s">
        <v>511</v>
      </c>
      <c r="H178" s="162">
        <v>5</v>
      </c>
      <c r="I178" s="163"/>
      <c r="J178" s="164">
        <f t="shared" si="15"/>
        <v>0</v>
      </c>
      <c r="K178" s="165"/>
      <c r="L178" s="32"/>
      <c r="M178" s="166" t="s">
        <v>1</v>
      </c>
      <c r="N178" s="127" t="s">
        <v>41</v>
      </c>
      <c r="P178" s="167">
        <f t="shared" si="16"/>
        <v>0</v>
      </c>
      <c r="Q178" s="167">
        <v>0</v>
      </c>
      <c r="R178" s="167">
        <f t="shared" si="17"/>
        <v>0</v>
      </c>
      <c r="S178" s="167">
        <v>0</v>
      </c>
      <c r="T178" s="168">
        <f t="shared" si="18"/>
        <v>0</v>
      </c>
      <c r="AR178" s="169" t="s">
        <v>340</v>
      </c>
      <c r="AT178" s="169" t="s">
        <v>336</v>
      </c>
      <c r="AU178" s="169" t="s">
        <v>82</v>
      </c>
      <c r="AY178" s="17" t="s">
        <v>334</v>
      </c>
      <c r="BE178" s="170">
        <f t="shared" si="19"/>
        <v>0</v>
      </c>
      <c r="BF178" s="170">
        <f t="shared" si="20"/>
        <v>0</v>
      </c>
      <c r="BG178" s="170">
        <f t="shared" si="21"/>
        <v>0</v>
      </c>
      <c r="BH178" s="170">
        <f t="shared" si="22"/>
        <v>0</v>
      </c>
      <c r="BI178" s="170">
        <f t="shared" si="23"/>
        <v>0</v>
      </c>
      <c r="BJ178" s="17" t="s">
        <v>87</v>
      </c>
      <c r="BK178" s="170">
        <f t="shared" si="24"/>
        <v>0</v>
      </c>
      <c r="BL178" s="17" t="s">
        <v>340</v>
      </c>
      <c r="BM178" s="169" t="s">
        <v>3839</v>
      </c>
    </row>
    <row r="179" spans="2:65" s="1" customFormat="1" ht="24.15" customHeight="1">
      <c r="B179" s="128"/>
      <c r="C179" s="158" t="s">
        <v>582</v>
      </c>
      <c r="D179" s="158" t="s">
        <v>336</v>
      </c>
      <c r="E179" s="159" t="s">
        <v>5182</v>
      </c>
      <c r="F179" s="160" t="s">
        <v>3840</v>
      </c>
      <c r="G179" s="161" t="s">
        <v>511</v>
      </c>
      <c r="H179" s="162">
        <v>5</v>
      </c>
      <c r="I179" s="163"/>
      <c r="J179" s="164">
        <f t="shared" si="15"/>
        <v>0</v>
      </c>
      <c r="K179" s="165"/>
      <c r="L179" s="32"/>
      <c r="M179" s="166" t="s">
        <v>1</v>
      </c>
      <c r="N179" s="127" t="s">
        <v>41</v>
      </c>
      <c r="P179" s="167">
        <f t="shared" si="16"/>
        <v>0</v>
      </c>
      <c r="Q179" s="167">
        <v>0</v>
      </c>
      <c r="R179" s="167">
        <f t="shared" si="17"/>
        <v>0</v>
      </c>
      <c r="S179" s="167">
        <v>0</v>
      </c>
      <c r="T179" s="168">
        <f t="shared" si="18"/>
        <v>0</v>
      </c>
      <c r="AR179" s="169" t="s">
        <v>340</v>
      </c>
      <c r="AT179" s="169" t="s">
        <v>336</v>
      </c>
      <c r="AU179" s="169" t="s">
        <v>82</v>
      </c>
      <c r="AY179" s="17" t="s">
        <v>334</v>
      </c>
      <c r="BE179" s="170">
        <f t="shared" si="19"/>
        <v>0</v>
      </c>
      <c r="BF179" s="170">
        <f t="shared" si="20"/>
        <v>0</v>
      </c>
      <c r="BG179" s="170">
        <f t="shared" si="21"/>
        <v>0</v>
      </c>
      <c r="BH179" s="170">
        <f t="shared" si="22"/>
        <v>0</v>
      </c>
      <c r="BI179" s="170">
        <f t="shared" si="23"/>
        <v>0</v>
      </c>
      <c r="BJ179" s="17" t="s">
        <v>87</v>
      </c>
      <c r="BK179" s="170">
        <f t="shared" si="24"/>
        <v>0</v>
      </c>
      <c r="BL179" s="17" t="s">
        <v>340</v>
      </c>
      <c r="BM179" s="169" t="s">
        <v>3841</v>
      </c>
    </row>
    <row r="180" spans="2:65" s="1" customFormat="1" ht="24.15" customHeight="1">
      <c r="B180" s="128"/>
      <c r="C180" s="158" t="s">
        <v>587</v>
      </c>
      <c r="D180" s="158" t="s">
        <v>336</v>
      </c>
      <c r="E180" s="159" t="s">
        <v>5183</v>
      </c>
      <c r="F180" s="160" t="s">
        <v>3842</v>
      </c>
      <c r="G180" s="161" t="s">
        <v>511</v>
      </c>
      <c r="H180" s="162">
        <v>2000</v>
      </c>
      <c r="I180" s="163"/>
      <c r="J180" s="164">
        <f t="shared" si="15"/>
        <v>0</v>
      </c>
      <c r="K180" s="165"/>
      <c r="L180" s="32"/>
      <c r="M180" s="166" t="s">
        <v>1</v>
      </c>
      <c r="N180" s="127" t="s">
        <v>41</v>
      </c>
      <c r="P180" s="167">
        <f t="shared" si="16"/>
        <v>0</v>
      </c>
      <c r="Q180" s="167">
        <v>0</v>
      </c>
      <c r="R180" s="167">
        <f t="shared" si="17"/>
        <v>0</v>
      </c>
      <c r="S180" s="167">
        <v>0</v>
      </c>
      <c r="T180" s="168">
        <f t="shared" si="18"/>
        <v>0</v>
      </c>
      <c r="AR180" s="169" t="s">
        <v>340</v>
      </c>
      <c r="AT180" s="169" t="s">
        <v>336</v>
      </c>
      <c r="AU180" s="169" t="s">
        <v>82</v>
      </c>
      <c r="AY180" s="17" t="s">
        <v>334</v>
      </c>
      <c r="BE180" s="170">
        <f t="shared" si="19"/>
        <v>0</v>
      </c>
      <c r="BF180" s="170">
        <f t="shared" si="20"/>
        <v>0</v>
      </c>
      <c r="BG180" s="170">
        <f t="shared" si="21"/>
        <v>0</v>
      </c>
      <c r="BH180" s="170">
        <f t="shared" si="22"/>
        <v>0</v>
      </c>
      <c r="BI180" s="170">
        <f t="shared" si="23"/>
        <v>0</v>
      </c>
      <c r="BJ180" s="17" t="s">
        <v>87</v>
      </c>
      <c r="BK180" s="170">
        <f t="shared" si="24"/>
        <v>0</v>
      </c>
      <c r="BL180" s="17" t="s">
        <v>340</v>
      </c>
      <c r="BM180" s="169" t="s">
        <v>3843</v>
      </c>
    </row>
    <row r="181" spans="2:65" s="1" customFormat="1" ht="24.15" customHeight="1">
      <c r="B181" s="128"/>
      <c r="C181" s="158" t="s">
        <v>592</v>
      </c>
      <c r="D181" s="158" t="s">
        <v>336</v>
      </c>
      <c r="E181" s="159" t="s">
        <v>5184</v>
      </c>
      <c r="F181" s="160" t="s">
        <v>3844</v>
      </c>
      <c r="G181" s="161" t="s">
        <v>511</v>
      </c>
      <c r="H181" s="162">
        <v>2000</v>
      </c>
      <c r="I181" s="163"/>
      <c r="J181" s="164">
        <f t="shared" si="15"/>
        <v>0</v>
      </c>
      <c r="K181" s="165"/>
      <c r="L181" s="32"/>
      <c r="M181" s="166" t="s">
        <v>1</v>
      </c>
      <c r="N181" s="127" t="s">
        <v>41</v>
      </c>
      <c r="P181" s="167">
        <f t="shared" si="16"/>
        <v>0</v>
      </c>
      <c r="Q181" s="167">
        <v>0</v>
      </c>
      <c r="R181" s="167">
        <f t="shared" si="17"/>
        <v>0</v>
      </c>
      <c r="S181" s="167">
        <v>0</v>
      </c>
      <c r="T181" s="168">
        <f t="shared" si="18"/>
        <v>0</v>
      </c>
      <c r="AR181" s="169" t="s">
        <v>340</v>
      </c>
      <c r="AT181" s="169" t="s">
        <v>336</v>
      </c>
      <c r="AU181" s="169" t="s">
        <v>82</v>
      </c>
      <c r="AY181" s="17" t="s">
        <v>334</v>
      </c>
      <c r="BE181" s="170">
        <f t="shared" si="19"/>
        <v>0</v>
      </c>
      <c r="BF181" s="170">
        <f t="shared" si="20"/>
        <v>0</v>
      </c>
      <c r="BG181" s="170">
        <f t="shared" si="21"/>
        <v>0</v>
      </c>
      <c r="BH181" s="170">
        <f t="shared" si="22"/>
        <v>0</v>
      </c>
      <c r="BI181" s="170">
        <f t="shared" si="23"/>
        <v>0</v>
      </c>
      <c r="BJ181" s="17" t="s">
        <v>87</v>
      </c>
      <c r="BK181" s="170">
        <f t="shared" si="24"/>
        <v>0</v>
      </c>
      <c r="BL181" s="17" t="s">
        <v>340</v>
      </c>
      <c r="BM181" s="169" t="s">
        <v>3845</v>
      </c>
    </row>
    <row r="182" spans="2:65" s="1" customFormat="1" ht="24.15" customHeight="1">
      <c r="B182" s="128"/>
      <c r="C182" s="158" t="s">
        <v>598</v>
      </c>
      <c r="D182" s="158" t="s">
        <v>336</v>
      </c>
      <c r="E182" s="159" t="s">
        <v>5185</v>
      </c>
      <c r="F182" s="160" t="s">
        <v>3846</v>
      </c>
      <c r="G182" s="161" t="s">
        <v>511</v>
      </c>
      <c r="H182" s="162">
        <v>500</v>
      </c>
      <c r="I182" s="163"/>
      <c r="J182" s="164">
        <f t="shared" si="15"/>
        <v>0</v>
      </c>
      <c r="K182" s="165"/>
      <c r="L182" s="32"/>
      <c r="M182" s="166" t="s">
        <v>1</v>
      </c>
      <c r="N182" s="127" t="s">
        <v>41</v>
      </c>
      <c r="P182" s="167">
        <f t="shared" si="16"/>
        <v>0</v>
      </c>
      <c r="Q182" s="167">
        <v>0</v>
      </c>
      <c r="R182" s="167">
        <f t="shared" si="17"/>
        <v>0</v>
      </c>
      <c r="S182" s="167">
        <v>0</v>
      </c>
      <c r="T182" s="168">
        <f t="shared" si="18"/>
        <v>0</v>
      </c>
      <c r="AR182" s="169" t="s">
        <v>340</v>
      </c>
      <c r="AT182" s="169" t="s">
        <v>336</v>
      </c>
      <c r="AU182" s="169" t="s">
        <v>82</v>
      </c>
      <c r="AY182" s="17" t="s">
        <v>334</v>
      </c>
      <c r="BE182" s="170">
        <f t="shared" si="19"/>
        <v>0</v>
      </c>
      <c r="BF182" s="170">
        <f t="shared" si="20"/>
        <v>0</v>
      </c>
      <c r="BG182" s="170">
        <f t="shared" si="21"/>
        <v>0</v>
      </c>
      <c r="BH182" s="170">
        <f t="shared" si="22"/>
        <v>0</v>
      </c>
      <c r="BI182" s="170">
        <f t="shared" si="23"/>
        <v>0</v>
      </c>
      <c r="BJ182" s="17" t="s">
        <v>87</v>
      </c>
      <c r="BK182" s="170">
        <f t="shared" si="24"/>
        <v>0</v>
      </c>
      <c r="BL182" s="17" t="s">
        <v>340</v>
      </c>
      <c r="BM182" s="169" t="s">
        <v>3847</v>
      </c>
    </row>
    <row r="183" spans="2:65" s="1" customFormat="1" ht="24.15" customHeight="1">
      <c r="B183" s="128"/>
      <c r="C183" s="158" t="s">
        <v>603</v>
      </c>
      <c r="D183" s="158" t="s">
        <v>336</v>
      </c>
      <c r="E183" s="159" t="s">
        <v>5186</v>
      </c>
      <c r="F183" s="160" t="s">
        <v>3848</v>
      </c>
      <c r="G183" s="161" t="s">
        <v>511</v>
      </c>
      <c r="H183" s="162">
        <v>300</v>
      </c>
      <c r="I183" s="163"/>
      <c r="J183" s="164">
        <f t="shared" si="15"/>
        <v>0</v>
      </c>
      <c r="K183" s="165"/>
      <c r="L183" s="32"/>
      <c r="M183" s="166" t="s">
        <v>1</v>
      </c>
      <c r="N183" s="127" t="s">
        <v>41</v>
      </c>
      <c r="P183" s="167">
        <f t="shared" si="16"/>
        <v>0</v>
      </c>
      <c r="Q183" s="167">
        <v>0</v>
      </c>
      <c r="R183" s="167">
        <f t="shared" si="17"/>
        <v>0</v>
      </c>
      <c r="S183" s="167">
        <v>0</v>
      </c>
      <c r="T183" s="168">
        <f t="shared" si="18"/>
        <v>0</v>
      </c>
      <c r="AR183" s="169" t="s">
        <v>340</v>
      </c>
      <c r="AT183" s="169" t="s">
        <v>336</v>
      </c>
      <c r="AU183" s="169" t="s">
        <v>82</v>
      </c>
      <c r="AY183" s="17" t="s">
        <v>334</v>
      </c>
      <c r="BE183" s="170">
        <f t="shared" si="19"/>
        <v>0</v>
      </c>
      <c r="BF183" s="170">
        <f t="shared" si="20"/>
        <v>0</v>
      </c>
      <c r="BG183" s="170">
        <f t="shared" si="21"/>
        <v>0</v>
      </c>
      <c r="BH183" s="170">
        <f t="shared" si="22"/>
        <v>0</v>
      </c>
      <c r="BI183" s="170">
        <f t="shared" si="23"/>
        <v>0</v>
      </c>
      <c r="BJ183" s="17" t="s">
        <v>87</v>
      </c>
      <c r="BK183" s="170">
        <f t="shared" si="24"/>
        <v>0</v>
      </c>
      <c r="BL183" s="17" t="s">
        <v>340</v>
      </c>
      <c r="BM183" s="169" t="s">
        <v>3849</v>
      </c>
    </row>
    <row r="184" spans="2:65" s="1" customFormat="1" ht="16.5" customHeight="1">
      <c r="B184" s="128"/>
      <c r="C184" s="158" t="s">
        <v>608</v>
      </c>
      <c r="D184" s="158" t="s">
        <v>336</v>
      </c>
      <c r="E184" s="159" t="s">
        <v>5187</v>
      </c>
      <c r="F184" s="160" t="s">
        <v>3850</v>
      </c>
      <c r="G184" s="161" t="s">
        <v>501</v>
      </c>
      <c r="H184" s="162">
        <v>20</v>
      </c>
      <c r="I184" s="163"/>
      <c r="J184" s="164">
        <f t="shared" si="15"/>
        <v>0</v>
      </c>
      <c r="K184" s="165"/>
      <c r="L184" s="32"/>
      <c r="M184" s="166" t="s">
        <v>1</v>
      </c>
      <c r="N184" s="127" t="s">
        <v>41</v>
      </c>
      <c r="P184" s="167">
        <f t="shared" si="16"/>
        <v>0</v>
      </c>
      <c r="Q184" s="167">
        <v>0</v>
      </c>
      <c r="R184" s="167">
        <f t="shared" si="17"/>
        <v>0</v>
      </c>
      <c r="S184" s="167">
        <v>0</v>
      </c>
      <c r="T184" s="168">
        <f t="shared" si="18"/>
        <v>0</v>
      </c>
      <c r="AR184" s="169" t="s">
        <v>340</v>
      </c>
      <c r="AT184" s="169" t="s">
        <v>336</v>
      </c>
      <c r="AU184" s="169" t="s">
        <v>82</v>
      </c>
      <c r="AY184" s="17" t="s">
        <v>334</v>
      </c>
      <c r="BE184" s="170">
        <f t="shared" si="19"/>
        <v>0</v>
      </c>
      <c r="BF184" s="170">
        <f t="shared" si="20"/>
        <v>0</v>
      </c>
      <c r="BG184" s="170">
        <f t="shared" si="21"/>
        <v>0</v>
      </c>
      <c r="BH184" s="170">
        <f t="shared" si="22"/>
        <v>0</v>
      </c>
      <c r="BI184" s="170">
        <f t="shared" si="23"/>
        <v>0</v>
      </c>
      <c r="BJ184" s="17" t="s">
        <v>87</v>
      </c>
      <c r="BK184" s="170">
        <f t="shared" si="24"/>
        <v>0</v>
      </c>
      <c r="BL184" s="17" t="s">
        <v>340</v>
      </c>
      <c r="BM184" s="169" t="s">
        <v>3851</v>
      </c>
    </row>
    <row r="185" spans="2:65" s="1" customFormat="1" ht="16.5" customHeight="1">
      <c r="B185" s="128"/>
      <c r="C185" s="158" t="s">
        <v>614</v>
      </c>
      <c r="D185" s="158" t="s">
        <v>336</v>
      </c>
      <c r="E185" s="159" t="s">
        <v>5188</v>
      </c>
      <c r="F185" s="160" t="s">
        <v>3852</v>
      </c>
      <c r="G185" s="161" t="s">
        <v>511</v>
      </c>
      <c r="H185" s="162">
        <v>50</v>
      </c>
      <c r="I185" s="163"/>
      <c r="J185" s="164">
        <f t="shared" si="15"/>
        <v>0</v>
      </c>
      <c r="K185" s="165"/>
      <c r="L185" s="32"/>
      <c r="M185" s="166" t="s">
        <v>1</v>
      </c>
      <c r="N185" s="127" t="s">
        <v>41</v>
      </c>
      <c r="P185" s="167">
        <f t="shared" si="16"/>
        <v>0</v>
      </c>
      <c r="Q185" s="167">
        <v>0</v>
      </c>
      <c r="R185" s="167">
        <f t="shared" si="17"/>
        <v>0</v>
      </c>
      <c r="S185" s="167">
        <v>0</v>
      </c>
      <c r="T185" s="168">
        <f t="shared" si="18"/>
        <v>0</v>
      </c>
      <c r="AR185" s="169" t="s">
        <v>340</v>
      </c>
      <c r="AT185" s="169" t="s">
        <v>336</v>
      </c>
      <c r="AU185" s="169" t="s">
        <v>82</v>
      </c>
      <c r="AY185" s="17" t="s">
        <v>334</v>
      </c>
      <c r="BE185" s="170">
        <f t="shared" si="19"/>
        <v>0</v>
      </c>
      <c r="BF185" s="170">
        <f t="shared" si="20"/>
        <v>0</v>
      </c>
      <c r="BG185" s="170">
        <f t="shared" si="21"/>
        <v>0</v>
      </c>
      <c r="BH185" s="170">
        <f t="shared" si="22"/>
        <v>0</v>
      </c>
      <c r="BI185" s="170">
        <f t="shared" si="23"/>
        <v>0</v>
      </c>
      <c r="BJ185" s="17" t="s">
        <v>87</v>
      </c>
      <c r="BK185" s="170">
        <f t="shared" si="24"/>
        <v>0</v>
      </c>
      <c r="BL185" s="17" t="s">
        <v>340</v>
      </c>
      <c r="BM185" s="169" t="s">
        <v>3853</v>
      </c>
    </row>
    <row r="186" spans="2:65" s="1" customFormat="1" ht="16.5" customHeight="1">
      <c r="B186" s="128"/>
      <c r="C186" s="158" t="s">
        <v>622</v>
      </c>
      <c r="D186" s="158" t="s">
        <v>336</v>
      </c>
      <c r="E186" s="159" t="s">
        <v>5189</v>
      </c>
      <c r="F186" s="160" t="s">
        <v>3854</v>
      </c>
      <c r="G186" s="161" t="s">
        <v>501</v>
      </c>
      <c r="H186" s="162">
        <v>2</v>
      </c>
      <c r="I186" s="163"/>
      <c r="J186" s="164">
        <f t="shared" si="15"/>
        <v>0</v>
      </c>
      <c r="K186" s="165"/>
      <c r="L186" s="32"/>
      <c r="M186" s="166" t="s">
        <v>1</v>
      </c>
      <c r="N186" s="127" t="s">
        <v>41</v>
      </c>
      <c r="P186" s="167">
        <f t="shared" si="16"/>
        <v>0</v>
      </c>
      <c r="Q186" s="167">
        <v>0</v>
      </c>
      <c r="R186" s="167">
        <f t="shared" si="17"/>
        <v>0</v>
      </c>
      <c r="S186" s="167">
        <v>0</v>
      </c>
      <c r="T186" s="168">
        <f t="shared" si="18"/>
        <v>0</v>
      </c>
      <c r="AR186" s="169" t="s">
        <v>340</v>
      </c>
      <c r="AT186" s="169" t="s">
        <v>336</v>
      </c>
      <c r="AU186" s="169" t="s">
        <v>82</v>
      </c>
      <c r="AY186" s="17" t="s">
        <v>334</v>
      </c>
      <c r="BE186" s="170">
        <f t="shared" si="19"/>
        <v>0</v>
      </c>
      <c r="BF186" s="170">
        <f t="shared" si="20"/>
        <v>0</v>
      </c>
      <c r="BG186" s="170">
        <f t="shared" si="21"/>
        <v>0</v>
      </c>
      <c r="BH186" s="170">
        <f t="shared" si="22"/>
        <v>0</v>
      </c>
      <c r="BI186" s="170">
        <f t="shared" si="23"/>
        <v>0</v>
      </c>
      <c r="BJ186" s="17" t="s">
        <v>87</v>
      </c>
      <c r="BK186" s="170">
        <f t="shared" si="24"/>
        <v>0</v>
      </c>
      <c r="BL186" s="17" t="s">
        <v>340</v>
      </c>
      <c r="BM186" s="169" t="s">
        <v>3855</v>
      </c>
    </row>
    <row r="187" spans="2:65" s="1" customFormat="1" ht="16.5" customHeight="1">
      <c r="B187" s="128"/>
      <c r="C187" s="158" t="s">
        <v>628</v>
      </c>
      <c r="D187" s="158" t="s">
        <v>336</v>
      </c>
      <c r="E187" s="159" t="s">
        <v>5190</v>
      </c>
      <c r="F187" s="160" t="s">
        <v>3856</v>
      </c>
      <c r="G187" s="161" t="s">
        <v>501</v>
      </c>
      <c r="H187" s="162">
        <v>2</v>
      </c>
      <c r="I187" s="163"/>
      <c r="J187" s="164">
        <f t="shared" si="15"/>
        <v>0</v>
      </c>
      <c r="K187" s="165"/>
      <c r="L187" s="32"/>
      <c r="M187" s="166" t="s">
        <v>1</v>
      </c>
      <c r="N187" s="127" t="s">
        <v>41</v>
      </c>
      <c r="P187" s="167">
        <f t="shared" si="16"/>
        <v>0</v>
      </c>
      <c r="Q187" s="167">
        <v>0</v>
      </c>
      <c r="R187" s="167">
        <f t="shared" si="17"/>
        <v>0</v>
      </c>
      <c r="S187" s="167">
        <v>0</v>
      </c>
      <c r="T187" s="168">
        <f t="shared" si="18"/>
        <v>0</v>
      </c>
      <c r="AR187" s="169" t="s">
        <v>340</v>
      </c>
      <c r="AT187" s="169" t="s">
        <v>336</v>
      </c>
      <c r="AU187" s="169" t="s">
        <v>82</v>
      </c>
      <c r="AY187" s="17" t="s">
        <v>334</v>
      </c>
      <c r="BE187" s="170">
        <f t="shared" si="19"/>
        <v>0</v>
      </c>
      <c r="BF187" s="170">
        <f t="shared" si="20"/>
        <v>0</v>
      </c>
      <c r="BG187" s="170">
        <f t="shared" si="21"/>
        <v>0</v>
      </c>
      <c r="BH187" s="170">
        <f t="shared" si="22"/>
        <v>0</v>
      </c>
      <c r="BI187" s="170">
        <f t="shared" si="23"/>
        <v>0</v>
      </c>
      <c r="BJ187" s="17" t="s">
        <v>87</v>
      </c>
      <c r="BK187" s="170">
        <f t="shared" si="24"/>
        <v>0</v>
      </c>
      <c r="BL187" s="17" t="s">
        <v>340</v>
      </c>
      <c r="BM187" s="169" t="s">
        <v>3857</v>
      </c>
    </row>
    <row r="188" spans="2:65" s="1" customFormat="1" ht="16.5" customHeight="1">
      <c r="B188" s="128"/>
      <c r="C188" s="158" t="s">
        <v>655</v>
      </c>
      <c r="D188" s="158" t="s">
        <v>336</v>
      </c>
      <c r="E188" s="159" t="s">
        <v>5191</v>
      </c>
      <c r="F188" s="160" t="s">
        <v>3858</v>
      </c>
      <c r="G188" s="161" t="s">
        <v>501</v>
      </c>
      <c r="H188" s="162">
        <v>1</v>
      </c>
      <c r="I188" s="163"/>
      <c r="J188" s="164">
        <f t="shared" si="15"/>
        <v>0</v>
      </c>
      <c r="K188" s="165"/>
      <c r="L188" s="32"/>
      <c r="M188" s="166" t="s">
        <v>1</v>
      </c>
      <c r="N188" s="127" t="s">
        <v>41</v>
      </c>
      <c r="P188" s="167">
        <f t="shared" si="16"/>
        <v>0</v>
      </c>
      <c r="Q188" s="167">
        <v>0</v>
      </c>
      <c r="R188" s="167">
        <f t="shared" si="17"/>
        <v>0</v>
      </c>
      <c r="S188" s="167">
        <v>0</v>
      </c>
      <c r="T188" s="168">
        <f t="shared" si="18"/>
        <v>0</v>
      </c>
      <c r="AR188" s="169" t="s">
        <v>340</v>
      </c>
      <c r="AT188" s="169" t="s">
        <v>336</v>
      </c>
      <c r="AU188" s="169" t="s">
        <v>82</v>
      </c>
      <c r="AY188" s="17" t="s">
        <v>334</v>
      </c>
      <c r="BE188" s="170">
        <f t="shared" si="19"/>
        <v>0</v>
      </c>
      <c r="BF188" s="170">
        <f t="shared" si="20"/>
        <v>0</v>
      </c>
      <c r="BG188" s="170">
        <f t="shared" si="21"/>
        <v>0</v>
      </c>
      <c r="BH188" s="170">
        <f t="shared" si="22"/>
        <v>0</v>
      </c>
      <c r="BI188" s="170">
        <f t="shared" si="23"/>
        <v>0</v>
      </c>
      <c r="BJ188" s="17" t="s">
        <v>87</v>
      </c>
      <c r="BK188" s="170">
        <f t="shared" si="24"/>
        <v>0</v>
      </c>
      <c r="BL188" s="17" t="s">
        <v>340</v>
      </c>
      <c r="BM188" s="169" t="s">
        <v>3859</v>
      </c>
    </row>
    <row r="189" spans="2:65" s="1" customFormat="1" ht="16.5" customHeight="1">
      <c r="B189" s="128"/>
      <c r="C189" s="158" t="s">
        <v>659</v>
      </c>
      <c r="D189" s="158" t="s">
        <v>336</v>
      </c>
      <c r="E189" s="159" t="s">
        <v>5192</v>
      </c>
      <c r="F189" s="160" t="s">
        <v>3860</v>
      </c>
      <c r="G189" s="161" t="s">
        <v>501</v>
      </c>
      <c r="H189" s="162">
        <v>1</v>
      </c>
      <c r="I189" s="163"/>
      <c r="J189" s="164">
        <f t="shared" si="15"/>
        <v>0</v>
      </c>
      <c r="K189" s="165"/>
      <c r="L189" s="32"/>
      <c r="M189" s="166" t="s">
        <v>1</v>
      </c>
      <c r="N189" s="127" t="s">
        <v>41</v>
      </c>
      <c r="P189" s="167">
        <f t="shared" si="16"/>
        <v>0</v>
      </c>
      <c r="Q189" s="167">
        <v>0</v>
      </c>
      <c r="R189" s="167">
        <f t="shared" si="17"/>
        <v>0</v>
      </c>
      <c r="S189" s="167">
        <v>0</v>
      </c>
      <c r="T189" s="168">
        <f t="shared" si="18"/>
        <v>0</v>
      </c>
      <c r="AR189" s="169" t="s">
        <v>340</v>
      </c>
      <c r="AT189" s="169" t="s">
        <v>336</v>
      </c>
      <c r="AU189" s="169" t="s">
        <v>82</v>
      </c>
      <c r="AY189" s="17" t="s">
        <v>334</v>
      </c>
      <c r="BE189" s="170">
        <f t="shared" si="19"/>
        <v>0</v>
      </c>
      <c r="BF189" s="170">
        <f t="shared" si="20"/>
        <v>0</v>
      </c>
      <c r="BG189" s="170">
        <f t="shared" si="21"/>
        <v>0</v>
      </c>
      <c r="BH189" s="170">
        <f t="shared" si="22"/>
        <v>0</v>
      </c>
      <c r="BI189" s="170">
        <f t="shared" si="23"/>
        <v>0</v>
      </c>
      <c r="BJ189" s="17" t="s">
        <v>87</v>
      </c>
      <c r="BK189" s="170">
        <f t="shared" si="24"/>
        <v>0</v>
      </c>
      <c r="BL189" s="17" t="s">
        <v>340</v>
      </c>
      <c r="BM189" s="169" t="s">
        <v>3861</v>
      </c>
    </row>
    <row r="190" spans="2:65" s="1" customFormat="1" ht="16.5" customHeight="1">
      <c r="B190" s="128"/>
      <c r="C190" s="158" t="s">
        <v>668</v>
      </c>
      <c r="D190" s="158" t="s">
        <v>336</v>
      </c>
      <c r="E190" s="159" t="s">
        <v>5193</v>
      </c>
      <c r="F190" s="160" t="s">
        <v>3862</v>
      </c>
      <c r="G190" s="161" t="s">
        <v>501</v>
      </c>
      <c r="H190" s="162">
        <v>2</v>
      </c>
      <c r="I190" s="163"/>
      <c r="J190" s="164">
        <f t="shared" si="15"/>
        <v>0</v>
      </c>
      <c r="K190" s="165"/>
      <c r="L190" s="32"/>
      <c r="M190" s="166" t="s">
        <v>1</v>
      </c>
      <c r="N190" s="127" t="s">
        <v>41</v>
      </c>
      <c r="P190" s="167">
        <f t="shared" si="16"/>
        <v>0</v>
      </c>
      <c r="Q190" s="167">
        <v>0</v>
      </c>
      <c r="R190" s="167">
        <f t="shared" si="17"/>
        <v>0</v>
      </c>
      <c r="S190" s="167">
        <v>0</v>
      </c>
      <c r="T190" s="168">
        <f t="shared" si="18"/>
        <v>0</v>
      </c>
      <c r="AR190" s="169" t="s">
        <v>340</v>
      </c>
      <c r="AT190" s="169" t="s">
        <v>336</v>
      </c>
      <c r="AU190" s="169" t="s">
        <v>82</v>
      </c>
      <c r="AY190" s="17" t="s">
        <v>334</v>
      </c>
      <c r="BE190" s="170">
        <f t="shared" si="19"/>
        <v>0</v>
      </c>
      <c r="BF190" s="170">
        <f t="shared" si="20"/>
        <v>0</v>
      </c>
      <c r="BG190" s="170">
        <f t="shared" si="21"/>
        <v>0</v>
      </c>
      <c r="BH190" s="170">
        <f t="shared" si="22"/>
        <v>0</v>
      </c>
      <c r="BI190" s="170">
        <f t="shared" si="23"/>
        <v>0</v>
      </c>
      <c r="BJ190" s="17" t="s">
        <v>87</v>
      </c>
      <c r="BK190" s="170">
        <f t="shared" si="24"/>
        <v>0</v>
      </c>
      <c r="BL190" s="17" t="s">
        <v>340</v>
      </c>
      <c r="BM190" s="169" t="s">
        <v>3863</v>
      </c>
    </row>
    <row r="191" spans="2:65" s="1" customFormat="1" ht="16.5" customHeight="1">
      <c r="B191" s="128"/>
      <c r="C191" s="158" t="s">
        <v>672</v>
      </c>
      <c r="D191" s="158" t="s">
        <v>336</v>
      </c>
      <c r="E191" s="159" t="s">
        <v>5194</v>
      </c>
      <c r="F191" s="160" t="s">
        <v>3864</v>
      </c>
      <c r="G191" s="161" t="s">
        <v>501</v>
      </c>
      <c r="H191" s="162">
        <v>10</v>
      </c>
      <c r="I191" s="163"/>
      <c r="J191" s="164">
        <f t="shared" si="15"/>
        <v>0</v>
      </c>
      <c r="K191" s="165"/>
      <c r="L191" s="32"/>
      <c r="M191" s="166" t="s">
        <v>1</v>
      </c>
      <c r="N191" s="127" t="s">
        <v>41</v>
      </c>
      <c r="P191" s="167">
        <f t="shared" si="16"/>
        <v>0</v>
      </c>
      <c r="Q191" s="167">
        <v>0</v>
      </c>
      <c r="R191" s="167">
        <f t="shared" si="17"/>
        <v>0</v>
      </c>
      <c r="S191" s="167">
        <v>0</v>
      </c>
      <c r="T191" s="168">
        <f t="shared" si="18"/>
        <v>0</v>
      </c>
      <c r="AR191" s="169" t="s">
        <v>340</v>
      </c>
      <c r="AT191" s="169" t="s">
        <v>336</v>
      </c>
      <c r="AU191" s="169" t="s">
        <v>82</v>
      </c>
      <c r="AY191" s="17" t="s">
        <v>334</v>
      </c>
      <c r="BE191" s="170">
        <f t="shared" si="19"/>
        <v>0</v>
      </c>
      <c r="BF191" s="170">
        <f t="shared" si="20"/>
        <v>0</v>
      </c>
      <c r="BG191" s="170">
        <f t="shared" si="21"/>
        <v>0</v>
      </c>
      <c r="BH191" s="170">
        <f t="shared" si="22"/>
        <v>0</v>
      </c>
      <c r="BI191" s="170">
        <f t="shared" si="23"/>
        <v>0</v>
      </c>
      <c r="BJ191" s="17" t="s">
        <v>87</v>
      </c>
      <c r="BK191" s="170">
        <f t="shared" si="24"/>
        <v>0</v>
      </c>
      <c r="BL191" s="17" t="s">
        <v>340</v>
      </c>
      <c r="BM191" s="169" t="s">
        <v>3865</v>
      </c>
    </row>
    <row r="192" spans="2:65" s="1" customFormat="1" ht="16.5" customHeight="1">
      <c r="B192" s="128"/>
      <c r="C192" s="158" t="s">
        <v>676</v>
      </c>
      <c r="D192" s="158" t="s">
        <v>336</v>
      </c>
      <c r="E192" s="159" t="s">
        <v>5195</v>
      </c>
      <c r="F192" s="160" t="s">
        <v>3866</v>
      </c>
      <c r="G192" s="161" t="s">
        <v>501</v>
      </c>
      <c r="H192" s="162">
        <v>1</v>
      </c>
      <c r="I192" s="163"/>
      <c r="J192" s="164">
        <f t="shared" si="15"/>
        <v>0</v>
      </c>
      <c r="K192" s="165"/>
      <c r="L192" s="32"/>
      <c r="M192" s="166" t="s">
        <v>1</v>
      </c>
      <c r="N192" s="127" t="s">
        <v>41</v>
      </c>
      <c r="P192" s="167">
        <f t="shared" si="16"/>
        <v>0</v>
      </c>
      <c r="Q192" s="167">
        <v>0</v>
      </c>
      <c r="R192" s="167">
        <f t="shared" si="17"/>
        <v>0</v>
      </c>
      <c r="S192" s="167">
        <v>0</v>
      </c>
      <c r="T192" s="168">
        <f t="shared" si="18"/>
        <v>0</v>
      </c>
      <c r="AR192" s="169" t="s">
        <v>340</v>
      </c>
      <c r="AT192" s="169" t="s">
        <v>336</v>
      </c>
      <c r="AU192" s="169" t="s">
        <v>82</v>
      </c>
      <c r="AY192" s="17" t="s">
        <v>334</v>
      </c>
      <c r="BE192" s="170">
        <f t="shared" si="19"/>
        <v>0</v>
      </c>
      <c r="BF192" s="170">
        <f t="shared" si="20"/>
        <v>0</v>
      </c>
      <c r="BG192" s="170">
        <f t="shared" si="21"/>
        <v>0</v>
      </c>
      <c r="BH192" s="170">
        <f t="shared" si="22"/>
        <v>0</v>
      </c>
      <c r="BI192" s="170">
        <f t="shared" si="23"/>
        <v>0</v>
      </c>
      <c r="BJ192" s="17" t="s">
        <v>87</v>
      </c>
      <c r="BK192" s="170">
        <f t="shared" si="24"/>
        <v>0</v>
      </c>
      <c r="BL192" s="17" t="s">
        <v>340</v>
      </c>
      <c r="BM192" s="169" t="s">
        <v>3867</v>
      </c>
    </row>
    <row r="193" spans="2:65" s="1" customFormat="1" ht="16.5" customHeight="1">
      <c r="B193" s="128"/>
      <c r="C193" s="158" t="s">
        <v>683</v>
      </c>
      <c r="D193" s="158" t="s">
        <v>336</v>
      </c>
      <c r="E193" s="159" t="s">
        <v>5196</v>
      </c>
      <c r="F193" s="160" t="s">
        <v>3868</v>
      </c>
      <c r="G193" s="161" t="s">
        <v>501</v>
      </c>
      <c r="H193" s="162">
        <v>5</v>
      </c>
      <c r="I193" s="163"/>
      <c r="J193" s="164">
        <f t="shared" si="15"/>
        <v>0</v>
      </c>
      <c r="K193" s="165"/>
      <c r="L193" s="32"/>
      <c r="M193" s="166" t="s">
        <v>1</v>
      </c>
      <c r="N193" s="127" t="s">
        <v>41</v>
      </c>
      <c r="P193" s="167">
        <f t="shared" si="16"/>
        <v>0</v>
      </c>
      <c r="Q193" s="167">
        <v>0</v>
      </c>
      <c r="R193" s="167">
        <f t="shared" si="17"/>
        <v>0</v>
      </c>
      <c r="S193" s="167">
        <v>0</v>
      </c>
      <c r="T193" s="168">
        <f t="shared" si="18"/>
        <v>0</v>
      </c>
      <c r="AR193" s="169" t="s">
        <v>340</v>
      </c>
      <c r="AT193" s="169" t="s">
        <v>336</v>
      </c>
      <c r="AU193" s="169" t="s">
        <v>82</v>
      </c>
      <c r="AY193" s="17" t="s">
        <v>334</v>
      </c>
      <c r="BE193" s="170">
        <f t="shared" si="19"/>
        <v>0</v>
      </c>
      <c r="BF193" s="170">
        <f t="shared" si="20"/>
        <v>0</v>
      </c>
      <c r="BG193" s="170">
        <f t="shared" si="21"/>
        <v>0</v>
      </c>
      <c r="BH193" s="170">
        <f t="shared" si="22"/>
        <v>0</v>
      </c>
      <c r="BI193" s="170">
        <f t="shared" si="23"/>
        <v>0</v>
      </c>
      <c r="BJ193" s="17" t="s">
        <v>87</v>
      </c>
      <c r="BK193" s="170">
        <f t="shared" si="24"/>
        <v>0</v>
      </c>
      <c r="BL193" s="17" t="s">
        <v>340</v>
      </c>
      <c r="BM193" s="169" t="s">
        <v>3869</v>
      </c>
    </row>
    <row r="194" spans="2:65" s="1" customFormat="1" ht="21.75" customHeight="1">
      <c r="B194" s="128"/>
      <c r="C194" s="199" t="s">
        <v>693</v>
      </c>
      <c r="D194" s="199" t="s">
        <v>425</v>
      </c>
      <c r="E194" s="200" t="s">
        <v>5197</v>
      </c>
      <c r="F194" s="201" t="s">
        <v>3748</v>
      </c>
      <c r="G194" s="202" t="s">
        <v>501</v>
      </c>
      <c r="H194" s="203">
        <v>8</v>
      </c>
      <c r="I194" s="204"/>
      <c r="J194" s="205">
        <f t="shared" si="15"/>
        <v>0</v>
      </c>
      <c r="K194" s="206"/>
      <c r="L194" s="207"/>
      <c r="M194" s="208" t="s">
        <v>1</v>
      </c>
      <c r="N194" s="209" t="s">
        <v>41</v>
      </c>
      <c r="P194" s="167">
        <f t="shared" si="16"/>
        <v>0</v>
      </c>
      <c r="Q194" s="167">
        <v>0</v>
      </c>
      <c r="R194" s="167">
        <f t="shared" si="17"/>
        <v>0</v>
      </c>
      <c r="S194" s="167">
        <v>0</v>
      </c>
      <c r="T194" s="168">
        <f t="shared" si="18"/>
        <v>0</v>
      </c>
      <c r="AR194" s="169" t="s">
        <v>392</v>
      </c>
      <c r="AT194" s="169" t="s">
        <v>425</v>
      </c>
      <c r="AU194" s="169" t="s">
        <v>82</v>
      </c>
      <c r="AY194" s="17" t="s">
        <v>334</v>
      </c>
      <c r="BE194" s="170">
        <f t="shared" si="19"/>
        <v>0</v>
      </c>
      <c r="BF194" s="170">
        <f t="shared" si="20"/>
        <v>0</v>
      </c>
      <c r="BG194" s="170">
        <f t="shared" si="21"/>
        <v>0</v>
      </c>
      <c r="BH194" s="170">
        <f t="shared" si="22"/>
        <v>0</v>
      </c>
      <c r="BI194" s="170">
        <f t="shared" si="23"/>
        <v>0</v>
      </c>
      <c r="BJ194" s="17" t="s">
        <v>87</v>
      </c>
      <c r="BK194" s="170">
        <f t="shared" si="24"/>
        <v>0</v>
      </c>
      <c r="BL194" s="17" t="s">
        <v>340</v>
      </c>
      <c r="BM194" s="169" t="s">
        <v>3870</v>
      </c>
    </row>
    <row r="195" spans="2:65" s="1" customFormat="1" ht="21.75" customHeight="1">
      <c r="B195" s="128"/>
      <c r="C195" s="199" t="s">
        <v>698</v>
      </c>
      <c r="D195" s="199" t="s">
        <v>425</v>
      </c>
      <c r="E195" s="200" t="s">
        <v>5198</v>
      </c>
      <c r="F195" s="201" t="s">
        <v>3751</v>
      </c>
      <c r="G195" s="202" t="s">
        <v>501</v>
      </c>
      <c r="H195" s="203">
        <v>8</v>
      </c>
      <c r="I195" s="204"/>
      <c r="J195" s="205">
        <f t="shared" si="15"/>
        <v>0</v>
      </c>
      <c r="K195" s="206"/>
      <c r="L195" s="207"/>
      <c r="M195" s="208" t="s">
        <v>1</v>
      </c>
      <c r="N195" s="209" t="s">
        <v>41</v>
      </c>
      <c r="P195" s="167">
        <f t="shared" si="16"/>
        <v>0</v>
      </c>
      <c r="Q195" s="167">
        <v>0</v>
      </c>
      <c r="R195" s="167">
        <f t="shared" si="17"/>
        <v>0</v>
      </c>
      <c r="S195" s="167">
        <v>0</v>
      </c>
      <c r="T195" s="168">
        <f t="shared" si="18"/>
        <v>0</v>
      </c>
      <c r="AR195" s="169" t="s">
        <v>392</v>
      </c>
      <c r="AT195" s="169" t="s">
        <v>425</v>
      </c>
      <c r="AU195" s="169" t="s">
        <v>82</v>
      </c>
      <c r="AY195" s="17" t="s">
        <v>334</v>
      </c>
      <c r="BE195" s="170">
        <f t="shared" si="19"/>
        <v>0</v>
      </c>
      <c r="BF195" s="170">
        <f t="shared" si="20"/>
        <v>0</v>
      </c>
      <c r="BG195" s="170">
        <f t="shared" si="21"/>
        <v>0</v>
      </c>
      <c r="BH195" s="170">
        <f t="shared" si="22"/>
        <v>0</v>
      </c>
      <c r="BI195" s="170">
        <f t="shared" si="23"/>
        <v>0</v>
      </c>
      <c r="BJ195" s="17" t="s">
        <v>87</v>
      </c>
      <c r="BK195" s="170">
        <f t="shared" si="24"/>
        <v>0</v>
      </c>
      <c r="BL195" s="17" t="s">
        <v>340</v>
      </c>
      <c r="BM195" s="169" t="s">
        <v>3871</v>
      </c>
    </row>
    <row r="196" spans="2:65" s="1" customFormat="1" ht="21.75" customHeight="1">
      <c r="B196" s="128"/>
      <c r="C196" s="199" t="s">
        <v>702</v>
      </c>
      <c r="D196" s="199" t="s">
        <v>425</v>
      </c>
      <c r="E196" s="200" t="s">
        <v>5199</v>
      </c>
      <c r="F196" s="201" t="s">
        <v>3754</v>
      </c>
      <c r="G196" s="202" t="s">
        <v>501</v>
      </c>
      <c r="H196" s="203">
        <v>2</v>
      </c>
      <c r="I196" s="204"/>
      <c r="J196" s="205">
        <f t="shared" si="15"/>
        <v>0</v>
      </c>
      <c r="K196" s="206"/>
      <c r="L196" s="207"/>
      <c r="M196" s="208" t="s">
        <v>1</v>
      </c>
      <c r="N196" s="209" t="s">
        <v>41</v>
      </c>
      <c r="P196" s="167">
        <f t="shared" si="16"/>
        <v>0</v>
      </c>
      <c r="Q196" s="167">
        <v>0</v>
      </c>
      <c r="R196" s="167">
        <f t="shared" si="17"/>
        <v>0</v>
      </c>
      <c r="S196" s="167">
        <v>0</v>
      </c>
      <c r="T196" s="168">
        <f t="shared" si="18"/>
        <v>0</v>
      </c>
      <c r="AR196" s="169" t="s">
        <v>392</v>
      </c>
      <c r="AT196" s="169" t="s">
        <v>425</v>
      </c>
      <c r="AU196" s="169" t="s">
        <v>82</v>
      </c>
      <c r="AY196" s="17" t="s">
        <v>334</v>
      </c>
      <c r="BE196" s="170">
        <f t="shared" si="19"/>
        <v>0</v>
      </c>
      <c r="BF196" s="170">
        <f t="shared" si="20"/>
        <v>0</v>
      </c>
      <c r="BG196" s="170">
        <f t="shared" si="21"/>
        <v>0</v>
      </c>
      <c r="BH196" s="170">
        <f t="shared" si="22"/>
        <v>0</v>
      </c>
      <c r="BI196" s="170">
        <f t="shared" si="23"/>
        <v>0</v>
      </c>
      <c r="BJ196" s="17" t="s">
        <v>87</v>
      </c>
      <c r="BK196" s="170">
        <f t="shared" si="24"/>
        <v>0</v>
      </c>
      <c r="BL196" s="17" t="s">
        <v>340</v>
      </c>
      <c r="BM196" s="169" t="s">
        <v>3872</v>
      </c>
    </row>
    <row r="197" spans="2:65" s="1" customFormat="1" ht="21.75" customHeight="1">
      <c r="B197" s="128"/>
      <c r="C197" s="199" t="s">
        <v>706</v>
      </c>
      <c r="D197" s="199" t="s">
        <v>425</v>
      </c>
      <c r="E197" s="200" t="s">
        <v>5200</v>
      </c>
      <c r="F197" s="201" t="s">
        <v>3757</v>
      </c>
      <c r="G197" s="202" t="s">
        <v>501</v>
      </c>
      <c r="H197" s="203">
        <v>10</v>
      </c>
      <c r="I197" s="204"/>
      <c r="J197" s="205">
        <f t="shared" si="15"/>
        <v>0</v>
      </c>
      <c r="K197" s="206"/>
      <c r="L197" s="207"/>
      <c r="M197" s="208" t="s">
        <v>1</v>
      </c>
      <c r="N197" s="209" t="s">
        <v>41</v>
      </c>
      <c r="P197" s="167">
        <f t="shared" si="16"/>
        <v>0</v>
      </c>
      <c r="Q197" s="167">
        <v>0</v>
      </c>
      <c r="R197" s="167">
        <f t="shared" si="17"/>
        <v>0</v>
      </c>
      <c r="S197" s="167">
        <v>0</v>
      </c>
      <c r="T197" s="168">
        <f t="shared" si="18"/>
        <v>0</v>
      </c>
      <c r="AR197" s="169" t="s">
        <v>392</v>
      </c>
      <c r="AT197" s="169" t="s">
        <v>425</v>
      </c>
      <c r="AU197" s="169" t="s">
        <v>82</v>
      </c>
      <c r="AY197" s="17" t="s">
        <v>334</v>
      </c>
      <c r="BE197" s="170">
        <f t="shared" si="19"/>
        <v>0</v>
      </c>
      <c r="BF197" s="170">
        <f t="shared" si="20"/>
        <v>0</v>
      </c>
      <c r="BG197" s="170">
        <f t="shared" si="21"/>
        <v>0</v>
      </c>
      <c r="BH197" s="170">
        <f t="shared" si="22"/>
        <v>0</v>
      </c>
      <c r="BI197" s="170">
        <f t="shared" si="23"/>
        <v>0</v>
      </c>
      <c r="BJ197" s="17" t="s">
        <v>87</v>
      </c>
      <c r="BK197" s="170">
        <f t="shared" si="24"/>
        <v>0</v>
      </c>
      <c r="BL197" s="17" t="s">
        <v>340</v>
      </c>
      <c r="BM197" s="169" t="s">
        <v>3873</v>
      </c>
    </row>
    <row r="198" spans="2:65" s="1" customFormat="1" ht="21.75" customHeight="1">
      <c r="B198" s="128"/>
      <c r="C198" s="199" t="s">
        <v>711</v>
      </c>
      <c r="D198" s="199" t="s">
        <v>425</v>
      </c>
      <c r="E198" s="200" t="s">
        <v>5201</v>
      </c>
      <c r="F198" s="201" t="s">
        <v>3760</v>
      </c>
      <c r="G198" s="202" t="s">
        <v>501</v>
      </c>
      <c r="H198" s="203">
        <v>4</v>
      </c>
      <c r="I198" s="204"/>
      <c r="J198" s="205">
        <f t="shared" si="15"/>
        <v>0</v>
      </c>
      <c r="K198" s="206"/>
      <c r="L198" s="207"/>
      <c r="M198" s="208" t="s">
        <v>1</v>
      </c>
      <c r="N198" s="209" t="s">
        <v>41</v>
      </c>
      <c r="P198" s="167">
        <f t="shared" si="16"/>
        <v>0</v>
      </c>
      <c r="Q198" s="167">
        <v>0</v>
      </c>
      <c r="R198" s="167">
        <f t="shared" si="17"/>
        <v>0</v>
      </c>
      <c r="S198" s="167">
        <v>0</v>
      </c>
      <c r="T198" s="168">
        <f t="shared" si="18"/>
        <v>0</v>
      </c>
      <c r="AR198" s="169" t="s">
        <v>392</v>
      </c>
      <c r="AT198" s="169" t="s">
        <v>425</v>
      </c>
      <c r="AU198" s="169" t="s">
        <v>82</v>
      </c>
      <c r="AY198" s="17" t="s">
        <v>334</v>
      </c>
      <c r="BE198" s="170">
        <f t="shared" si="19"/>
        <v>0</v>
      </c>
      <c r="BF198" s="170">
        <f t="shared" si="20"/>
        <v>0</v>
      </c>
      <c r="BG198" s="170">
        <f t="shared" si="21"/>
        <v>0</v>
      </c>
      <c r="BH198" s="170">
        <f t="shared" si="22"/>
        <v>0</v>
      </c>
      <c r="BI198" s="170">
        <f t="shared" si="23"/>
        <v>0</v>
      </c>
      <c r="BJ198" s="17" t="s">
        <v>87</v>
      </c>
      <c r="BK198" s="170">
        <f t="shared" si="24"/>
        <v>0</v>
      </c>
      <c r="BL198" s="17" t="s">
        <v>340</v>
      </c>
      <c r="BM198" s="169" t="s">
        <v>3874</v>
      </c>
    </row>
    <row r="199" spans="2:65" s="1" customFormat="1" ht="24.15" customHeight="1">
      <c r="B199" s="128"/>
      <c r="C199" s="199" t="s">
        <v>716</v>
      </c>
      <c r="D199" s="199" t="s">
        <v>425</v>
      </c>
      <c r="E199" s="200" t="s">
        <v>5202</v>
      </c>
      <c r="F199" s="201" t="s">
        <v>3763</v>
      </c>
      <c r="G199" s="202" t="s">
        <v>501</v>
      </c>
      <c r="H199" s="203">
        <v>1</v>
      </c>
      <c r="I199" s="204"/>
      <c r="J199" s="205">
        <f t="shared" si="15"/>
        <v>0</v>
      </c>
      <c r="K199" s="206"/>
      <c r="L199" s="207"/>
      <c r="M199" s="208" t="s">
        <v>1</v>
      </c>
      <c r="N199" s="209" t="s">
        <v>41</v>
      </c>
      <c r="P199" s="167">
        <f t="shared" si="16"/>
        <v>0</v>
      </c>
      <c r="Q199" s="167">
        <v>0</v>
      </c>
      <c r="R199" s="167">
        <f t="shared" si="17"/>
        <v>0</v>
      </c>
      <c r="S199" s="167">
        <v>0</v>
      </c>
      <c r="T199" s="168">
        <f t="shared" si="18"/>
        <v>0</v>
      </c>
      <c r="AR199" s="169" t="s">
        <v>392</v>
      </c>
      <c r="AT199" s="169" t="s">
        <v>425</v>
      </c>
      <c r="AU199" s="169" t="s">
        <v>82</v>
      </c>
      <c r="AY199" s="17" t="s">
        <v>334</v>
      </c>
      <c r="BE199" s="170">
        <f t="shared" si="19"/>
        <v>0</v>
      </c>
      <c r="BF199" s="170">
        <f t="shared" si="20"/>
        <v>0</v>
      </c>
      <c r="BG199" s="170">
        <f t="shared" si="21"/>
        <v>0</v>
      </c>
      <c r="BH199" s="170">
        <f t="shared" si="22"/>
        <v>0</v>
      </c>
      <c r="BI199" s="170">
        <f t="shared" si="23"/>
        <v>0</v>
      </c>
      <c r="BJ199" s="17" t="s">
        <v>87</v>
      </c>
      <c r="BK199" s="170">
        <f t="shared" si="24"/>
        <v>0</v>
      </c>
      <c r="BL199" s="17" t="s">
        <v>340</v>
      </c>
      <c r="BM199" s="169" t="s">
        <v>3875</v>
      </c>
    </row>
    <row r="200" spans="2:65" s="1" customFormat="1" ht="24.15" customHeight="1">
      <c r="B200" s="128"/>
      <c r="C200" s="199" t="s">
        <v>720</v>
      </c>
      <c r="D200" s="199" t="s">
        <v>425</v>
      </c>
      <c r="E200" s="200" t="s">
        <v>5203</v>
      </c>
      <c r="F200" s="201" t="s">
        <v>3876</v>
      </c>
      <c r="G200" s="202" t="s">
        <v>501</v>
      </c>
      <c r="H200" s="203">
        <v>57</v>
      </c>
      <c r="I200" s="204"/>
      <c r="J200" s="205">
        <f t="shared" si="15"/>
        <v>0</v>
      </c>
      <c r="K200" s="206"/>
      <c r="L200" s="207"/>
      <c r="M200" s="208" t="s">
        <v>1</v>
      </c>
      <c r="N200" s="209" t="s">
        <v>41</v>
      </c>
      <c r="P200" s="167">
        <f t="shared" si="16"/>
        <v>0</v>
      </c>
      <c r="Q200" s="167">
        <v>0</v>
      </c>
      <c r="R200" s="167">
        <f t="shared" si="17"/>
        <v>0</v>
      </c>
      <c r="S200" s="167">
        <v>0</v>
      </c>
      <c r="T200" s="168">
        <f t="shared" si="18"/>
        <v>0</v>
      </c>
      <c r="AR200" s="169" t="s">
        <v>392</v>
      </c>
      <c r="AT200" s="169" t="s">
        <v>425</v>
      </c>
      <c r="AU200" s="169" t="s">
        <v>82</v>
      </c>
      <c r="AY200" s="17" t="s">
        <v>334</v>
      </c>
      <c r="BE200" s="170">
        <f t="shared" si="19"/>
        <v>0</v>
      </c>
      <c r="BF200" s="170">
        <f t="shared" si="20"/>
        <v>0</v>
      </c>
      <c r="BG200" s="170">
        <f t="shared" si="21"/>
        <v>0</v>
      </c>
      <c r="BH200" s="170">
        <f t="shared" si="22"/>
        <v>0</v>
      </c>
      <c r="BI200" s="170">
        <f t="shared" si="23"/>
        <v>0</v>
      </c>
      <c r="BJ200" s="17" t="s">
        <v>87</v>
      </c>
      <c r="BK200" s="170">
        <f t="shared" si="24"/>
        <v>0</v>
      </c>
      <c r="BL200" s="17" t="s">
        <v>340</v>
      </c>
      <c r="BM200" s="169" t="s">
        <v>3877</v>
      </c>
    </row>
    <row r="201" spans="2:65" s="1" customFormat="1" ht="24.15" customHeight="1">
      <c r="B201" s="128"/>
      <c r="C201" s="199" t="s">
        <v>726</v>
      </c>
      <c r="D201" s="199" t="s">
        <v>425</v>
      </c>
      <c r="E201" s="200" t="s">
        <v>5204</v>
      </c>
      <c r="F201" s="201" t="s">
        <v>3769</v>
      </c>
      <c r="G201" s="202" t="s">
        <v>501</v>
      </c>
      <c r="H201" s="203">
        <v>1</v>
      </c>
      <c r="I201" s="204"/>
      <c r="J201" s="205">
        <f t="shared" si="15"/>
        <v>0</v>
      </c>
      <c r="K201" s="206"/>
      <c r="L201" s="207"/>
      <c r="M201" s="208" t="s">
        <v>1</v>
      </c>
      <c r="N201" s="209" t="s">
        <v>41</v>
      </c>
      <c r="P201" s="167">
        <f t="shared" si="16"/>
        <v>0</v>
      </c>
      <c r="Q201" s="167">
        <v>0</v>
      </c>
      <c r="R201" s="167">
        <f t="shared" si="17"/>
        <v>0</v>
      </c>
      <c r="S201" s="167">
        <v>0</v>
      </c>
      <c r="T201" s="168">
        <f t="shared" si="18"/>
        <v>0</v>
      </c>
      <c r="AR201" s="169" t="s">
        <v>392</v>
      </c>
      <c r="AT201" s="169" t="s">
        <v>425</v>
      </c>
      <c r="AU201" s="169" t="s">
        <v>82</v>
      </c>
      <c r="AY201" s="17" t="s">
        <v>334</v>
      </c>
      <c r="BE201" s="170">
        <f t="shared" si="19"/>
        <v>0</v>
      </c>
      <c r="BF201" s="170">
        <f t="shared" si="20"/>
        <v>0</v>
      </c>
      <c r="BG201" s="170">
        <f t="shared" si="21"/>
        <v>0</v>
      </c>
      <c r="BH201" s="170">
        <f t="shared" si="22"/>
        <v>0</v>
      </c>
      <c r="BI201" s="170">
        <f t="shared" si="23"/>
        <v>0</v>
      </c>
      <c r="BJ201" s="17" t="s">
        <v>87</v>
      </c>
      <c r="BK201" s="170">
        <f t="shared" si="24"/>
        <v>0</v>
      </c>
      <c r="BL201" s="17" t="s">
        <v>340</v>
      </c>
      <c r="BM201" s="169" t="s">
        <v>3878</v>
      </c>
    </row>
    <row r="202" spans="2:65" s="1" customFormat="1" ht="33" customHeight="1">
      <c r="B202" s="128"/>
      <c r="C202" s="199" t="s">
        <v>733</v>
      </c>
      <c r="D202" s="199" t="s">
        <v>425</v>
      </c>
      <c r="E202" s="200" t="s">
        <v>5205</v>
      </c>
      <c r="F202" s="201" t="s">
        <v>3772</v>
      </c>
      <c r="G202" s="202" t="s">
        <v>501</v>
      </c>
      <c r="H202" s="203">
        <v>1</v>
      </c>
      <c r="I202" s="204"/>
      <c r="J202" s="205">
        <f t="shared" si="15"/>
        <v>0</v>
      </c>
      <c r="K202" s="206"/>
      <c r="L202" s="207"/>
      <c r="M202" s="208" t="s">
        <v>1</v>
      </c>
      <c r="N202" s="209" t="s">
        <v>41</v>
      </c>
      <c r="P202" s="167">
        <f t="shared" si="16"/>
        <v>0</v>
      </c>
      <c r="Q202" s="167">
        <v>0</v>
      </c>
      <c r="R202" s="167">
        <f t="shared" si="17"/>
        <v>0</v>
      </c>
      <c r="S202" s="167">
        <v>0</v>
      </c>
      <c r="T202" s="168">
        <f t="shared" si="18"/>
        <v>0</v>
      </c>
      <c r="AR202" s="169" t="s">
        <v>392</v>
      </c>
      <c r="AT202" s="169" t="s">
        <v>425</v>
      </c>
      <c r="AU202" s="169" t="s">
        <v>82</v>
      </c>
      <c r="AY202" s="17" t="s">
        <v>334</v>
      </c>
      <c r="BE202" s="170">
        <f t="shared" si="19"/>
        <v>0</v>
      </c>
      <c r="BF202" s="170">
        <f t="shared" si="20"/>
        <v>0</v>
      </c>
      <c r="BG202" s="170">
        <f t="shared" si="21"/>
        <v>0</v>
      </c>
      <c r="BH202" s="170">
        <f t="shared" si="22"/>
        <v>0</v>
      </c>
      <c r="BI202" s="170">
        <f t="shared" si="23"/>
        <v>0</v>
      </c>
      <c r="BJ202" s="17" t="s">
        <v>87</v>
      </c>
      <c r="BK202" s="170">
        <f t="shared" si="24"/>
        <v>0</v>
      </c>
      <c r="BL202" s="17" t="s">
        <v>340</v>
      </c>
      <c r="BM202" s="169" t="s">
        <v>3879</v>
      </c>
    </row>
    <row r="203" spans="2:65" s="1" customFormat="1" ht="16.5" customHeight="1">
      <c r="B203" s="128"/>
      <c r="C203" s="199" t="s">
        <v>739</v>
      </c>
      <c r="D203" s="199" t="s">
        <v>425</v>
      </c>
      <c r="E203" s="200" t="s">
        <v>5206</v>
      </c>
      <c r="F203" s="201" t="s">
        <v>3775</v>
      </c>
      <c r="G203" s="202" t="s">
        <v>501</v>
      </c>
      <c r="H203" s="203">
        <v>21</v>
      </c>
      <c r="I203" s="204"/>
      <c r="J203" s="205">
        <f t="shared" ref="J203:J234" si="25">ROUND(I203*H203,2)</f>
        <v>0</v>
      </c>
      <c r="K203" s="206"/>
      <c r="L203" s="207"/>
      <c r="M203" s="208" t="s">
        <v>1</v>
      </c>
      <c r="N203" s="209" t="s">
        <v>41</v>
      </c>
      <c r="P203" s="167">
        <f t="shared" ref="P203:P234" si="26">O203*H203</f>
        <v>0</v>
      </c>
      <c r="Q203" s="167">
        <v>0</v>
      </c>
      <c r="R203" s="167">
        <f t="shared" ref="R203:R234" si="27">Q203*H203</f>
        <v>0</v>
      </c>
      <c r="S203" s="167">
        <v>0</v>
      </c>
      <c r="T203" s="168">
        <f t="shared" ref="T203:T234" si="28">S203*H203</f>
        <v>0</v>
      </c>
      <c r="AR203" s="169" t="s">
        <v>392</v>
      </c>
      <c r="AT203" s="169" t="s">
        <v>425</v>
      </c>
      <c r="AU203" s="169" t="s">
        <v>82</v>
      </c>
      <c r="AY203" s="17" t="s">
        <v>334</v>
      </c>
      <c r="BE203" s="170">
        <f t="shared" ref="BE203:BE234" si="29">IF(N203="základná",J203,0)</f>
        <v>0</v>
      </c>
      <c r="BF203" s="170">
        <f t="shared" ref="BF203:BF234" si="30">IF(N203="znížená",J203,0)</f>
        <v>0</v>
      </c>
      <c r="BG203" s="170">
        <f t="shared" ref="BG203:BG234" si="31">IF(N203="zákl. prenesená",J203,0)</f>
        <v>0</v>
      </c>
      <c r="BH203" s="170">
        <f t="shared" ref="BH203:BH234" si="32">IF(N203="zníž. prenesená",J203,0)</f>
        <v>0</v>
      </c>
      <c r="BI203" s="170">
        <f t="shared" ref="BI203:BI234" si="33">IF(N203="nulová",J203,0)</f>
        <v>0</v>
      </c>
      <c r="BJ203" s="17" t="s">
        <v>87</v>
      </c>
      <c r="BK203" s="170">
        <f t="shared" ref="BK203:BK234" si="34">ROUND(I203*H203,2)</f>
        <v>0</v>
      </c>
      <c r="BL203" s="17" t="s">
        <v>340</v>
      </c>
      <c r="BM203" s="169" t="s">
        <v>3880</v>
      </c>
    </row>
    <row r="204" spans="2:65" s="1" customFormat="1" ht="16.5" customHeight="1">
      <c r="B204" s="128"/>
      <c r="C204" s="199" t="s">
        <v>745</v>
      </c>
      <c r="D204" s="199" t="s">
        <v>425</v>
      </c>
      <c r="E204" s="200" t="s">
        <v>5207</v>
      </c>
      <c r="F204" s="201" t="s">
        <v>3778</v>
      </c>
      <c r="G204" s="202" t="s">
        <v>501</v>
      </c>
      <c r="H204" s="203">
        <v>1</v>
      </c>
      <c r="I204" s="204"/>
      <c r="J204" s="205">
        <f t="shared" si="25"/>
        <v>0</v>
      </c>
      <c r="K204" s="206"/>
      <c r="L204" s="207"/>
      <c r="M204" s="208" t="s">
        <v>1</v>
      </c>
      <c r="N204" s="209" t="s">
        <v>41</v>
      </c>
      <c r="P204" s="167">
        <f t="shared" si="26"/>
        <v>0</v>
      </c>
      <c r="Q204" s="167">
        <v>0</v>
      </c>
      <c r="R204" s="167">
        <f t="shared" si="27"/>
        <v>0</v>
      </c>
      <c r="S204" s="167">
        <v>0</v>
      </c>
      <c r="T204" s="168">
        <f t="shared" si="28"/>
        <v>0</v>
      </c>
      <c r="AR204" s="169" t="s">
        <v>392</v>
      </c>
      <c r="AT204" s="169" t="s">
        <v>425</v>
      </c>
      <c r="AU204" s="169" t="s">
        <v>82</v>
      </c>
      <c r="AY204" s="17" t="s">
        <v>334</v>
      </c>
      <c r="BE204" s="170">
        <f t="shared" si="29"/>
        <v>0</v>
      </c>
      <c r="BF204" s="170">
        <f t="shared" si="30"/>
        <v>0</v>
      </c>
      <c r="BG204" s="170">
        <f t="shared" si="31"/>
        <v>0</v>
      </c>
      <c r="BH204" s="170">
        <f t="shared" si="32"/>
        <v>0</v>
      </c>
      <c r="BI204" s="170">
        <f t="shared" si="33"/>
        <v>0</v>
      </c>
      <c r="BJ204" s="17" t="s">
        <v>87</v>
      </c>
      <c r="BK204" s="170">
        <f t="shared" si="34"/>
        <v>0</v>
      </c>
      <c r="BL204" s="17" t="s">
        <v>340</v>
      </c>
      <c r="BM204" s="169" t="s">
        <v>3881</v>
      </c>
    </row>
    <row r="205" spans="2:65" s="1" customFormat="1" ht="24.15" customHeight="1">
      <c r="B205" s="128"/>
      <c r="C205" s="199" t="s">
        <v>753</v>
      </c>
      <c r="D205" s="199" t="s">
        <v>425</v>
      </c>
      <c r="E205" s="200" t="s">
        <v>5208</v>
      </c>
      <c r="F205" s="201" t="s">
        <v>3781</v>
      </c>
      <c r="G205" s="202" t="s">
        <v>501</v>
      </c>
      <c r="H205" s="203">
        <v>8</v>
      </c>
      <c r="I205" s="204"/>
      <c r="J205" s="205">
        <f t="shared" si="25"/>
        <v>0</v>
      </c>
      <c r="K205" s="206"/>
      <c r="L205" s="207"/>
      <c r="M205" s="208" t="s">
        <v>1</v>
      </c>
      <c r="N205" s="209" t="s">
        <v>41</v>
      </c>
      <c r="P205" s="167">
        <f t="shared" si="26"/>
        <v>0</v>
      </c>
      <c r="Q205" s="167">
        <v>0</v>
      </c>
      <c r="R205" s="167">
        <f t="shared" si="27"/>
        <v>0</v>
      </c>
      <c r="S205" s="167">
        <v>0</v>
      </c>
      <c r="T205" s="168">
        <f t="shared" si="28"/>
        <v>0</v>
      </c>
      <c r="AR205" s="169" t="s">
        <v>392</v>
      </c>
      <c r="AT205" s="169" t="s">
        <v>425</v>
      </c>
      <c r="AU205" s="169" t="s">
        <v>82</v>
      </c>
      <c r="AY205" s="17" t="s">
        <v>334</v>
      </c>
      <c r="BE205" s="170">
        <f t="shared" si="29"/>
        <v>0</v>
      </c>
      <c r="BF205" s="170">
        <f t="shared" si="30"/>
        <v>0</v>
      </c>
      <c r="BG205" s="170">
        <f t="shared" si="31"/>
        <v>0</v>
      </c>
      <c r="BH205" s="170">
        <f t="shared" si="32"/>
        <v>0</v>
      </c>
      <c r="BI205" s="170">
        <f t="shared" si="33"/>
        <v>0</v>
      </c>
      <c r="BJ205" s="17" t="s">
        <v>87</v>
      </c>
      <c r="BK205" s="170">
        <f t="shared" si="34"/>
        <v>0</v>
      </c>
      <c r="BL205" s="17" t="s">
        <v>340</v>
      </c>
      <c r="BM205" s="169" t="s">
        <v>3882</v>
      </c>
    </row>
    <row r="206" spans="2:65" s="1" customFormat="1" ht="24.15" customHeight="1">
      <c r="B206" s="128"/>
      <c r="C206" s="199" t="s">
        <v>758</v>
      </c>
      <c r="D206" s="199" t="s">
        <v>425</v>
      </c>
      <c r="E206" s="200" t="s">
        <v>5209</v>
      </c>
      <c r="F206" s="201" t="s">
        <v>3784</v>
      </c>
      <c r="G206" s="202" t="s">
        <v>501</v>
      </c>
      <c r="H206" s="203">
        <v>4</v>
      </c>
      <c r="I206" s="204"/>
      <c r="J206" s="205">
        <f t="shared" si="25"/>
        <v>0</v>
      </c>
      <c r="K206" s="206"/>
      <c r="L206" s="207"/>
      <c r="M206" s="208" t="s">
        <v>1</v>
      </c>
      <c r="N206" s="209" t="s">
        <v>41</v>
      </c>
      <c r="P206" s="167">
        <f t="shared" si="26"/>
        <v>0</v>
      </c>
      <c r="Q206" s="167">
        <v>0</v>
      </c>
      <c r="R206" s="167">
        <f t="shared" si="27"/>
        <v>0</v>
      </c>
      <c r="S206" s="167">
        <v>0</v>
      </c>
      <c r="T206" s="168">
        <f t="shared" si="28"/>
        <v>0</v>
      </c>
      <c r="AR206" s="169" t="s">
        <v>392</v>
      </c>
      <c r="AT206" s="169" t="s">
        <v>425</v>
      </c>
      <c r="AU206" s="169" t="s">
        <v>82</v>
      </c>
      <c r="AY206" s="17" t="s">
        <v>334</v>
      </c>
      <c r="BE206" s="170">
        <f t="shared" si="29"/>
        <v>0</v>
      </c>
      <c r="BF206" s="170">
        <f t="shared" si="30"/>
        <v>0</v>
      </c>
      <c r="BG206" s="170">
        <f t="shared" si="31"/>
        <v>0</v>
      </c>
      <c r="BH206" s="170">
        <f t="shared" si="32"/>
        <v>0</v>
      </c>
      <c r="BI206" s="170">
        <f t="shared" si="33"/>
        <v>0</v>
      </c>
      <c r="BJ206" s="17" t="s">
        <v>87</v>
      </c>
      <c r="BK206" s="170">
        <f t="shared" si="34"/>
        <v>0</v>
      </c>
      <c r="BL206" s="17" t="s">
        <v>340</v>
      </c>
      <c r="BM206" s="169" t="s">
        <v>3883</v>
      </c>
    </row>
    <row r="207" spans="2:65" s="1" customFormat="1" ht="24.15" customHeight="1">
      <c r="B207" s="128"/>
      <c r="C207" s="199" t="s">
        <v>762</v>
      </c>
      <c r="D207" s="199" t="s">
        <v>425</v>
      </c>
      <c r="E207" s="200" t="s">
        <v>5210</v>
      </c>
      <c r="F207" s="201" t="s">
        <v>3787</v>
      </c>
      <c r="G207" s="202" t="s">
        <v>501</v>
      </c>
      <c r="H207" s="203">
        <v>1</v>
      </c>
      <c r="I207" s="204"/>
      <c r="J207" s="205">
        <f t="shared" si="25"/>
        <v>0</v>
      </c>
      <c r="K207" s="206"/>
      <c r="L207" s="207"/>
      <c r="M207" s="208" t="s">
        <v>1</v>
      </c>
      <c r="N207" s="209" t="s">
        <v>41</v>
      </c>
      <c r="P207" s="167">
        <f t="shared" si="26"/>
        <v>0</v>
      </c>
      <c r="Q207" s="167">
        <v>0</v>
      </c>
      <c r="R207" s="167">
        <f t="shared" si="27"/>
        <v>0</v>
      </c>
      <c r="S207" s="167">
        <v>0</v>
      </c>
      <c r="T207" s="168">
        <f t="shared" si="28"/>
        <v>0</v>
      </c>
      <c r="AR207" s="169" t="s">
        <v>392</v>
      </c>
      <c r="AT207" s="169" t="s">
        <v>425</v>
      </c>
      <c r="AU207" s="169" t="s">
        <v>82</v>
      </c>
      <c r="AY207" s="17" t="s">
        <v>334</v>
      </c>
      <c r="BE207" s="170">
        <f t="shared" si="29"/>
        <v>0</v>
      </c>
      <c r="BF207" s="170">
        <f t="shared" si="30"/>
        <v>0</v>
      </c>
      <c r="BG207" s="170">
        <f t="shared" si="31"/>
        <v>0</v>
      </c>
      <c r="BH207" s="170">
        <f t="shared" si="32"/>
        <v>0</v>
      </c>
      <c r="BI207" s="170">
        <f t="shared" si="33"/>
        <v>0</v>
      </c>
      <c r="BJ207" s="17" t="s">
        <v>87</v>
      </c>
      <c r="BK207" s="170">
        <f t="shared" si="34"/>
        <v>0</v>
      </c>
      <c r="BL207" s="17" t="s">
        <v>340</v>
      </c>
      <c r="BM207" s="169" t="s">
        <v>3884</v>
      </c>
    </row>
    <row r="208" spans="2:65" s="1" customFormat="1" ht="24.15" customHeight="1">
      <c r="B208" s="128"/>
      <c r="C208" s="199" t="s">
        <v>768</v>
      </c>
      <c r="D208" s="199" t="s">
        <v>425</v>
      </c>
      <c r="E208" s="200" t="s">
        <v>5211</v>
      </c>
      <c r="F208" s="201" t="s">
        <v>3790</v>
      </c>
      <c r="G208" s="202" t="s">
        <v>501</v>
      </c>
      <c r="H208" s="203">
        <v>4</v>
      </c>
      <c r="I208" s="204"/>
      <c r="J208" s="205">
        <f t="shared" si="25"/>
        <v>0</v>
      </c>
      <c r="K208" s="206"/>
      <c r="L208" s="207"/>
      <c r="M208" s="208" t="s">
        <v>1</v>
      </c>
      <c r="N208" s="209" t="s">
        <v>41</v>
      </c>
      <c r="P208" s="167">
        <f t="shared" si="26"/>
        <v>0</v>
      </c>
      <c r="Q208" s="167">
        <v>0</v>
      </c>
      <c r="R208" s="167">
        <f t="shared" si="27"/>
        <v>0</v>
      </c>
      <c r="S208" s="167">
        <v>0</v>
      </c>
      <c r="T208" s="168">
        <f t="shared" si="28"/>
        <v>0</v>
      </c>
      <c r="AR208" s="169" t="s">
        <v>392</v>
      </c>
      <c r="AT208" s="169" t="s">
        <v>425</v>
      </c>
      <c r="AU208" s="169" t="s">
        <v>82</v>
      </c>
      <c r="AY208" s="17" t="s">
        <v>334</v>
      </c>
      <c r="BE208" s="170">
        <f t="shared" si="29"/>
        <v>0</v>
      </c>
      <c r="BF208" s="170">
        <f t="shared" si="30"/>
        <v>0</v>
      </c>
      <c r="BG208" s="170">
        <f t="shared" si="31"/>
        <v>0</v>
      </c>
      <c r="BH208" s="170">
        <f t="shared" si="32"/>
        <v>0</v>
      </c>
      <c r="BI208" s="170">
        <f t="shared" si="33"/>
        <v>0</v>
      </c>
      <c r="BJ208" s="17" t="s">
        <v>87</v>
      </c>
      <c r="BK208" s="170">
        <f t="shared" si="34"/>
        <v>0</v>
      </c>
      <c r="BL208" s="17" t="s">
        <v>340</v>
      </c>
      <c r="BM208" s="169" t="s">
        <v>3885</v>
      </c>
    </row>
    <row r="209" spans="2:65" s="1" customFormat="1" ht="24.15" customHeight="1">
      <c r="B209" s="128"/>
      <c r="C209" s="199" t="s">
        <v>772</v>
      </c>
      <c r="D209" s="199" t="s">
        <v>425</v>
      </c>
      <c r="E209" s="200" t="s">
        <v>5212</v>
      </c>
      <c r="F209" s="201" t="s">
        <v>3793</v>
      </c>
      <c r="G209" s="202" t="s">
        <v>501</v>
      </c>
      <c r="H209" s="203">
        <v>38</v>
      </c>
      <c r="I209" s="204"/>
      <c r="J209" s="205">
        <f t="shared" si="25"/>
        <v>0</v>
      </c>
      <c r="K209" s="206"/>
      <c r="L209" s="207"/>
      <c r="M209" s="208" t="s">
        <v>1</v>
      </c>
      <c r="N209" s="209" t="s">
        <v>41</v>
      </c>
      <c r="P209" s="167">
        <f t="shared" si="26"/>
        <v>0</v>
      </c>
      <c r="Q209" s="167">
        <v>0</v>
      </c>
      <c r="R209" s="167">
        <f t="shared" si="27"/>
        <v>0</v>
      </c>
      <c r="S209" s="167">
        <v>0</v>
      </c>
      <c r="T209" s="168">
        <f t="shared" si="28"/>
        <v>0</v>
      </c>
      <c r="AR209" s="169" t="s">
        <v>392</v>
      </c>
      <c r="AT209" s="169" t="s">
        <v>425</v>
      </c>
      <c r="AU209" s="169" t="s">
        <v>82</v>
      </c>
      <c r="AY209" s="17" t="s">
        <v>334</v>
      </c>
      <c r="BE209" s="170">
        <f t="shared" si="29"/>
        <v>0</v>
      </c>
      <c r="BF209" s="170">
        <f t="shared" si="30"/>
        <v>0</v>
      </c>
      <c r="BG209" s="170">
        <f t="shared" si="31"/>
        <v>0</v>
      </c>
      <c r="BH209" s="170">
        <f t="shared" si="32"/>
        <v>0</v>
      </c>
      <c r="BI209" s="170">
        <f t="shared" si="33"/>
        <v>0</v>
      </c>
      <c r="BJ209" s="17" t="s">
        <v>87</v>
      </c>
      <c r="BK209" s="170">
        <f t="shared" si="34"/>
        <v>0</v>
      </c>
      <c r="BL209" s="17" t="s">
        <v>340</v>
      </c>
      <c r="BM209" s="169" t="s">
        <v>3886</v>
      </c>
    </row>
    <row r="210" spans="2:65" s="1" customFormat="1" ht="24.15" customHeight="1">
      <c r="B210" s="128"/>
      <c r="C210" s="199" t="s">
        <v>778</v>
      </c>
      <c r="D210" s="199" t="s">
        <v>425</v>
      </c>
      <c r="E210" s="200" t="s">
        <v>5213</v>
      </c>
      <c r="F210" s="201" t="s">
        <v>3796</v>
      </c>
      <c r="G210" s="202" t="s">
        <v>501</v>
      </c>
      <c r="H210" s="203">
        <v>30</v>
      </c>
      <c r="I210" s="204"/>
      <c r="J210" s="205">
        <f t="shared" si="25"/>
        <v>0</v>
      </c>
      <c r="K210" s="206"/>
      <c r="L210" s="207"/>
      <c r="M210" s="208" t="s">
        <v>1</v>
      </c>
      <c r="N210" s="209" t="s">
        <v>41</v>
      </c>
      <c r="P210" s="167">
        <f t="shared" si="26"/>
        <v>0</v>
      </c>
      <c r="Q210" s="167">
        <v>0</v>
      </c>
      <c r="R210" s="167">
        <f t="shared" si="27"/>
        <v>0</v>
      </c>
      <c r="S210" s="167">
        <v>0</v>
      </c>
      <c r="T210" s="168">
        <f t="shared" si="28"/>
        <v>0</v>
      </c>
      <c r="AR210" s="169" t="s">
        <v>392</v>
      </c>
      <c r="AT210" s="169" t="s">
        <v>425</v>
      </c>
      <c r="AU210" s="169" t="s">
        <v>82</v>
      </c>
      <c r="AY210" s="17" t="s">
        <v>334</v>
      </c>
      <c r="BE210" s="170">
        <f t="shared" si="29"/>
        <v>0</v>
      </c>
      <c r="BF210" s="170">
        <f t="shared" si="30"/>
        <v>0</v>
      </c>
      <c r="BG210" s="170">
        <f t="shared" si="31"/>
        <v>0</v>
      </c>
      <c r="BH210" s="170">
        <f t="shared" si="32"/>
        <v>0</v>
      </c>
      <c r="BI210" s="170">
        <f t="shared" si="33"/>
        <v>0</v>
      </c>
      <c r="BJ210" s="17" t="s">
        <v>87</v>
      </c>
      <c r="BK210" s="170">
        <f t="shared" si="34"/>
        <v>0</v>
      </c>
      <c r="BL210" s="17" t="s">
        <v>340</v>
      </c>
      <c r="BM210" s="169" t="s">
        <v>3887</v>
      </c>
    </row>
    <row r="211" spans="2:65" s="1" customFormat="1" ht="24.15" customHeight="1">
      <c r="B211" s="128"/>
      <c r="C211" s="199" t="s">
        <v>786</v>
      </c>
      <c r="D211" s="199" t="s">
        <v>425</v>
      </c>
      <c r="E211" s="200" t="s">
        <v>5214</v>
      </c>
      <c r="F211" s="201" t="s">
        <v>3799</v>
      </c>
      <c r="G211" s="202" t="s">
        <v>501</v>
      </c>
      <c r="H211" s="203">
        <v>23</v>
      </c>
      <c r="I211" s="204"/>
      <c r="J211" s="205">
        <f t="shared" si="25"/>
        <v>0</v>
      </c>
      <c r="K211" s="206"/>
      <c r="L211" s="207"/>
      <c r="M211" s="208" t="s">
        <v>1</v>
      </c>
      <c r="N211" s="209" t="s">
        <v>41</v>
      </c>
      <c r="P211" s="167">
        <f t="shared" si="26"/>
        <v>0</v>
      </c>
      <c r="Q211" s="167">
        <v>0</v>
      </c>
      <c r="R211" s="167">
        <f t="shared" si="27"/>
        <v>0</v>
      </c>
      <c r="S211" s="167">
        <v>0</v>
      </c>
      <c r="T211" s="168">
        <f t="shared" si="28"/>
        <v>0</v>
      </c>
      <c r="AR211" s="169" t="s">
        <v>392</v>
      </c>
      <c r="AT211" s="169" t="s">
        <v>425</v>
      </c>
      <c r="AU211" s="169" t="s">
        <v>82</v>
      </c>
      <c r="AY211" s="17" t="s">
        <v>334</v>
      </c>
      <c r="BE211" s="170">
        <f t="shared" si="29"/>
        <v>0</v>
      </c>
      <c r="BF211" s="170">
        <f t="shared" si="30"/>
        <v>0</v>
      </c>
      <c r="BG211" s="170">
        <f t="shared" si="31"/>
        <v>0</v>
      </c>
      <c r="BH211" s="170">
        <f t="shared" si="32"/>
        <v>0</v>
      </c>
      <c r="BI211" s="170">
        <f t="shared" si="33"/>
        <v>0</v>
      </c>
      <c r="BJ211" s="17" t="s">
        <v>87</v>
      </c>
      <c r="BK211" s="170">
        <f t="shared" si="34"/>
        <v>0</v>
      </c>
      <c r="BL211" s="17" t="s">
        <v>340</v>
      </c>
      <c r="BM211" s="169" t="s">
        <v>3888</v>
      </c>
    </row>
    <row r="212" spans="2:65" s="1" customFormat="1" ht="37.799999999999997" customHeight="1">
      <c r="B212" s="128"/>
      <c r="C212" s="199" t="s">
        <v>792</v>
      </c>
      <c r="D212" s="199" t="s">
        <v>425</v>
      </c>
      <c r="E212" s="200" t="s">
        <v>5215</v>
      </c>
      <c r="F212" s="201" t="s">
        <v>3802</v>
      </c>
      <c r="G212" s="202" t="s">
        <v>501</v>
      </c>
      <c r="H212" s="203">
        <v>20</v>
      </c>
      <c r="I212" s="204"/>
      <c r="J212" s="205">
        <f t="shared" si="25"/>
        <v>0</v>
      </c>
      <c r="K212" s="206"/>
      <c r="L212" s="207"/>
      <c r="M212" s="208" t="s">
        <v>1</v>
      </c>
      <c r="N212" s="209" t="s">
        <v>41</v>
      </c>
      <c r="P212" s="167">
        <f t="shared" si="26"/>
        <v>0</v>
      </c>
      <c r="Q212" s="167">
        <v>0</v>
      </c>
      <c r="R212" s="167">
        <f t="shared" si="27"/>
        <v>0</v>
      </c>
      <c r="S212" s="167">
        <v>0</v>
      </c>
      <c r="T212" s="168">
        <f t="shared" si="28"/>
        <v>0</v>
      </c>
      <c r="AR212" s="169" t="s">
        <v>392</v>
      </c>
      <c r="AT212" s="169" t="s">
        <v>425</v>
      </c>
      <c r="AU212" s="169" t="s">
        <v>82</v>
      </c>
      <c r="AY212" s="17" t="s">
        <v>334</v>
      </c>
      <c r="BE212" s="170">
        <f t="shared" si="29"/>
        <v>0</v>
      </c>
      <c r="BF212" s="170">
        <f t="shared" si="30"/>
        <v>0</v>
      </c>
      <c r="BG212" s="170">
        <f t="shared" si="31"/>
        <v>0</v>
      </c>
      <c r="BH212" s="170">
        <f t="shared" si="32"/>
        <v>0</v>
      </c>
      <c r="BI212" s="170">
        <f t="shared" si="33"/>
        <v>0</v>
      </c>
      <c r="BJ212" s="17" t="s">
        <v>87</v>
      </c>
      <c r="BK212" s="170">
        <f t="shared" si="34"/>
        <v>0</v>
      </c>
      <c r="BL212" s="17" t="s">
        <v>340</v>
      </c>
      <c r="BM212" s="169" t="s">
        <v>3889</v>
      </c>
    </row>
    <row r="213" spans="2:65" s="1" customFormat="1" ht="24.15" customHeight="1">
      <c r="B213" s="128"/>
      <c r="C213" s="199" t="s">
        <v>800</v>
      </c>
      <c r="D213" s="199" t="s">
        <v>425</v>
      </c>
      <c r="E213" s="200" t="s">
        <v>5216</v>
      </c>
      <c r="F213" s="201" t="s">
        <v>3805</v>
      </c>
      <c r="G213" s="202" t="s">
        <v>501</v>
      </c>
      <c r="H213" s="203">
        <v>90</v>
      </c>
      <c r="I213" s="204"/>
      <c r="J213" s="205">
        <f t="shared" si="25"/>
        <v>0</v>
      </c>
      <c r="K213" s="206"/>
      <c r="L213" s="207"/>
      <c r="M213" s="208" t="s">
        <v>1</v>
      </c>
      <c r="N213" s="209" t="s">
        <v>41</v>
      </c>
      <c r="P213" s="167">
        <f t="shared" si="26"/>
        <v>0</v>
      </c>
      <c r="Q213" s="167">
        <v>0</v>
      </c>
      <c r="R213" s="167">
        <f t="shared" si="27"/>
        <v>0</v>
      </c>
      <c r="S213" s="167">
        <v>0</v>
      </c>
      <c r="T213" s="168">
        <f t="shared" si="28"/>
        <v>0</v>
      </c>
      <c r="AR213" s="169" t="s">
        <v>392</v>
      </c>
      <c r="AT213" s="169" t="s">
        <v>425</v>
      </c>
      <c r="AU213" s="169" t="s">
        <v>82</v>
      </c>
      <c r="AY213" s="17" t="s">
        <v>334</v>
      </c>
      <c r="BE213" s="170">
        <f t="shared" si="29"/>
        <v>0</v>
      </c>
      <c r="BF213" s="170">
        <f t="shared" si="30"/>
        <v>0</v>
      </c>
      <c r="BG213" s="170">
        <f t="shared" si="31"/>
        <v>0</v>
      </c>
      <c r="BH213" s="170">
        <f t="shared" si="32"/>
        <v>0</v>
      </c>
      <c r="BI213" s="170">
        <f t="shared" si="33"/>
        <v>0</v>
      </c>
      <c r="BJ213" s="17" t="s">
        <v>87</v>
      </c>
      <c r="BK213" s="170">
        <f t="shared" si="34"/>
        <v>0</v>
      </c>
      <c r="BL213" s="17" t="s">
        <v>340</v>
      </c>
      <c r="BM213" s="169" t="s">
        <v>3890</v>
      </c>
    </row>
    <row r="214" spans="2:65" s="1" customFormat="1" ht="16.5" customHeight="1">
      <c r="B214" s="128"/>
      <c r="C214" s="199" t="s">
        <v>806</v>
      </c>
      <c r="D214" s="199" t="s">
        <v>425</v>
      </c>
      <c r="E214" s="200" t="s">
        <v>5217</v>
      </c>
      <c r="F214" s="201" t="s">
        <v>3808</v>
      </c>
      <c r="G214" s="202" t="s">
        <v>511</v>
      </c>
      <c r="H214" s="203">
        <v>950</v>
      </c>
      <c r="I214" s="204"/>
      <c r="J214" s="205">
        <f t="shared" si="25"/>
        <v>0</v>
      </c>
      <c r="K214" s="206"/>
      <c r="L214" s="207"/>
      <c r="M214" s="208" t="s">
        <v>1</v>
      </c>
      <c r="N214" s="209" t="s">
        <v>41</v>
      </c>
      <c r="P214" s="167">
        <f t="shared" si="26"/>
        <v>0</v>
      </c>
      <c r="Q214" s="167">
        <v>0</v>
      </c>
      <c r="R214" s="167">
        <f t="shared" si="27"/>
        <v>0</v>
      </c>
      <c r="S214" s="167">
        <v>0</v>
      </c>
      <c r="T214" s="168">
        <f t="shared" si="28"/>
        <v>0</v>
      </c>
      <c r="AR214" s="169" t="s">
        <v>392</v>
      </c>
      <c r="AT214" s="169" t="s">
        <v>425</v>
      </c>
      <c r="AU214" s="169" t="s">
        <v>82</v>
      </c>
      <c r="AY214" s="17" t="s">
        <v>334</v>
      </c>
      <c r="BE214" s="170">
        <f t="shared" si="29"/>
        <v>0</v>
      </c>
      <c r="BF214" s="170">
        <f t="shared" si="30"/>
        <v>0</v>
      </c>
      <c r="BG214" s="170">
        <f t="shared" si="31"/>
        <v>0</v>
      </c>
      <c r="BH214" s="170">
        <f t="shared" si="32"/>
        <v>0</v>
      </c>
      <c r="BI214" s="170">
        <f t="shared" si="33"/>
        <v>0</v>
      </c>
      <c r="BJ214" s="17" t="s">
        <v>87</v>
      </c>
      <c r="BK214" s="170">
        <f t="shared" si="34"/>
        <v>0</v>
      </c>
      <c r="BL214" s="17" t="s">
        <v>340</v>
      </c>
      <c r="BM214" s="169" t="s">
        <v>3891</v>
      </c>
    </row>
    <row r="215" spans="2:65" s="1" customFormat="1" ht="16.5" customHeight="1">
      <c r="B215" s="128"/>
      <c r="C215" s="199" t="s">
        <v>812</v>
      </c>
      <c r="D215" s="199" t="s">
        <v>425</v>
      </c>
      <c r="E215" s="200" t="s">
        <v>5218</v>
      </c>
      <c r="F215" s="201" t="s">
        <v>3742</v>
      </c>
      <c r="G215" s="202" t="s">
        <v>511</v>
      </c>
      <c r="H215" s="203">
        <v>2100</v>
      </c>
      <c r="I215" s="204"/>
      <c r="J215" s="205">
        <f t="shared" si="25"/>
        <v>0</v>
      </c>
      <c r="K215" s="206"/>
      <c r="L215" s="207"/>
      <c r="M215" s="208" t="s">
        <v>1</v>
      </c>
      <c r="N215" s="209" t="s">
        <v>41</v>
      </c>
      <c r="P215" s="167">
        <f t="shared" si="26"/>
        <v>0</v>
      </c>
      <c r="Q215" s="167">
        <v>0</v>
      </c>
      <c r="R215" s="167">
        <f t="shared" si="27"/>
        <v>0</v>
      </c>
      <c r="S215" s="167">
        <v>0</v>
      </c>
      <c r="T215" s="168">
        <f t="shared" si="28"/>
        <v>0</v>
      </c>
      <c r="AR215" s="169" t="s">
        <v>392</v>
      </c>
      <c r="AT215" s="169" t="s">
        <v>425</v>
      </c>
      <c r="AU215" s="169" t="s">
        <v>82</v>
      </c>
      <c r="AY215" s="17" t="s">
        <v>334</v>
      </c>
      <c r="BE215" s="170">
        <f t="shared" si="29"/>
        <v>0</v>
      </c>
      <c r="BF215" s="170">
        <f t="shared" si="30"/>
        <v>0</v>
      </c>
      <c r="BG215" s="170">
        <f t="shared" si="31"/>
        <v>0</v>
      </c>
      <c r="BH215" s="170">
        <f t="shared" si="32"/>
        <v>0</v>
      </c>
      <c r="BI215" s="170">
        <f t="shared" si="33"/>
        <v>0</v>
      </c>
      <c r="BJ215" s="17" t="s">
        <v>87</v>
      </c>
      <c r="BK215" s="170">
        <f t="shared" si="34"/>
        <v>0</v>
      </c>
      <c r="BL215" s="17" t="s">
        <v>340</v>
      </c>
      <c r="BM215" s="169" t="s">
        <v>3892</v>
      </c>
    </row>
    <row r="216" spans="2:65" s="1" customFormat="1" ht="16.5" customHeight="1">
      <c r="B216" s="128"/>
      <c r="C216" s="199" t="s">
        <v>819</v>
      </c>
      <c r="D216" s="199" t="s">
        <v>425</v>
      </c>
      <c r="E216" s="200" t="s">
        <v>5219</v>
      </c>
      <c r="F216" s="201" t="s">
        <v>3745</v>
      </c>
      <c r="G216" s="202" t="s">
        <v>511</v>
      </c>
      <c r="H216" s="203">
        <v>1750</v>
      </c>
      <c r="I216" s="204"/>
      <c r="J216" s="205">
        <f t="shared" si="25"/>
        <v>0</v>
      </c>
      <c r="K216" s="206"/>
      <c r="L216" s="207"/>
      <c r="M216" s="208" t="s">
        <v>1</v>
      </c>
      <c r="N216" s="209" t="s">
        <v>41</v>
      </c>
      <c r="P216" s="167">
        <f t="shared" si="26"/>
        <v>0</v>
      </c>
      <c r="Q216" s="167">
        <v>0</v>
      </c>
      <c r="R216" s="167">
        <f t="shared" si="27"/>
        <v>0</v>
      </c>
      <c r="S216" s="167">
        <v>0</v>
      </c>
      <c r="T216" s="168">
        <f t="shared" si="28"/>
        <v>0</v>
      </c>
      <c r="AR216" s="169" t="s">
        <v>392</v>
      </c>
      <c r="AT216" s="169" t="s">
        <v>425</v>
      </c>
      <c r="AU216" s="169" t="s">
        <v>82</v>
      </c>
      <c r="AY216" s="17" t="s">
        <v>334</v>
      </c>
      <c r="BE216" s="170">
        <f t="shared" si="29"/>
        <v>0</v>
      </c>
      <c r="BF216" s="170">
        <f t="shared" si="30"/>
        <v>0</v>
      </c>
      <c r="BG216" s="170">
        <f t="shared" si="31"/>
        <v>0</v>
      </c>
      <c r="BH216" s="170">
        <f t="shared" si="32"/>
        <v>0</v>
      </c>
      <c r="BI216" s="170">
        <f t="shared" si="33"/>
        <v>0</v>
      </c>
      <c r="BJ216" s="17" t="s">
        <v>87</v>
      </c>
      <c r="BK216" s="170">
        <f t="shared" si="34"/>
        <v>0</v>
      </c>
      <c r="BL216" s="17" t="s">
        <v>340</v>
      </c>
      <c r="BM216" s="169" t="s">
        <v>3893</v>
      </c>
    </row>
    <row r="217" spans="2:65" s="1" customFormat="1" ht="16.5" customHeight="1">
      <c r="B217" s="128"/>
      <c r="C217" s="199" t="s">
        <v>824</v>
      </c>
      <c r="D217" s="199" t="s">
        <v>425</v>
      </c>
      <c r="E217" s="200" t="s">
        <v>5220</v>
      </c>
      <c r="F217" s="201" t="s">
        <v>3811</v>
      </c>
      <c r="G217" s="202" t="s">
        <v>511</v>
      </c>
      <c r="H217" s="203">
        <v>30</v>
      </c>
      <c r="I217" s="204"/>
      <c r="J217" s="205">
        <f t="shared" si="25"/>
        <v>0</v>
      </c>
      <c r="K217" s="206"/>
      <c r="L217" s="207"/>
      <c r="M217" s="208" t="s">
        <v>1</v>
      </c>
      <c r="N217" s="209" t="s">
        <v>41</v>
      </c>
      <c r="P217" s="167">
        <f t="shared" si="26"/>
        <v>0</v>
      </c>
      <c r="Q217" s="167">
        <v>0</v>
      </c>
      <c r="R217" s="167">
        <f t="shared" si="27"/>
        <v>0</v>
      </c>
      <c r="S217" s="167">
        <v>0</v>
      </c>
      <c r="T217" s="168">
        <f t="shared" si="28"/>
        <v>0</v>
      </c>
      <c r="AR217" s="169" t="s">
        <v>392</v>
      </c>
      <c r="AT217" s="169" t="s">
        <v>425</v>
      </c>
      <c r="AU217" s="169" t="s">
        <v>82</v>
      </c>
      <c r="AY217" s="17" t="s">
        <v>334</v>
      </c>
      <c r="BE217" s="170">
        <f t="shared" si="29"/>
        <v>0</v>
      </c>
      <c r="BF217" s="170">
        <f t="shared" si="30"/>
        <v>0</v>
      </c>
      <c r="BG217" s="170">
        <f t="shared" si="31"/>
        <v>0</v>
      </c>
      <c r="BH217" s="170">
        <f t="shared" si="32"/>
        <v>0</v>
      </c>
      <c r="BI217" s="170">
        <f t="shared" si="33"/>
        <v>0</v>
      </c>
      <c r="BJ217" s="17" t="s">
        <v>87</v>
      </c>
      <c r="BK217" s="170">
        <f t="shared" si="34"/>
        <v>0</v>
      </c>
      <c r="BL217" s="17" t="s">
        <v>340</v>
      </c>
      <c r="BM217" s="169" t="s">
        <v>3894</v>
      </c>
    </row>
    <row r="218" spans="2:65" s="1" customFormat="1" ht="16.5" customHeight="1">
      <c r="B218" s="128"/>
      <c r="C218" s="199" t="s">
        <v>829</v>
      </c>
      <c r="D218" s="199" t="s">
        <v>425</v>
      </c>
      <c r="E218" s="200" t="s">
        <v>5221</v>
      </c>
      <c r="F218" s="201" t="s">
        <v>3813</v>
      </c>
      <c r="G218" s="202" t="s">
        <v>511</v>
      </c>
      <c r="H218" s="203">
        <v>1100</v>
      </c>
      <c r="I218" s="204"/>
      <c r="J218" s="205">
        <f t="shared" si="25"/>
        <v>0</v>
      </c>
      <c r="K218" s="206"/>
      <c r="L218" s="207"/>
      <c r="M218" s="208" t="s">
        <v>1</v>
      </c>
      <c r="N218" s="209" t="s">
        <v>41</v>
      </c>
      <c r="P218" s="167">
        <f t="shared" si="26"/>
        <v>0</v>
      </c>
      <c r="Q218" s="167">
        <v>0</v>
      </c>
      <c r="R218" s="167">
        <f t="shared" si="27"/>
        <v>0</v>
      </c>
      <c r="S218" s="167">
        <v>0</v>
      </c>
      <c r="T218" s="168">
        <f t="shared" si="28"/>
        <v>0</v>
      </c>
      <c r="AR218" s="169" t="s">
        <v>392</v>
      </c>
      <c r="AT218" s="169" t="s">
        <v>425</v>
      </c>
      <c r="AU218" s="169" t="s">
        <v>82</v>
      </c>
      <c r="AY218" s="17" t="s">
        <v>334</v>
      </c>
      <c r="BE218" s="170">
        <f t="shared" si="29"/>
        <v>0</v>
      </c>
      <c r="BF218" s="170">
        <f t="shared" si="30"/>
        <v>0</v>
      </c>
      <c r="BG218" s="170">
        <f t="shared" si="31"/>
        <v>0</v>
      </c>
      <c r="BH218" s="170">
        <f t="shared" si="32"/>
        <v>0</v>
      </c>
      <c r="BI218" s="170">
        <f t="shared" si="33"/>
        <v>0</v>
      </c>
      <c r="BJ218" s="17" t="s">
        <v>87</v>
      </c>
      <c r="BK218" s="170">
        <f t="shared" si="34"/>
        <v>0</v>
      </c>
      <c r="BL218" s="17" t="s">
        <v>340</v>
      </c>
      <c r="BM218" s="169" t="s">
        <v>3895</v>
      </c>
    </row>
    <row r="219" spans="2:65" s="1" customFormat="1" ht="16.5" customHeight="1">
      <c r="B219" s="128"/>
      <c r="C219" s="199" t="s">
        <v>833</v>
      </c>
      <c r="D219" s="199" t="s">
        <v>425</v>
      </c>
      <c r="E219" s="200" t="s">
        <v>5222</v>
      </c>
      <c r="F219" s="201" t="s">
        <v>3815</v>
      </c>
      <c r="G219" s="202" t="s">
        <v>511</v>
      </c>
      <c r="H219" s="203">
        <v>30</v>
      </c>
      <c r="I219" s="204"/>
      <c r="J219" s="205">
        <f t="shared" si="25"/>
        <v>0</v>
      </c>
      <c r="K219" s="206"/>
      <c r="L219" s="207"/>
      <c r="M219" s="208" t="s">
        <v>1</v>
      </c>
      <c r="N219" s="209" t="s">
        <v>41</v>
      </c>
      <c r="P219" s="167">
        <f t="shared" si="26"/>
        <v>0</v>
      </c>
      <c r="Q219" s="167">
        <v>0</v>
      </c>
      <c r="R219" s="167">
        <f t="shared" si="27"/>
        <v>0</v>
      </c>
      <c r="S219" s="167">
        <v>0</v>
      </c>
      <c r="T219" s="168">
        <f t="shared" si="28"/>
        <v>0</v>
      </c>
      <c r="AR219" s="169" t="s">
        <v>392</v>
      </c>
      <c r="AT219" s="169" t="s">
        <v>425</v>
      </c>
      <c r="AU219" s="169" t="s">
        <v>82</v>
      </c>
      <c r="AY219" s="17" t="s">
        <v>334</v>
      </c>
      <c r="BE219" s="170">
        <f t="shared" si="29"/>
        <v>0</v>
      </c>
      <c r="BF219" s="170">
        <f t="shared" si="30"/>
        <v>0</v>
      </c>
      <c r="BG219" s="170">
        <f t="shared" si="31"/>
        <v>0</v>
      </c>
      <c r="BH219" s="170">
        <f t="shared" si="32"/>
        <v>0</v>
      </c>
      <c r="BI219" s="170">
        <f t="shared" si="33"/>
        <v>0</v>
      </c>
      <c r="BJ219" s="17" t="s">
        <v>87</v>
      </c>
      <c r="BK219" s="170">
        <f t="shared" si="34"/>
        <v>0</v>
      </c>
      <c r="BL219" s="17" t="s">
        <v>340</v>
      </c>
      <c r="BM219" s="169" t="s">
        <v>3896</v>
      </c>
    </row>
    <row r="220" spans="2:65" s="1" customFormat="1" ht="16.5" customHeight="1">
      <c r="B220" s="128"/>
      <c r="C220" s="199" t="s">
        <v>837</v>
      </c>
      <c r="D220" s="199" t="s">
        <v>425</v>
      </c>
      <c r="E220" s="200" t="s">
        <v>5223</v>
      </c>
      <c r="F220" s="201" t="s">
        <v>3817</v>
      </c>
      <c r="G220" s="202" t="s">
        <v>511</v>
      </c>
      <c r="H220" s="203">
        <v>50</v>
      </c>
      <c r="I220" s="204"/>
      <c r="J220" s="205">
        <f t="shared" si="25"/>
        <v>0</v>
      </c>
      <c r="K220" s="206"/>
      <c r="L220" s="207"/>
      <c r="M220" s="208" t="s">
        <v>1</v>
      </c>
      <c r="N220" s="209" t="s">
        <v>41</v>
      </c>
      <c r="P220" s="167">
        <f t="shared" si="26"/>
        <v>0</v>
      </c>
      <c r="Q220" s="167">
        <v>0</v>
      </c>
      <c r="R220" s="167">
        <f t="shared" si="27"/>
        <v>0</v>
      </c>
      <c r="S220" s="167">
        <v>0</v>
      </c>
      <c r="T220" s="168">
        <f t="shared" si="28"/>
        <v>0</v>
      </c>
      <c r="AR220" s="169" t="s">
        <v>392</v>
      </c>
      <c r="AT220" s="169" t="s">
        <v>425</v>
      </c>
      <c r="AU220" s="169" t="s">
        <v>82</v>
      </c>
      <c r="AY220" s="17" t="s">
        <v>334</v>
      </c>
      <c r="BE220" s="170">
        <f t="shared" si="29"/>
        <v>0</v>
      </c>
      <c r="BF220" s="170">
        <f t="shared" si="30"/>
        <v>0</v>
      </c>
      <c r="BG220" s="170">
        <f t="shared" si="31"/>
        <v>0</v>
      </c>
      <c r="BH220" s="170">
        <f t="shared" si="32"/>
        <v>0</v>
      </c>
      <c r="BI220" s="170">
        <f t="shared" si="33"/>
        <v>0</v>
      </c>
      <c r="BJ220" s="17" t="s">
        <v>87</v>
      </c>
      <c r="BK220" s="170">
        <f t="shared" si="34"/>
        <v>0</v>
      </c>
      <c r="BL220" s="17" t="s">
        <v>340</v>
      </c>
      <c r="BM220" s="169" t="s">
        <v>3897</v>
      </c>
    </row>
    <row r="221" spans="2:65" s="1" customFormat="1" ht="21.75" customHeight="1">
      <c r="B221" s="128"/>
      <c r="C221" s="199" t="s">
        <v>843</v>
      </c>
      <c r="D221" s="199" t="s">
        <v>425</v>
      </c>
      <c r="E221" s="200" t="s">
        <v>5224</v>
      </c>
      <c r="F221" s="201" t="s">
        <v>3819</v>
      </c>
      <c r="G221" s="202" t="s">
        <v>511</v>
      </c>
      <c r="H221" s="203">
        <v>100</v>
      </c>
      <c r="I221" s="204"/>
      <c r="J221" s="205">
        <f t="shared" si="25"/>
        <v>0</v>
      </c>
      <c r="K221" s="206"/>
      <c r="L221" s="207"/>
      <c r="M221" s="208" t="s">
        <v>1</v>
      </c>
      <c r="N221" s="209" t="s">
        <v>41</v>
      </c>
      <c r="P221" s="167">
        <f t="shared" si="26"/>
        <v>0</v>
      </c>
      <c r="Q221" s="167">
        <v>0</v>
      </c>
      <c r="R221" s="167">
        <f t="shared" si="27"/>
        <v>0</v>
      </c>
      <c r="S221" s="167">
        <v>0</v>
      </c>
      <c r="T221" s="168">
        <f t="shared" si="28"/>
        <v>0</v>
      </c>
      <c r="AR221" s="169" t="s">
        <v>392</v>
      </c>
      <c r="AT221" s="169" t="s">
        <v>425</v>
      </c>
      <c r="AU221" s="169" t="s">
        <v>82</v>
      </c>
      <c r="AY221" s="17" t="s">
        <v>334</v>
      </c>
      <c r="BE221" s="170">
        <f t="shared" si="29"/>
        <v>0</v>
      </c>
      <c r="BF221" s="170">
        <f t="shared" si="30"/>
        <v>0</v>
      </c>
      <c r="BG221" s="170">
        <f t="shared" si="31"/>
        <v>0</v>
      </c>
      <c r="BH221" s="170">
        <f t="shared" si="32"/>
        <v>0</v>
      </c>
      <c r="BI221" s="170">
        <f t="shared" si="33"/>
        <v>0</v>
      </c>
      <c r="BJ221" s="17" t="s">
        <v>87</v>
      </c>
      <c r="BK221" s="170">
        <f t="shared" si="34"/>
        <v>0</v>
      </c>
      <c r="BL221" s="17" t="s">
        <v>340</v>
      </c>
      <c r="BM221" s="169" t="s">
        <v>3898</v>
      </c>
    </row>
    <row r="222" spans="2:65" s="1" customFormat="1" ht="16.5" customHeight="1">
      <c r="B222" s="128"/>
      <c r="C222" s="199" t="s">
        <v>850</v>
      </c>
      <c r="D222" s="199" t="s">
        <v>425</v>
      </c>
      <c r="E222" s="200" t="s">
        <v>5225</v>
      </c>
      <c r="F222" s="201" t="s">
        <v>3821</v>
      </c>
      <c r="G222" s="202" t="s">
        <v>511</v>
      </c>
      <c r="H222" s="203">
        <v>200</v>
      </c>
      <c r="I222" s="204"/>
      <c r="J222" s="205">
        <f t="shared" si="25"/>
        <v>0</v>
      </c>
      <c r="K222" s="206"/>
      <c r="L222" s="207"/>
      <c r="M222" s="208" t="s">
        <v>1</v>
      </c>
      <c r="N222" s="209" t="s">
        <v>41</v>
      </c>
      <c r="P222" s="167">
        <f t="shared" si="26"/>
        <v>0</v>
      </c>
      <c r="Q222" s="167">
        <v>0</v>
      </c>
      <c r="R222" s="167">
        <f t="shared" si="27"/>
        <v>0</v>
      </c>
      <c r="S222" s="167">
        <v>0</v>
      </c>
      <c r="T222" s="168">
        <f t="shared" si="28"/>
        <v>0</v>
      </c>
      <c r="AR222" s="169" t="s">
        <v>392</v>
      </c>
      <c r="AT222" s="169" t="s">
        <v>425</v>
      </c>
      <c r="AU222" s="169" t="s">
        <v>82</v>
      </c>
      <c r="AY222" s="17" t="s">
        <v>334</v>
      </c>
      <c r="BE222" s="170">
        <f t="shared" si="29"/>
        <v>0</v>
      </c>
      <c r="BF222" s="170">
        <f t="shared" si="30"/>
        <v>0</v>
      </c>
      <c r="BG222" s="170">
        <f t="shared" si="31"/>
        <v>0</v>
      </c>
      <c r="BH222" s="170">
        <f t="shared" si="32"/>
        <v>0</v>
      </c>
      <c r="BI222" s="170">
        <f t="shared" si="33"/>
        <v>0</v>
      </c>
      <c r="BJ222" s="17" t="s">
        <v>87</v>
      </c>
      <c r="BK222" s="170">
        <f t="shared" si="34"/>
        <v>0</v>
      </c>
      <c r="BL222" s="17" t="s">
        <v>340</v>
      </c>
      <c r="BM222" s="169" t="s">
        <v>3899</v>
      </c>
    </row>
    <row r="223" spans="2:65" s="1" customFormat="1" ht="16.5" customHeight="1">
      <c r="B223" s="128"/>
      <c r="C223" s="199" t="s">
        <v>857</v>
      </c>
      <c r="D223" s="199" t="s">
        <v>425</v>
      </c>
      <c r="E223" s="200" t="s">
        <v>5226</v>
      </c>
      <c r="F223" s="201" t="s">
        <v>3823</v>
      </c>
      <c r="G223" s="202" t="s">
        <v>511</v>
      </c>
      <c r="H223" s="203">
        <v>100</v>
      </c>
      <c r="I223" s="204"/>
      <c r="J223" s="205">
        <f t="shared" si="25"/>
        <v>0</v>
      </c>
      <c r="K223" s="206"/>
      <c r="L223" s="207"/>
      <c r="M223" s="208" t="s">
        <v>1</v>
      </c>
      <c r="N223" s="209" t="s">
        <v>41</v>
      </c>
      <c r="P223" s="167">
        <f t="shared" si="26"/>
        <v>0</v>
      </c>
      <c r="Q223" s="167">
        <v>0</v>
      </c>
      <c r="R223" s="167">
        <f t="shared" si="27"/>
        <v>0</v>
      </c>
      <c r="S223" s="167">
        <v>0</v>
      </c>
      <c r="T223" s="168">
        <f t="shared" si="28"/>
        <v>0</v>
      </c>
      <c r="AR223" s="169" t="s">
        <v>392</v>
      </c>
      <c r="AT223" s="169" t="s">
        <v>425</v>
      </c>
      <c r="AU223" s="169" t="s">
        <v>82</v>
      </c>
      <c r="AY223" s="17" t="s">
        <v>334</v>
      </c>
      <c r="BE223" s="170">
        <f t="shared" si="29"/>
        <v>0</v>
      </c>
      <c r="BF223" s="170">
        <f t="shared" si="30"/>
        <v>0</v>
      </c>
      <c r="BG223" s="170">
        <f t="shared" si="31"/>
        <v>0</v>
      </c>
      <c r="BH223" s="170">
        <f t="shared" si="32"/>
        <v>0</v>
      </c>
      <c r="BI223" s="170">
        <f t="shared" si="33"/>
        <v>0</v>
      </c>
      <c r="BJ223" s="17" t="s">
        <v>87</v>
      </c>
      <c r="BK223" s="170">
        <f t="shared" si="34"/>
        <v>0</v>
      </c>
      <c r="BL223" s="17" t="s">
        <v>340</v>
      </c>
      <c r="BM223" s="169" t="s">
        <v>3900</v>
      </c>
    </row>
    <row r="224" spans="2:65" s="1" customFormat="1" ht="16.5" customHeight="1">
      <c r="B224" s="128"/>
      <c r="C224" s="199" t="s">
        <v>864</v>
      </c>
      <c r="D224" s="199" t="s">
        <v>425</v>
      </c>
      <c r="E224" s="200" t="s">
        <v>5227</v>
      </c>
      <c r="F224" s="201" t="s">
        <v>3825</v>
      </c>
      <c r="G224" s="202" t="s">
        <v>511</v>
      </c>
      <c r="H224" s="203">
        <v>35</v>
      </c>
      <c r="I224" s="204"/>
      <c r="J224" s="205">
        <f t="shared" si="25"/>
        <v>0</v>
      </c>
      <c r="K224" s="206"/>
      <c r="L224" s="207"/>
      <c r="M224" s="208" t="s">
        <v>1</v>
      </c>
      <c r="N224" s="209" t="s">
        <v>41</v>
      </c>
      <c r="P224" s="167">
        <f t="shared" si="26"/>
        <v>0</v>
      </c>
      <c r="Q224" s="167">
        <v>0</v>
      </c>
      <c r="R224" s="167">
        <f t="shared" si="27"/>
        <v>0</v>
      </c>
      <c r="S224" s="167">
        <v>0</v>
      </c>
      <c r="T224" s="168">
        <f t="shared" si="28"/>
        <v>0</v>
      </c>
      <c r="AR224" s="169" t="s">
        <v>392</v>
      </c>
      <c r="AT224" s="169" t="s">
        <v>425</v>
      </c>
      <c r="AU224" s="169" t="s">
        <v>82</v>
      </c>
      <c r="AY224" s="17" t="s">
        <v>334</v>
      </c>
      <c r="BE224" s="170">
        <f t="shared" si="29"/>
        <v>0</v>
      </c>
      <c r="BF224" s="170">
        <f t="shared" si="30"/>
        <v>0</v>
      </c>
      <c r="BG224" s="170">
        <f t="shared" si="31"/>
        <v>0</v>
      </c>
      <c r="BH224" s="170">
        <f t="shared" si="32"/>
        <v>0</v>
      </c>
      <c r="BI224" s="170">
        <f t="shared" si="33"/>
        <v>0</v>
      </c>
      <c r="BJ224" s="17" t="s">
        <v>87</v>
      </c>
      <c r="BK224" s="170">
        <f t="shared" si="34"/>
        <v>0</v>
      </c>
      <c r="BL224" s="17" t="s">
        <v>340</v>
      </c>
      <c r="BM224" s="169" t="s">
        <v>3901</v>
      </c>
    </row>
    <row r="225" spans="2:65" s="1" customFormat="1" ht="16.5" customHeight="1">
      <c r="B225" s="128"/>
      <c r="C225" s="199" t="s">
        <v>869</v>
      </c>
      <c r="D225" s="199" t="s">
        <v>425</v>
      </c>
      <c r="E225" s="200" t="s">
        <v>5228</v>
      </c>
      <c r="F225" s="201" t="s">
        <v>3827</v>
      </c>
      <c r="G225" s="202" t="s">
        <v>511</v>
      </c>
      <c r="H225" s="203">
        <v>1950</v>
      </c>
      <c r="I225" s="204"/>
      <c r="J225" s="205">
        <f t="shared" si="25"/>
        <v>0</v>
      </c>
      <c r="K225" s="206"/>
      <c r="L225" s="207"/>
      <c r="M225" s="208" t="s">
        <v>1</v>
      </c>
      <c r="N225" s="209" t="s">
        <v>41</v>
      </c>
      <c r="P225" s="167">
        <f t="shared" si="26"/>
        <v>0</v>
      </c>
      <c r="Q225" s="167">
        <v>0</v>
      </c>
      <c r="R225" s="167">
        <f t="shared" si="27"/>
        <v>0</v>
      </c>
      <c r="S225" s="167">
        <v>0</v>
      </c>
      <c r="T225" s="168">
        <f t="shared" si="28"/>
        <v>0</v>
      </c>
      <c r="AR225" s="169" t="s">
        <v>392</v>
      </c>
      <c r="AT225" s="169" t="s">
        <v>425</v>
      </c>
      <c r="AU225" s="169" t="s">
        <v>82</v>
      </c>
      <c r="AY225" s="17" t="s">
        <v>334</v>
      </c>
      <c r="BE225" s="170">
        <f t="shared" si="29"/>
        <v>0</v>
      </c>
      <c r="BF225" s="170">
        <f t="shared" si="30"/>
        <v>0</v>
      </c>
      <c r="BG225" s="170">
        <f t="shared" si="31"/>
        <v>0</v>
      </c>
      <c r="BH225" s="170">
        <f t="shared" si="32"/>
        <v>0</v>
      </c>
      <c r="BI225" s="170">
        <f t="shared" si="33"/>
        <v>0</v>
      </c>
      <c r="BJ225" s="17" t="s">
        <v>87</v>
      </c>
      <c r="BK225" s="170">
        <f t="shared" si="34"/>
        <v>0</v>
      </c>
      <c r="BL225" s="17" t="s">
        <v>340</v>
      </c>
      <c r="BM225" s="169" t="s">
        <v>3902</v>
      </c>
    </row>
    <row r="226" spans="2:65" s="1" customFormat="1" ht="16.5" customHeight="1">
      <c r="B226" s="128"/>
      <c r="C226" s="199" t="s">
        <v>881</v>
      </c>
      <c r="D226" s="199" t="s">
        <v>425</v>
      </c>
      <c r="E226" s="200" t="s">
        <v>5229</v>
      </c>
      <c r="F226" s="201" t="s">
        <v>3829</v>
      </c>
      <c r="G226" s="202" t="s">
        <v>511</v>
      </c>
      <c r="H226" s="203">
        <v>200</v>
      </c>
      <c r="I226" s="204"/>
      <c r="J226" s="205">
        <f t="shared" si="25"/>
        <v>0</v>
      </c>
      <c r="K226" s="206"/>
      <c r="L226" s="207"/>
      <c r="M226" s="208" t="s">
        <v>1</v>
      </c>
      <c r="N226" s="209" t="s">
        <v>41</v>
      </c>
      <c r="P226" s="167">
        <f t="shared" si="26"/>
        <v>0</v>
      </c>
      <c r="Q226" s="167">
        <v>0</v>
      </c>
      <c r="R226" s="167">
        <f t="shared" si="27"/>
        <v>0</v>
      </c>
      <c r="S226" s="167">
        <v>0</v>
      </c>
      <c r="T226" s="168">
        <f t="shared" si="28"/>
        <v>0</v>
      </c>
      <c r="AR226" s="169" t="s">
        <v>392</v>
      </c>
      <c r="AT226" s="169" t="s">
        <v>425</v>
      </c>
      <c r="AU226" s="169" t="s">
        <v>82</v>
      </c>
      <c r="AY226" s="17" t="s">
        <v>334</v>
      </c>
      <c r="BE226" s="170">
        <f t="shared" si="29"/>
        <v>0</v>
      </c>
      <c r="BF226" s="170">
        <f t="shared" si="30"/>
        <v>0</v>
      </c>
      <c r="BG226" s="170">
        <f t="shared" si="31"/>
        <v>0</v>
      </c>
      <c r="BH226" s="170">
        <f t="shared" si="32"/>
        <v>0</v>
      </c>
      <c r="BI226" s="170">
        <f t="shared" si="33"/>
        <v>0</v>
      </c>
      <c r="BJ226" s="17" t="s">
        <v>87</v>
      </c>
      <c r="BK226" s="170">
        <f t="shared" si="34"/>
        <v>0</v>
      </c>
      <c r="BL226" s="17" t="s">
        <v>340</v>
      </c>
      <c r="BM226" s="169" t="s">
        <v>3903</v>
      </c>
    </row>
    <row r="227" spans="2:65" s="1" customFormat="1" ht="33" customHeight="1">
      <c r="B227" s="128"/>
      <c r="C227" s="199" t="s">
        <v>890</v>
      </c>
      <c r="D227" s="199" t="s">
        <v>425</v>
      </c>
      <c r="E227" s="200" t="s">
        <v>5230</v>
      </c>
      <c r="F227" s="201" t="s">
        <v>3831</v>
      </c>
      <c r="G227" s="202" t="s">
        <v>511</v>
      </c>
      <c r="H227" s="203">
        <v>60</v>
      </c>
      <c r="I227" s="204"/>
      <c r="J227" s="205">
        <f t="shared" si="25"/>
        <v>0</v>
      </c>
      <c r="K227" s="206"/>
      <c r="L227" s="207"/>
      <c r="M227" s="208" t="s">
        <v>1</v>
      </c>
      <c r="N227" s="209" t="s">
        <v>41</v>
      </c>
      <c r="P227" s="167">
        <f t="shared" si="26"/>
        <v>0</v>
      </c>
      <c r="Q227" s="167">
        <v>0</v>
      </c>
      <c r="R227" s="167">
        <f t="shared" si="27"/>
        <v>0</v>
      </c>
      <c r="S227" s="167">
        <v>0</v>
      </c>
      <c r="T227" s="168">
        <f t="shared" si="28"/>
        <v>0</v>
      </c>
      <c r="AR227" s="169" t="s">
        <v>392</v>
      </c>
      <c r="AT227" s="169" t="s">
        <v>425</v>
      </c>
      <c r="AU227" s="169" t="s">
        <v>82</v>
      </c>
      <c r="AY227" s="17" t="s">
        <v>334</v>
      </c>
      <c r="BE227" s="170">
        <f t="shared" si="29"/>
        <v>0</v>
      </c>
      <c r="BF227" s="170">
        <f t="shared" si="30"/>
        <v>0</v>
      </c>
      <c r="BG227" s="170">
        <f t="shared" si="31"/>
        <v>0</v>
      </c>
      <c r="BH227" s="170">
        <f t="shared" si="32"/>
        <v>0</v>
      </c>
      <c r="BI227" s="170">
        <f t="shared" si="33"/>
        <v>0</v>
      </c>
      <c r="BJ227" s="17" t="s">
        <v>87</v>
      </c>
      <c r="BK227" s="170">
        <f t="shared" si="34"/>
        <v>0</v>
      </c>
      <c r="BL227" s="17" t="s">
        <v>340</v>
      </c>
      <c r="BM227" s="169" t="s">
        <v>3904</v>
      </c>
    </row>
    <row r="228" spans="2:65" s="1" customFormat="1" ht="24.15" customHeight="1">
      <c r="B228" s="128"/>
      <c r="C228" s="199" t="s">
        <v>897</v>
      </c>
      <c r="D228" s="199" t="s">
        <v>425</v>
      </c>
      <c r="E228" s="200" t="s">
        <v>5231</v>
      </c>
      <c r="F228" s="201" t="s">
        <v>3833</v>
      </c>
      <c r="G228" s="202" t="s">
        <v>511</v>
      </c>
      <c r="H228" s="203">
        <v>180</v>
      </c>
      <c r="I228" s="204"/>
      <c r="J228" s="205">
        <f t="shared" si="25"/>
        <v>0</v>
      </c>
      <c r="K228" s="206"/>
      <c r="L228" s="207"/>
      <c r="M228" s="208" t="s">
        <v>1</v>
      </c>
      <c r="N228" s="209" t="s">
        <v>41</v>
      </c>
      <c r="P228" s="167">
        <f t="shared" si="26"/>
        <v>0</v>
      </c>
      <c r="Q228" s="167">
        <v>0</v>
      </c>
      <c r="R228" s="167">
        <f t="shared" si="27"/>
        <v>0</v>
      </c>
      <c r="S228" s="167">
        <v>0</v>
      </c>
      <c r="T228" s="168">
        <f t="shared" si="28"/>
        <v>0</v>
      </c>
      <c r="AR228" s="169" t="s">
        <v>392</v>
      </c>
      <c r="AT228" s="169" t="s">
        <v>425</v>
      </c>
      <c r="AU228" s="169" t="s">
        <v>82</v>
      </c>
      <c r="AY228" s="17" t="s">
        <v>334</v>
      </c>
      <c r="BE228" s="170">
        <f t="shared" si="29"/>
        <v>0</v>
      </c>
      <c r="BF228" s="170">
        <f t="shared" si="30"/>
        <v>0</v>
      </c>
      <c r="BG228" s="170">
        <f t="shared" si="31"/>
        <v>0</v>
      </c>
      <c r="BH228" s="170">
        <f t="shared" si="32"/>
        <v>0</v>
      </c>
      <c r="BI228" s="170">
        <f t="shared" si="33"/>
        <v>0</v>
      </c>
      <c r="BJ228" s="17" t="s">
        <v>87</v>
      </c>
      <c r="BK228" s="170">
        <f t="shared" si="34"/>
        <v>0</v>
      </c>
      <c r="BL228" s="17" t="s">
        <v>340</v>
      </c>
      <c r="BM228" s="169" t="s">
        <v>3905</v>
      </c>
    </row>
    <row r="229" spans="2:65" s="1" customFormat="1" ht="24.15" customHeight="1">
      <c r="B229" s="128"/>
      <c r="C229" s="199" t="s">
        <v>919</v>
      </c>
      <c r="D229" s="199" t="s">
        <v>425</v>
      </c>
      <c r="E229" s="200" t="s">
        <v>5232</v>
      </c>
      <c r="F229" s="201" t="s">
        <v>3835</v>
      </c>
      <c r="G229" s="202" t="s">
        <v>511</v>
      </c>
      <c r="H229" s="203">
        <v>180</v>
      </c>
      <c r="I229" s="204"/>
      <c r="J229" s="205">
        <f t="shared" si="25"/>
        <v>0</v>
      </c>
      <c r="K229" s="206"/>
      <c r="L229" s="207"/>
      <c r="M229" s="208" t="s">
        <v>1</v>
      </c>
      <c r="N229" s="209" t="s">
        <v>41</v>
      </c>
      <c r="P229" s="167">
        <f t="shared" si="26"/>
        <v>0</v>
      </c>
      <c r="Q229" s="167">
        <v>0</v>
      </c>
      <c r="R229" s="167">
        <f t="shared" si="27"/>
        <v>0</v>
      </c>
      <c r="S229" s="167">
        <v>0</v>
      </c>
      <c r="T229" s="168">
        <f t="shared" si="28"/>
        <v>0</v>
      </c>
      <c r="AR229" s="169" t="s">
        <v>392</v>
      </c>
      <c r="AT229" s="169" t="s">
        <v>425</v>
      </c>
      <c r="AU229" s="169" t="s">
        <v>82</v>
      </c>
      <c r="AY229" s="17" t="s">
        <v>334</v>
      </c>
      <c r="BE229" s="170">
        <f t="shared" si="29"/>
        <v>0</v>
      </c>
      <c r="BF229" s="170">
        <f t="shared" si="30"/>
        <v>0</v>
      </c>
      <c r="BG229" s="170">
        <f t="shared" si="31"/>
        <v>0</v>
      </c>
      <c r="BH229" s="170">
        <f t="shared" si="32"/>
        <v>0</v>
      </c>
      <c r="BI229" s="170">
        <f t="shared" si="33"/>
        <v>0</v>
      </c>
      <c r="BJ229" s="17" t="s">
        <v>87</v>
      </c>
      <c r="BK229" s="170">
        <f t="shared" si="34"/>
        <v>0</v>
      </c>
      <c r="BL229" s="17" t="s">
        <v>340</v>
      </c>
      <c r="BM229" s="169" t="s">
        <v>3906</v>
      </c>
    </row>
    <row r="230" spans="2:65" s="1" customFormat="1" ht="24.15" customHeight="1">
      <c r="B230" s="128"/>
      <c r="C230" s="199" t="s">
        <v>923</v>
      </c>
      <c r="D230" s="199" t="s">
        <v>425</v>
      </c>
      <c r="E230" s="200" t="s">
        <v>5233</v>
      </c>
      <c r="F230" s="201" t="s">
        <v>3837</v>
      </c>
      <c r="G230" s="202" t="s">
        <v>511</v>
      </c>
      <c r="H230" s="203">
        <v>5</v>
      </c>
      <c r="I230" s="204"/>
      <c r="J230" s="205">
        <f t="shared" si="25"/>
        <v>0</v>
      </c>
      <c r="K230" s="206"/>
      <c r="L230" s="207"/>
      <c r="M230" s="208" t="s">
        <v>1</v>
      </c>
      <c r="N230" s="209" t="s">
        <v>41</v>
      </c>
      <c r="P230" s="167">
        <f t="shared" si="26"/>
        <v>0</v>
      </c>
      <c r="Q230" s="167">
        <v>0</v>
      </c>
      <c r="R230" s="167">
        <f t="shared" si="27"/>
        <v>0</v>
      </c>
      <c r="S230" s="167">
        <v>0</v>
      </c>
      <c r="T230" s="168">
        <f t="shared" si="28"/>
        <v>0</v>
      </c>
      <c r="AR230" s="169" t="s">
        <v>392</v>
      </c>
      <c r="AT230" s="169" t="s">
        <v>425</v>
      </c>
      <c r="AU230" s="169" t="s">
        <v>82</v>
      </c>
      <c r="AY230" s="17" t="s">
        <v>334</v>
      </c>
      <c r="BE230" s="170">
        <f t="shared" si="29"/>
        <v>0</v>
      </c>
      <c r="BF230" s="170">
        <f t="shared" si="30"/>
        <v>0</v>
      </c>
      <c r="BG230" s="170">
        <f t="shared" si="31"/>
        <v>0</v>
      </c>
      <c r="BH230" s="170">
        <f t="shared" si="32"/>
        <v>0</v>
      </c>
      <c r="BI230" s="170">
        <f t="shared" si="33"/>
        <v>0</v>
      </c>
      <c r="BJ230" s="17" t="s">
        <v>87</v>
      </c>
      <c r="BK230" s="170">
        <f t="shared" si="34"/>
        <v>0</v>
      </c>
      <c r="BL230" s="17" t="s">
        <v>340</v>
      </c>
      <c r="BM230" s="169" t="s">
        <v>3907</v>
      </c>
    </row>
    <row r="231" spans="2:65" s="1" customFormat="1" ht="24.15" customHeight="1">
      <c r="B231" s="128"/>
      <c r="C231" s="199" t="s">
        <v>927</v>
      </c>
      <c r="D231" s="199" t="s">
        <v>425</v>
      </c>
      <c r="E231" s="200" t="s">
        <v>5234</v>
      </c>
      <c r="F231" s="201" t="s">
        <v>3837</v>
      </c>
      <c r="G231" s="202" t="s">
        <v>511</v>
      </c>
      <c r="H231" s="203">
        <v>5</v>
      </c>
      <c r="I231" s="204"/>
      <c r="J231" s="205">
        <f t="shared" si="25"/>
        <v>0</v>
      </c>
      <c r="K231" s="206"/>
      <c r="L231" s="207"/>
      <c r="M231" s="208" t="s">
        <v>1</v>
      </c>
      <c r="N231" s="209" t="s">
        <v>41</v>
      </c>
      <c r="P231" s="167">
        <f t="shared" si="26"/>
        <v>0</v>
      </c>
      <c r="Q231" s="167">
        <v>0</v>
      </c>
      <c r="R231" s="167">
        <f t="shared" si="27"/>
        <v>0</v>
      </c>
      <c r="S231" s="167">
        <v>0</v>
      </c>
      <c r="T231" s="168">
        <f t="shared" si="28"/>
        <v>0</v>
      </c>
      <c r="AR231" s="169" t="s">
        <v>392</v>
      </c>
      <c r="AT231" s="169" t="s">
        <v>425</v>
      </c>
      <c r="AU231" s="169" t="s">
        <v>82</v>
      </c>
      <c r="AY231" s="17" t="s">
        <v>334</v>
      </c>
      <c r="BE231" s="170">
        <f t="shared" si="29"/>
        <v>0</v>
      </c>
      <c r="BF231" s="170">
        <f t="shared" si="30"/>
        <v>0</v>
      </c>
      <c r="BG231" s="170">
        <f t="shared" si="31"/>
        <v>0</v>
      </c>
      <c r="BH231" s="170">
        <f t="shared" si="32"/>
        <v>0</v>
      </c>
      <c r="BI231" s="170">
        <f t="shared" si="33"/>
        <v>0</v>
      </c>
      <c r="BJ231" s="17" t="s">
        <v>87</v>
      </c>
      <c r="BK231" s="170">
        <f t="shared" si="34"/>
        <v>0</v>
      </c>
      <c r="BL231" s="17" t="s">
        <v>340</v>
      </c>
      <c r="BM231" s="169" t="s">
        <v>3908</v>
      </c>
    </row>
    <row r="232" spans="2:65" s="1" customFormat="1" ht="24.15" customHeight="1">
      <c r="B232" s="128"/>
      <c r="C232" s="199" t="s">
        <v>931</v>
      </c>
      <c r="D232" s="199" t="s">
        <v>425</v>
      </c>
      <c r="E232" s="200" t="s">
        <v>5235</v>
      </c>
      <c r="F232" s="201" t="s">
        <v>3840</v>
      </c>
      <c r="G232" s="202" t="s">
        <v>511</v>
      </c>
      <c r="H232" s="203">
        <v>5</v>
      </c>
      <c r="I232" s="204"/>
      <c r="J232" s="205">
        <f t="shared" si="25"/>
        <v>0</v>
      </c>
      <c r="K232" s="206"/>
      <c r="L232" s="207"/>
      <c r="M232" s="208" t="s">
        <v>1</v>
      </c>
      <c r="N232" s="209" t="s">
        <v>41</v>
      </c>
      <c r="P232" s="167">
        <f t="shared" si="26"/>
        <v>0</v>
      </c>
      <c r="Q232" s="167">
        <v>0</v>
      </c>
      <c r="R232" s="167">
        <f t="shared" si="27"/>
        <v>0</v>
      </c>
      <c r="S232" s="167">
        <v>0</v>
      </c>
      <c r="T232" s="168">
        <f t="shared" si="28"/>
        <v>0</v>
      </c>
      <c r="AR232" s="169" t="s">
        <v>392</v>
      </c>
      <c r="AT232" s="169" t="s">
        <v>425</v>
      </c>
      <c r="AU232" s="169" t="s">
        <v>82</v>
      </c>
      <c r="AY232" s="17" t="s">
        <v>334</v>
      </c>
      <c r="BE232" s="170">
        <f t="shared" si="29"/>
        <v>0</v>
      </c>
      <c r="BF232" s="170">
        <f t="shared" si="30"/>
        <v>0</v>
      </c>
      <c r="BG232" s="170">
        <f t="shared" si="31"/>
        <v>0</v>
      </c>
      <c r="BH232" s="170">
        <f t="shared" si="32"/>
        <v>0</v>
      </c>
      <c r="BI232" s="170">
        <f t="shared" si="33"/>
        <v>0</v>
      </c>
      <c r="BJ232" s="17" t="s">
        <v>87</v>
      </c>
      <c r="BK232" s="170">
        <f t="shared" si="34"/>
        <v>0</v>
      </c>
      <c r="BL232" s="17" t="s">
        <v>340</v>
      </c>
      <c r="BM232" s="169" t="s">
        <v>3909</v>
      </c>
    </row>
    <row r="233" spans="2:65" s="1" customFormat="1" ht="24.15" customHeight="1">
      <c r="B233" s="128"/>
      <c r="C233" s="199" t="s">
        <v>936</v>
      </c>
      <c r="D233" s="199" t="s">
        <v>425</v>
      </c>
      <c r="E233" s="200" t="s">
        <v>5236</v>
      </c>
      <c r="F233" s="201" t="s">
        <v>3842</v>
      </c>
      <c r="G233" s="202" t="s">
        <v>511</v>
      </c>
      <c r="H233" s="203">
        <v>2000</v>
      </c>
      <c r="I233" s="204"/>
      <c r="J233" s="205">
        <f t="shared" si="25"/>
        <v>0</v>
      </c>
      <c r="K233" s="206"/>
      <c r="L233" s="207"/>
      <c r="M233" s="208" t="s">
        <v>1</v>
      </c>
      <c r="N233" s="209" t="s">
        <v>41</v>
      </c>
      <c r="P233" s="167">
        <f t="shared" si="26"/>
        <v>0</v>
      </c>
      <c r="Q233" s="167">
        <v>0</v>
      </c>
      <c r="R233" s="167">
        <f t="shared" si="27"/>
        <v>0</v>
      </c>
      <c r="S233" s="167">
        <v>0</v>
      </c>
      <c r="T233" s="168">
        <f t="shared" si="28"/>
        <v>0</v>
      </c>
      <c r="AR233" s="169" t="s">
        <v>392</v>
      </c>
      <c r="AT233" s="169" t="s">
        <v>425</v>
      </c>
      <c r="AU233" s="169" t="s">
        <v>82</v>
      </c>
      <c r="AY233" s="17" t="s">
        <v>334</v>
      </c>
      <c r="BE233" s="170">
        <f t="shared" si="29"/>
        <v>0</v>
      </c>
      <c r="BF233" s="170">
        <f t="shared" si="30"/>
        <v>0</v>
      </c>
      <c r="BG233" s="170">
        <f t="shared" si="31"/>
        <v>0</v>
      </c>
      <c r="BH233" s="170">
        <f t="shared" si="32"/>
        <v>0</v>
      </c>
      <c r="BI233" s="170">
        <f t="shared" si="33"/>
        <v>0</v>
      </c>
      <c r="BJ233" s="17" t="s">
        <v>87</v>
      </c>
      <c r="BK233" s="170">
        <f t="shared" si="34"/>
        <v>0</v>
      </c>
      <c r="BL233" s="17" t="s">
        <v>340</v>
      </c>
      <c r="BM233" s="169" t="s">
        <v>3910</v>
      </c>
    </row>
    <row r="234" spans="2:65" s="1" customFormat="1" ht="24.15" customHeight="1">
      <c r="B234" s="128"/>
      <c r="C234" s="199" t="s">
        <v>945</v>
      </c>
      <c r="D234" s="199" t="s">
        <v>425</v>
      </c>
      <c r="E234" s="200" t="s">
        <v>5237</v>
      </c>
      <c r="F234" s="201" t="s">
        <v>3844</v>
      </c>
      <c r="G234" s="202" t="s">
        <v>511</v>
      </c>
      <c r="H234" s="203">
        <v>2000</v>
      </c>
      <c r="I234" s="204"/>
      <c r="J234" s="205">
        <f t="shared" si="25"/>
        <v>0</v>
      </c>
      <c r="K234" s="206"/>
      <c r="L234" s="207"/>
      <c r="M234" s="208" t="s">
        <v>1</v>
      </c>
      <c r="N234" s="209" t="s">
        <v>41</v>
      </c>
      <c r="P234" s="167">
        <f t="shared" si="26"/>
        <v>0</v>
      </c>
      <c r="Q234" s="167">
        <v>0</v>
      </c>
      <c r="R234" s="167">
        <f t="shared" si="27"/>
        <v>0</v>
      </c>
      <c r="S234" s="167">
        <v>0</v>
      </c>
      <c r="T234" s="168">
        <f t="shared" si="28"/>
        <v>0</v>
      </c>
      <c r="AR234" s="169" t="s">
        <v>392</v>
      </c>
      <c r="AT234" s="169" t="s">
        <v>425</v>
      </c>
      <c r="AU234" s="169" t="s">
        <v>82</v>
      </c>
      <c r="AY234" s="17" t="s">
        <v>334</v>
      </c>
      <c r="BE234" s="170">
        <f t="shared" si="29"/>
        <v>0</v>
      </c>
      <c r="BF234" s="170">
        <f t="shared" si="30"/>
        <v>0</v>
      </c>
      <c r="BG234" s="170">
        <f t="shared" si="31"/>
        <v>0</v>
      </c>
      <c r="BH234" s="170">
        <f t="shared" si="32"/>
        <v>0</v>
      </c>
      <c r="BI234" s="170">
        <f t="shared" si="33"/>
        <v>0</v>
      </c>
      <c r="BJ234" s="17" t="s">
        <v>87</v>
      </c>
      <c r="BK234" s="170">
        <f t="shared" si="34"/>
        <v>0</v>
      </c>
      <c r="BL234" s="17" t="s">
        <v>340</v>
      </c>
      <c r="BM234" s="169" t="s">
        <v>3911</v>
      </c>
    </row>
    <row r="235" spans="2:65" s="1" customFormat="1" ht="24.15" customHeight="1">
      <c r="B235" s="128"/>
      <c r="C235" s="199" t="s">
        <v>950</v>
      </c>
      <c r="D235" s="199" t="s">
        <v>425</v>
      </c>
      <c r="E235" s="200" t="s">
        <v>5238</v>
      </c>
      <c r="F235" s="201" t="s">
        <v>3846</v>
      </c>
      <c r="G235" s="202" t="s">
        <v>511</v>
      </c>
      <c r="H235" s="203">
        <v>500</v>
      </c>
      <c r="I235" s="204"/>
      <c r="J235" s="205">
        <f t="shared" ref="J235:J246" si="35">ROUND(I235*H235,2)</f>
        <v>0</v>
      </c>
      <c r="K235" s="206"/>
      <c r="L235" s="207"/>
      <c r="M235" s="208" t="s">
        <v>1</v>
      </c>
      <c r="N235" s="209" t="s">
        <v>41</v>
      </c>
      <c r="P235" s="167">
        <f t="shared" ref="P235:P246" si="36">O235*H235</f>
        <v>0</v>
      </c>
      <c r="Q235" s="167">
        <v>0</v>
      </c>
      <c r="R235" s="167">
        <f t="shared" ref="R235:R246" si="37">Q235*H235</f>
        <v>0</v>
      </c>
      <c r="S235" s="167">
        <v>0</v>
      </c>
      <c r="T235" s="168">
        <f t="shared" ref="T235:T246" si="38">S235*H235</f>
        <v>0</v>
      </c>
      <c r="AR235" s="169" t="s">
        <v>392</v>
      </c>
      <c r="AT235" s="169" t="s">
        <v>425</v>
      </c>
      <c r="AU235" s="169" t="s">
        <v>82</v>
      </c>
      <c r="AY235" s="17" t="s">
        <v>334</v>
      </c>
      <c r="BE235" s="170">
        <f t="shared" ref="BE235:BE246" si="39">IF(N235="základná",J235,0)</f>
        <v>0</v>
      </c>
      <c r="BF235" s="170">
        <f t="shared" ref="BF235:BF246" si="40">IF(N235="znížená",J235,0)</f>
        <v>0</v>
      </c>
      <c r="BG235" s="170">
        <f t="shared" ref="BG235:BG246" si="41">IF(N235="zákl. prenesená",J235,0)</f>
        <v>0</v>
      </c>
      <c r="BH235" s="170">
        <f t="shared" ref="BH235:BH246" si="42">IF(N235="zníž. prenesená",J235,0)</f>
        <v>0</v>
      </c>
      <c r="BI235" s="170">
        <f t="shared" ref="BI235:BI246" si="43">IF(N235="nulová",J235,0)</f>
        <v>0</v>
      </c>
      <c r="BJ235" s="17" t="s">
        <v>87</v>
      </c>
      <c r="BK235" s="170">
        <f t="shared" ref="BK235:BK246" si="44">ROUND(I235*H235,2)</f>
        <v>0</v>
      </c>
      <c r="BL235" s="17" t="s">
        <v>340</v>
      </c>
      <c r="BM235" s="169" t="s">
        <v>3912</v>
      </c>
    </row>
    <row r="236" spans="2:65" s="1" customFormat="1" ht="24.15" customHeight="1">
      <c r="B236" s="128"/>
      <c r="C236" s="199" t="s">
        <v>955</v>
      </c>
      <c r="D236" s="199" t="s">
        <v>425</v>
      </c>
      <c r="E236" s="200" t="s">
        <v>5239</v>
      </c>
      <c r="F236" s="201" t="s">
        <v>3848</v>
      </c>
      <c r="G236" s="202" t="s">
        <v>511</v>
      </c>
      <c r="H236" s="203">
        <v>300</v>
      </c>
      <c r="I236" s="204"/>
      <c r="J236" s="205">
        <f t="shared" si="35"/>
        <v>0</v>
      </c>
      <c r="K236" s="206"/>
      <c r="L236" s="207"/>
      <c r="M236" s="208" t="s">
        <v>1</v>
      </c>
      <c r="N236" s="209" t="s">
        <v>41</v>
      </c>
      <c r="P236" s="167">
        <f t="shared" si="36"/>
        <v>0</v>
      </c>
      <c r="Q236" s="167">
        <v>0</v>
      </c>
      <c r="R236" s="167">
        <f t="shared" si="37"/>
        <v>0</v>
      </c>
      <c r="S236" s="167">
        <v>0</v>
      </c>
      <c r="T236" s="168">
        <f t="shared" si="38"/>
        <v>0</v>
      </c>
      <c r="AR236" s="169" t="s">
        <v>392</v>
      </c>
      <c r="AT236" s="169" t="s">
        <v>425</v>
      </c>
      <c r="AU236" s="169" t="s">
        <v>82</v>
      </c>
      <c r="AY236" s="17" t="s">
        <v>334</v>
      </c>
      <c r="BE236" s="170">
        <f t="shared" si="39"/>
        <v>0</v>
      </c>
      <c r="BF236" s="170">
        <f t="shared" si="40"/>
        <v>0</v>
      </c>
      <c r="BG236" s="170">
        <f t="shared" si="41"/>
        <v>0</v>
      </c>
      <c r="BH236" s="170">
        <f t="shared" si="42"/>
        <v>0</v>
      </c>
      <c r="BI236" s="170">
        <f t="shared" si="43"/>
        <v>0</v>
      </c>
      <c r="BJ236" s="17" t="s">
        <v>87</v>
      </c>
      <c r="BK236" s="170">
        <f t="shared" si="44"/>
        <v>0</v>
      </c>
      <c r="BL236" s="17" t="s">
        <v>340</v>
      </c>
      <c r="BM236" s="169" t="s">
        <v>3913</v>
      </c>
    </row>
    <row r="237" spans="2:65" s="1" customFormat="1" ht="16.5" customHeight="1">
      <c r="B237" s="128"/>
      <c r="C237" s="199" t="s">
        <v>776</v>
      </c>
      <c r="D237" s="199" t="s">
        <v>425</v>
      </c>
      <c r="E237" s="200" t="s">
        <v>5240</v>
      </c>
      <c r="F237" s="201" t="s">
        <v>3850</v>
      </c>
      <c r="G237" s="202" t="s">
        <v>501</v>
      </c>
      <c r="H237" s="203">
        <v>20</v>
      </c>
      <c r="I237" s="204"/>
      <c r="J237" s="205">
        <f t="shared" si="35"/>
        <v>0</v>
      </c>
      <c r="K237" s="206"/>
      <c r="L237" s="207"/>
      <c r="M237" s="208" t="s">
        <v>1</v>
      </c>
      <c r="N237" s="209" t="s">
        <v>41</v>
      </c>
      <c r="P237" s="167">
        <f t="shared" si="36"/>
        <v>0</v>
      </c>
      <c r="Q237" s="167">
        <v>0</v>
      </c>
      <c r="R237" s="167">
        <f t="shared" si="37"/>
        <v>0</v>
      </c>
      <c r="S237" s="167">
        <v>0</v>
      </c>
      <c r="T237" s="168">
        <f t="shared" si="38"/>
        <v>0</v>
      </c>
      <c r="AR237" s="169" t="s">
        <v>392</v>
      </c>
      <c r="AT237" s="169" t="s">
        <v>425</v>
      </c>
      <c r="AU237" s="169" t="s">
        <v>82</v>
      </c>
      <c r="AY237" s="17" t="s">
        <v>334</v>
      </c>
      <c r="BE237" s="170">
        <f t="shared" si="39"/>
        <v>0</v>
      </c>
      <c r="BF237" s="170">
        <f t="shared" si="40"/>
        <v>0</v>
      </c>
      <c r="BG237" s="170">
        <f t="shared" si="41"/>
        <v>0</v>
      </c>
      <c r="BH237" s="170">
        <f t="shared" si="42"/>
        <v>0</v>
      </c>
      <c r="BI237" s="170">
        <f t="shared" si="43"/>
        <v>0</v>
      </c>
      <c r="BJ237" s="17" t="s">
        <v>87</v>
      </c>
      <c r="BK237" s="170">
        <f t="shared" si="44"/>
        <v>0</v>
      </c>
      <c r="BL237" s="17" t="s">
        <v>340</v>
      </c>
      <c r="BM237" s="169" t="s">
        <v>3914</v>
      </c>
    </row>
    <row r="238" spans="2:65" s="1" customFormat="1" ht="16.5" customHeight="1">
      <c r="B238" s="128"/>
      <c r="C238" s="199" t="s">
        <v>964</v>
      </c>
      <c r="D238" s="199" t="s">
        <v>425</v>
      </c>
      <c r="E238" s="200" t="s">
        <v>5241</v>
      </c>
      <c r="F238" s="201" t="s">
        <v>3852</v>
      </c>
      <c r="G238" s="202" t="s">
        <v>511</v>
      </c>
      <c r="H238" s="203">
        <v>50</v>
      </c>
      <c r="I238" s="204"/>
      <c r="J238" s="205">
        <f t="shared" si="35"/>
        <v>0</v>
      </c>
      <c r="K238" s="206"/>
      <c r="L238" s="207"/>
      <c r="M238" s="208" t="s">
        <v>1</v>
      </c>
      <c r="N238" s="209" t="s">
        <v>41</v>
      </c>
      <c r="P238" s="167">
        <f t="shared" si="36"/>
        <v>0</v>
      </c>
      <c r="Q238" s="167">
        <v>0</v>
      </c>
      <c r="R238" s="167">
        <f t="shared" si="37"/>
        <v>0</v>
      </c>
      <c r="S238" s="167">
        <v>0</v>
      </c>
      <c r="T238" s="168">
        <f t="shared" si="38"/>
        <v>0</v>
      </c>
      <c r="AR238" s="169" t="s">
        <v>392</v>
      </c>
      <c r="AT238" s="169" t="s">
        <v>425</v>
      </c>
      <c r="AU238" s="169" t="s">
        <v>82</v>
      </c>
      <c r="AY238" s="17" t="s">
        <v>334</v>
      </c>
      <c r="BE238" s="170">
        <f t="shared" si="39"/>
        <v>0</v>
      </c>
      <c r="BF238" s="170">
        <f t="shared" si="40"/>
        <v>0</v>
      </c>
      <c r="BG238" s="170">
        <f t="shared" si="41"/>
        <v>0</v>
      </c>
      <c r="BH238" s="170">
        <f t="shared" si="42"/>
        <v>0</v>
      </c>
      <c r="BI238" s="170">
        <f t="shared" si="43"/>
        <v>0</v>
      </c>
      <c r="BJ238" s="17" t="s">
        <v>87</v>
      </c>
      <c r="BK238" s="170">
        <f t="shared" si="44"/>
        <v>0</v>
      </c>
      <c r="BL238" s="17" t="s">
        <v>340</v>
      </c>
      <c r="BM238" s="169" t="s">
        <v>3915</v>
      </c>
    </row>
    <row r="239" spans="2:65" s="1" customFormat="1" ht="16.5" customHeight="1">
      <c r="B239" s="128"/>
      <c r="C239" s="199" t="s">
        <v>968</v>
      </c>
      <c r="D239" s="199" t="s">
        <v>425</v>
      </c>
      <c r="E239" s="200" t="s">
        <v>5242</v>
      </c>
      <c r="F239" s="201" t="s">
        <v>3854</v>
      </c>
      <c r="G239" s="202" t="s">
        <v>501</v>
      </c>
      <c r="H239" s="203">
        <v>2</v>
      </c>
      <c r="I239" s="204"/>
      <c r="J239" s="205">
        <f t="shared" si="35"/>
        <v>0</v>
      </c>
      <c r="K239" s="206"/>
      <c r="L239" s="207"/>
      <c r="M239" s="208" t="s">
        <v>1</v>
      </c>
      <c r="N239" s="209" t="s">
        <v>41</v>
      </c>
      <c r="P239" s="167">
        <f t="shared" si="36"/>
        <v>0</v>
      </c>
      <c r="Q239" s="167">
        <v>0</v>
      </c>
      <c r="R239" s="167">
        <f t="shared" si="37"/>
        <v>0</v>
      </c>
      <c r="S239" s="167">
        <v>0</v>
      </c>
      <c r="T239" s="168">
        <f t="shared" si="38"/>
        <v>0</v>
      </c>
      <c r="AR239" s="169" t="s">
        <v>392</v>
      </c>
      <c r="AT239" s="169" t="s">
        <v>425</v>
      </c>
      <c r="AU239" s="169" t="s">
        <v>82</v>
      </c>
      <c r="AY239" s="17" t="s">
        <v>334</v>
      </c>
      <c r="BE239" s="170">
        <f t="shared" si="39"/>
        <v>0</v>
      </c>
      <c r="BF239" s="170">
        <f t="shared" si="40"/>
        <v>0</v>
      </c>
      <c r="BG239" s="170">
        <f t="shared" si="41"/>
        <v>0</v>
      </c>
      <c r="BH239" s="170">
        <f t="shared" si="42"/>
        <v>0</v>
      </c>
      <c r="BI239" s="170">
        <f t="shared" si="43"/>
        <v>0</v>
      </c>
      <c r="BJ239" s="17" t="s">
        <v>87</v>
      </c>
      <c r="BK239" s="170">
        <f t="shared" si="44"/>
        <v>0</v>
      </c>
      <c r="BL239" s="17" t="s">
        <v>340</v>
      </c>
      <c r="BM239" s="169" t="s">
        <v>3916</v>
      </c>
    </row>
    <row r="240" spans="2:65" s="1" customFormat="1" ht="16.5" customHeight="1">
      <c r="B240" s="128"/>
      <c r="C240" s="199" t="s">
        <v>974</v>
      </c>
      <c r="D240" s="199" t="s">
        <v>425</v>
      </c>
      <c r="E240" s="200" t="s">
        <v>5243</v>
      </c>
      <c r="F240" s="201" t="s">
        <v>3856</v>
      </c>
      <c r="G240" s="202" t="s">
        <v>501</v>
      </c>
      <c r="H240" s="203">
        <v>2</v>
      </c>
      <c r="I240" s="204"/>
      <c r="J240" s="205">
        <f t="shared" si="35"/>
        <v>0</v>
      </c>
      <c r="K240" s="206"/>
      <c r="L240" s="207"/>
      <c r="M240" s="208" t="s">
        <v>1</v>
      </c>
      <c r="N240" s="209" t="s">
        <v>41</v>
      </c>
      <c r="P240" s="167">
        <f t="shared" si="36"/>
        <v>0</v>
      </c>
      <c r="Q240" s="167">
        <v>0</v>
      </c>
      <c r="R240" s="167">
        <f t="shared" si="37"/>
        <v>0</v>
      </c>
      <c r="S240" s="167">
        <v>0</v>
      </c>
      <c r="T240" s="168">
        <f t="shared" si="38"/>
        <v>0</v>
      </c>
      <c r="AR240" s="169" t="s">
        <v>392</v>
      </c>
      <c r="AT240" s="169" t="s">
        <v>425</v>
      </c>
      <c r="AU240" s="169" t="s">
        <v>82</v>
      </c>
      <c r="AY240" s="17" t="s">
        <v>334</v>
      </c>
      <c r="BE240" s="170">
        <f t="shared" si="39"/>
        <v>0</v>
      </c>
      <c r="BF240" s="170">
        <f t="shared" si="40"/>
        <v>0</v>
      </c>
      <c r="BG240" s="170">
        <f t="shared" si="41"/>
        <v>0</v>
      </c>
      <c r="BH240" s="170">
        <f t="shared" si="42"/>
        <v>0</v>
      </c>
      <c r="BI240" s="170">
        <f t="shared" si="43"/>
        <v>0</v>
      </c>
      <c r="BJ240" s="17" t="s">
        <v>87</v>
      </c>
      <c r="BK240" s="170">
        <f t="shared" si="44"/>
        <v>0</v>
      </c>
      <c r="BL240" s="17" t="s">
        <v>340</v>
      </c>
      <c r="BM240" s="169" t="s">
        <v>3917</v>
      </c>
    </row>
    <row r="241" spans="2:65" s="1" customFormat="1" ht="16.5" customHeight="1">
      <c r="B241" s="128"/>
      <c r="C241" s="199" t="s">
        <v>983</v>
      </c>
      <c r="D241" s="199" t="s">
        <v>425</v>
      </c>
      <c r="E241" s="200" t="s">
        <v>5244</v>
      </c>
      <c r="F241" s="201" t="s">
        <v>3858</v>
      </c>
      <c r="G241" s="202" t="s">
        <v>501</v>
      </c>
      <c r="H241" s="203">
        <v>1</v>
      </c>
      <c r="I241" s="204"/>
      <c r="J241" s="205">
        <f t="shared" si="35"/>
        <v>0</v>
      </c>
      <c r="K241" s="206"/>
      <c r="L241" s="207"/>
      <c r="M241" s="208" t="s">
        <v>1</v>
      </c>
      <c r="N241" s="209" t="s">
        <v>41</v>
      </c>
      <c r="P241" s="167">
        <f t="shared" si="36"/>
        <v>0</v>
      </c>
      <c r="Q241" s="167">
        <v>0</v>
      </c>
      <c r="R241" s="167">
        <f t="shared" si="37"/>
        <v>0</v>
      </c>
      <c r="S241" s="167">
        <v>0</v>
      </c>
      <c r="T241" s="168">
        <f t="shared" si="38"/>
        <v>0</v>
      </c>
      <c r="AR241" s="169" t="s">
        <v>392</v>
      </c>
      <c r="AT241" s="169" t="s">
        <v>425</v>
      </c>
      <c r="AU241" s="169" t="s">
        <v>82</v>
      </c>
      <c r="AY241" s="17" t="s">
        <v>334</v>
      </c>
      <c r="BE241" s="170">
        <f t="shared" si="39"/>
        <v>0</v>
      </c>
      <c r="BF241" s="170">
        <f t="shared" si="40"/>
        <v>0</v>
      </c>
      <c r="BG241" s="170">
        <f t="shared" si="41"/>
        <v>0</v>
      </c>
      <c r="BH241" s="170">
        <f t="shared" si="42"/>
        <v>0</v>
      </c>
      <c r="BI241" s="170">
        <f t="shared" si="43"/>
        <v>0</v>
      </c>
      <c r="BJ241" s="17" t="s">
        <v>87</v>
      </c>
      <c r="BK241" s="170">
        <f t="shared" si="44"/>
        <v>0</v>
      </c>
      <c r="BL241" s="17" t="s">
        <v>340</v>
      </c>
      <c r="BM241" s="169" t="s">
        <v>3918</v>
      </c>
    </row>
    <row r="242" spans="2:65" s="1" customFormat="1" ht="16.5" customHeight="1">
      <c r="B242" s="128"/>
      <c r="C242" s="199" t="s">
        <v>989</v>
      </c>
      <c r="D242" s="199" t="s">
        <v>425</v>
      </c>
      <c r="E242" s="200" t="s">
        <v>5245</v>
      </c>
      <c r="F242" s="201" t="s">
        <v>3860</v>
      </c>
      <c r="G242" s="202" t="s">
        <v>501</v>
      </c>
      <c r="H242" s="203">
        <v>1</v>
      </c>
      <c r="I242" s="204"/>
      <c r="J242" s="205">
        <f t="shared" si="35"/>
        <v>0</v>
      </c>
      <c r="K242" s="206"/>
      <c r="L242" s="207"/>
      <c r="M242" s="208" t="s">
        <v>1</v>
      </c>
      <c r="N242" s="209" t="s">
        <v>41</v>
      </c>
      <c r="P242" s="167">
        <f t="shared" si="36"/>
        <v>0</v>
      </c>
      <c r="Q242" s="167">
        <v>0</v>
      </c>
      <c r="R242" s="167">
        <f t="shared" si="37"/>
        <v>0</v>
      </c>
      <c r="S242" s="167">
        <v>0</v>
      </c>
      <c r="T242" s="168">
        <f t="shared" si="38"/>
        <v>0</v>
      </c>
      <c r="AR242" s="169" t="s">
        <v>392</v>
      </c>
      <c r="AT242" s="169" t="s">
        <v>425</v>
      </c>
      <c r="AU242" s="169" t="s">
        <v>82</v>
      </c>
      <c r="AY242" s="17" t="s">
        <v>334</v>
      </c>
      <c r="BE242" s="170">
        <f t="shared" si="39"/>
        <v>0</v>
      </c>
      <c r="BF242" s="170">
        <f t="shared" si="40"/>
        <v>0</v>
      </c>
      <c r="BG242" s="170">
        <f t="shared" si="41"/>
        <v>0</v>
      </c>
      <c r="BH242" s="170">
        <f t="shared" si="42"/>
        <v>0</v>
      </c>
      <c r="BI242" s="170">
        <f t="shared" si="43"/>
        <v>0</v>
      </c>
      <c r="BJ242" s="17" t="s">
        <v>87</v>
      </c>
      <c r="BK242" s="170">
        <f t="shared" si="44"/>
        <v>0</v>
      </c>
      <c r="BL242" s="17" t="s">
        <v>340</v>
      </c>
      <c r="BM242" s="169" t="s">
        <v>3919</v>
      </c>
    </row>
    <row r="243" spans="2:65" s="1" customFormat="1" ht="16.5" customHeight="1">
      <c r="B243" s="128"/>
      <c r="C243" s="199" t="s">
        <v>998</v>
      </c>
      <c r="D243" s="199" t="s">
        <v>425</v>
      </c>
      <c r="E243" s="200" t="s">
        <v>5246</v>
      </c>
      <c r="F243" s="201" t="s">
        <v>3862</v>
      </c>
      <c r="G243" s="202" t="s">
        <v>501</v>
      </c>
      <c r="H243" s="203">
        <v>2</v>
      </c>
      <c r="I243" s="204"/>
      <c r="J243" s="205">
        <f t="shared" si="35"/>
        <v>0</v>
      </c>
      <c r="K243" s="206"/>
      <c r="L243" s="207"/>
      <c r="M243" s="208" t="s">
        <v>1</v>
      </c>
      <c r="N243" s="209" t="s">
        <v>41</v>
      </c>
      <c r="P243" s="167">
        <f t="shared" si="36"/>
        <v>0</v>
      </c>
      <c r="Q243" s="167">
        <v>0</v>
      </c>
      <c r="R243" s="167">
        <f t="shared" si="37"/>
        <v>0</v>
      </c>
      <c r="S243" s="167">
        <v>0</v>
      </c>
      <c r="T243" s="168">
        <f t="shared" si="38"/>
        <v>0</v>
      </c>
      <c r="AR243" s="169" t="s">
        <v>392</v>
      </c>
      <c r="AT243" s="169" t="s">
        <v>425</v>
      </c>
      <c r="AU243" s="169" t="s">
        <v>82</v>
      </c>
      <c r="AY243" s="17" t="s">
        <v>334</v>
      </c>
      <c r="BE243" s="170">
        <f t="shared" si="39"/>
        <v>0</v>
      </c>
      <c r="BF243" s="170">
        <f t="shared" si="40"/>
        <v>0</v>
      </c>
      <c r="BG243" s="170">
        <f t="shared" si="41"/>
        <v>0</v>
      </c>
      <c r="BH243" s="170">
        <f t="shared" si="42"/>
        <v>0</v>
      </c>
      <c r="BI243" s="170">
        <f t="shared" si="43"/>
        <v>0</v>
      </c>
      <c r="BJ243" s="17" t="s">
        <v>87</v>
      </c>
      <c r="BK243" s="170">
        <f t="shared" si="44"/>
        <v>0</v>
      </c>
      <c r="BL243" s="17" t="s">
        <v>340</v>
      </c>
      <c r="BM243" s="169" t="s">
        <v>3920</v>
      </c>
    </row>
    <row r="244" spans="2:65" s="1" customFormat="1" ht="16.5" customHeight="1">
      <c r="B244" s="128"/>
      <c r="C244" s="199" t="s">
        <v>1004</v>
      </c>
      <c r="D244" s="199" t="s">
        <v>425</v>
      </c>
      <c r="E244" s="200" t="s">
        <v>5247</v>
      </c>
      <c r="F244" s="201" t="s">
        <v>3864</v>
      </c>
      <c r="G244" s="202" t="s">
        <v>501</v>
      </c>
      <c r="H244" s="203">
        <v>10</v>
      </c>
      <c r="I244" s="204"/>
      <c r="J244" s="205">
        <f t="shared" si="35"/>
        <v>0</v>
      </c>
      <c r="K244" s="206"/>
      <c r="L244" s="207"/>
      <c r="M244" s="208" t="s">
        <v>1</v>
      </c>
      <c r="N244" s="209" t="s">
        <v>41</v>
      </c>
      <c r="P244" s="167">
        <f t="shared" si="36"/>
        <v>0</v>
      </c>
      <c r="Q244" s="167">
        <v>0</v>
      </c>
      <c r="R244" s="167">
        <f t="shared" si="37"/>
        <v>0</v>
      </c>
      <c r="S244" s="167">
        <v>0</v>
      </c>
      <c r="T244" s="168">
        <f t="shared" si="38"/>
        <v>0</v>
      </c>
      <c r="AR244" s="169" t="s">
        <v>392</v>
      </c>
      <c r="AT244" s="169" t="s">
        <v>425</v>
      </c>
      <c r="AU244" s="169" t="s">
        <v>82</v>
      </c>
      <c r="AY244" s="17" t="s">
        <v>334</v>
      </c>
      <c r="BE244" s="170">
        <f t="shared" si="39"/>
        <v>0</v>
      </c>
      <c r="BF244" s="170">
        <f t="shared" si="40"/>
        <v>0</v>
      </c>
      <c r="BG244" s="170">
        <f t="shared" si="41"/>
        <v>0</v>
      </c>
      <c r="BH244" s="170">
        <f t="shared" si="42"/>
        <v>0</v>
      </c>
      <c r="BI244" s="170">
        <f t="shared" si="43"/>
        <v>0</v>
      </c>
      <c r="BJ244" s="17" t="s">
        <v>87</v>
      </c>
      <c r="BK244" s="170">
        <f t="shared" si="44"/>
        <v>0</v>
      </c>
      <c r="BL244" s="17" t="s">
        <v>340</v>
      </c>
      <c r="BM244" s="169" t="s">
        <v>3921</v>
      </c>
    </row>
    <row r="245" spans="2:65" s="1" customFormat="1" ht="16.5" customHeight="1">
      <c r="B245" s="128"/>
      <c r="C245" s="199" t="s">
        <v>1010</v>
      </c>
      <c r="D245" s="199" t="s">
        <v>425</v>
      </c>
      <c r="E245" s="200" t="s">
        <v>5248</v>
      </c>
      <c r="F245" s="201" t="s">
        <v>3866</v>
      </c>
      <c r="G245" s="202" t="s">
        <v>501</v>
      </c>
      <c r="H245" s="203">
        <v>1</v>
      </c>
      <c r="I245" s="204"/>
      <c r="J245" s="205">
        <f t="shared" si="35"/>
        <v>0</v>
      </c>
      <c r="K245" s="206"/>
      <c r="L245" s="207"/>
      <c r="M245" s="208" t="s">
        <v>1</v>
      </c>
      <c r="N245" s="209" t="s">
        <v>41</v>
      </c>
      <c r="P245" s="167">
        <f t="shared" si="36"/>
        <v>0</v>
      </c>
      <c r="Q245" s="167">
        <v>0</v>
      </c>
      <c r="R245" s="167">
        <f t="shared" si="37"/>
        <v>0</v>
      </c>
      <c r="S245" s="167">
        <v>0</v>
      </c>
      <c r="T245" s="168">
        <f t="shared" si="38"/>
        <v>0</v>
      </c>
      <c r="AR245" s="169" t="s">
        <v>392</v>
      </c>
      <c r="AT245" s="169" t="s">
        <v>425</v>
      </c>
      <c r="AU245" s="169" t="s">
        <v>82</v>
      </c>
      <c r="AY245" s="17" t="s">
        <v>334</v>
      </c>
      <c r="BE245" s="170">
        <f t="shared" si="39"/>
        <v>0</v>
      </c>
      <c r="BF245" s="170">
        <f t="shared" si="40"/>
        <v>0</v>
      </c>
      <c r="BG245" s="170">
        <f t="shared" si="41"/>
        <v>0</v>
      </c>
      <c r="BH245" s="170">
        <f t="shared" si="42"/>
        <v>0</v>
      </c>
      <c r="BI245" s="170">
        <f t="shared" si="43"/>
        <v>0</v>
      </c>
      <c r="BJ245" s="17" t="s">
        <v>87</v>
      </c>
      <c r="BK245" s="170">
        <f t="shared" si="44"/>
        <v>0</v>
      </c>
      <c r="BL245" s="17" t="s">
        <v>340</v>
      </c>
      <c r="BM245" s="169" t="s">
        <v>3922</v>
      </c>
    </row>
    <row r="246" spans="2:65" s="1" customFormat="1" ht="16.5" customHeight="1">
      <c r="B246" s="128"/>
      <c r="C246" s="199" t="s">
        <v>1015</v>
      </c>
      <c r="D246" s="199" t="s">
        <v>425</v>
      </c>
      <c r="E246" s="200" t="s">
        <v>5249</v>
      </c>
      <c r="F246" s="201" t="s">
        <v>3923</v>
      </c>
      <c r="G246" s="202" t="s">
        <v>501</v>
      </c>
      <c r="H246" s="203">
        <v>5</v>
      </c>
      <c r="I246" s="204"/>
      <c r="J246" s="205">
        <f t="shared" si="35"/>
        <v>0</v>
      </c>
      <c r="K246" s="206"/>
      <c r="L246" s="207"/>
      <c r="M246" s="208" t="s">
        <v>1</v>
      </c>
      <c r="N246" s="209" t="s">
        <v>41</v>
      </c>
      <c r="P246" s="167">
        <f t="shared" si="36"/>
        <v>0</v>
      </c>
      <c r="Q246" s="167">
        <v>0</v>
      </c>
      <c r="R246" s="167">
        <f t="shared" si="37"/>
        <v>0</v>
      </c>
      <c r="S246" s="167">
        <v>0</v>
      </c>
      <c r="T246" s="168">
        <f t="shared" si="38"/>
        <v>0</v>
      </c>
      <c r="AR246" s="169" t="s">
        <v>392</v>
      </c>
      <c r="AT246" s="169" t="s">
        <v>425</v>
      </c>
      <c r="AU246" s="169" t="s">
        <v>82</v>
      </c>
      <c r="AY246" s="17" t="s">
        <v>334</v>
      </c>
      <c r="BE246" s="170">
        <f t="shared" si="39"/>
        <v>0</v>
      </c>
      <c r="BF246" s="170">
        <f t="shared" si="40"/>
        <v>0</v>
      </c>
      <c r="BG246" s="170">
        <f t="shared" si="41"/>
        <v>0</v>
      </c>
      <c r="BH246" s="170">
        <f t="shared" si="42"/>
        <v>0</v>
      </c>
      <c r="BI246" s="170">
        <f t="shared" si="43"/>
        <v>0</v>
      </c>
      <c r="BJ246" s="17" t="s">
        <v>87</v>
      </c>
      <c r="BK246" s="170">
        <f t="shared" si="44"/>
        <v>0</v>
      </c>
      <c r="BL246" s="17" t="s">
        <v>340</v>
      </c>
      <c r="BM246" s="169" t="s">
        <v>3924</v>
      </c>
    </row>
    <row r="247" spans="2:65" s="11" customFormat="1" ht="25.95" customHeight="1">
      <c r="B247" s="146"/>
      <c r="D247" s="147" t="s">
        <v>74</v>
      </c>
      <c r="E247" s="148" t="s">
        <v>3125</v>
      </c>
      <c r="F247" s="148" t="s">
        <v>3925</v>
      </c>
      <c r="I247" s="149"/>
      <c r="J247" s="150">
        <f>BK247</f>
        <v>0</v>
      </c>
      <c r="L247" s="146"/>
      <c r="M247" s="151"/>
      <c r="P247" s="152">
        <f>SUM(P248:P251)</f>
        <v>0</v>
      </c>
      <c r="R247" s="152">
        <f>SUM(R248:R251)</f>
        <v>0</v>
      </c>
      <c r="T247" s="153">
        <f>SUM(T248:T251)</f>
        <v>0</v>
      </c>
      <c r="AR247" s="147" t="s">
        <v>82</v>
      </c>
      <c r="AT247" s="154" t="s">
        <v>74</v>
      </c>
      <c r="AU247" s="154" t="s">
        <v>75</v>
      </c>
      <c r="AY247" s="147" t="s">
        <v>334</v>
      </c>
      <c r="BK247" s="155">
        <f>SUM(BK248:BK251)</f>
        <v>0</v>
      </c>
    </row>
    <row r="248" spans="2:65" s="1" customFormat="1" ht="66.75" customHeight="1">
      <c r="B248" s="128"/>
      <c r="C248" s="158" t="s">
        <v>1021</v>
      </c>
      <c r="D248" s="158" t="s">
        <v>336</v>
      </c>
      <c r="E248" s="159" t="s">
        <v>5250</v>
      </c>
      <c r="F248" s="160" t="s">
        <v>3926</v>
      </c>
      <c r="G248" s="161" t="s">
        <v>501</v>
      </c>
      <c r="H248" s="162">
        <v>1</v>
      </c>
      <c r="I248" s="163"/>
      <c r="J248" s="164">
        <f>ROUND(I248*H248,2)</f>
        <v>0</v>
      </c>
      <c r="K248" s="165"/>
      <c r="L248" s="32"/>
      <c r="M248" s="166" t="s">
        <v>1</v>
      </c>
      <c r="N248" s="127" t="s">
        <v>41</v>
      </c>
      <c r="P248" s="167">
        <f>O248*H248</f>
        <v>0</v>
      </c>
      <c r="Q248" s="167">
        <v>0</v>
      </c>
      <c r="R248" s="167">
        <f>Q248*H248</f>
        <v>0</v>
      </c>
      <c r="S248" s="167">
        <v>0</v>
      </c>
      <c r="T248" s="168">
        <f>S248*H248</f>
        <v>0</v>
      </c>
      <c r="AR248" s="169" t="s">
        <v>340</v>
      </c>
      <c r="AT248" s="169" t="s">
        <v>336</v>
      </c>
      <c r="AU248" s="169" t="s">
        <v>82</v>
      </c>
      <c r="AY248" s="17" t="s">
        <v>334</v>
      </c>
      <c r="BE248" s="170">
        <f>IF(N248="základná",J248,0)</f>
        <v>0</v>
      </c>
      <c r="BF248" s="170">
        <f>IF(N248="znížená",J248,0)</f>
        <v>0</v>
      </c>
      <c r="BG248" s="170">
        <f>IF(N248="zákl. prenesená",J248,0)</f>
        <v>0</v>
      </c>
      <c r="BH248" s="170">
        <f>IF(N248="zníž. prenesená",J248,0)</f>
        <v>0</v>
      </c>
      <c r="BI248" s="170">
        <f>IF(N248="nulová",J248,0)</f>
        <v>0</v>
      </c>
      <c r="BJ248" s="17" t="s">
        <v>87</v>
      </c>
      <c r="BK248" s="170">
        <f>ROUND(I248*H248,2)</f>
        <v>0</v>
      </c>
      <c r="BL248" s="17" t="s">
        <v>340</v>
      </c>
      <c r="BM248" s="169" t="s">
        <v>3927</v>
      </c>
    </row>
    <row r="249" spans="2:65" s="1" customFormat="1" ht="16.5" customHeight="1">
      <c r="B249" s="128"/>
      <c r="C249" s="158" t="s">
        <v>1027</v>
      </c>
      <c r="D249" s="158" t="s">
        <v>336</v>
      </c>
      <c r="E249" s="159" t="s">
        <v>5251</v>
      </c>
      <c r="F249" s="160" t="s">
        <v>3928</v>
      </c>
      <c r="G249" s="161" t="s">
        <v>511</v>
      </c>
      <c r="H249" s="162">
        <v>3</v>
      </c>
      <c r="I249" s="163"/>
      <c r="J249" s="164">
        <f>ROUND(I249*H249,2)</f>
        <v>0</v>
      </c>
      <c r="K249" s="165"/>
      <c r="L249" s="32"/>
      <c r="M249" s="166" t="s">
        <v>1</v>
      </c>
      <c r="N249" s="127" t="s">
        <v>41</v>
      </c>
      <c r="P249" s="167">
        <f>O249*H249</f>
        <v>0</v>
      </c>
      <c r="Q249" s="167">
        <v>0</v>
      </c>
      <c r="R249" s="167">
        <f>Q249*H249</f>
        <v>0</v>
      </c>
      <c r="S249" s="167">
        <v>0</v>
      </c>
      <c r="T249" s="168">
        <f>S249*H249</f>
        <v>0</v>
      </c>
      <c r="AR249" s="169" t="s">
        <v>340</v>
      </c>
      <c r="AT249" s="169" t="s">
        <v>336</v>
      </c>
      <c r="AU249" s="169" t="s">
        <v>82</v>
      </c>
      <c r="AY249" s="17" t="s">
        <v>334</v>
      </c>
      <c r="BE249" s="170">
        <f>IF(N249="základná",J249,0)</f>
        <v>0</v>
      </c>
      <c r="BF249" s="170">
        <f>IF(N249="znížená",J249,0)</f>
        <v>0</v>
      </c>
      <c r="BG249" s="170">
        <f>IF(N249="zákl. prenesená",J249,0)</f>
        <v>0</v>
      </c>
      <c r="BH249" s="170">
        <f>IF(N249="zníž. prenesená",J249,0)</f>
        <v>0</v>
      </c>
      <c r="BI249" s="170">
        <f>IF(N249="nulová",J249,0)</f>
        <v>0</v>
      </c>
      <c r="BJ249" s="17" t="s">
        <v>87</v>
      </c>
      <c r="BK249" s="170">
        <f>ROUND(I249*H249,2)</f>
        <v>0</v>
      </c>
      <c r="BL249" s="17" t="s">
        <v>340</v>
      </c>
      <c r="BM249" s="169" t="s">
        <v>3929</v>
      </c>
    </row>
    <row r="250" spans="2:65" s="1" customFormat="1" ht="66.75" customHeight="1">
      <c r="B250" s="128"/>
      <c r="C250" s="199" t="s">
        <v>1032</v>
      </c>
      <c r="D250" s="199" t="s">
        <v>425</v>
      </c>
      <c r="E250" s="200" t="s">
        <v>5252</v>
      </c>
      <c r="F250" s="201" t="s">
        <v>3926</v>
      </c>
      <c r="G250" s="202" t="s">
        <v>501</v>
      </c>
      <c r="H250" s="203">
        <v>1</v>
      </c>
      <c r="I250" s="204"/>
      <c r="J250" s="205">
        <f>ROUND(I250*H250,2)</f>
        <v>0</v>
      </c>
      <c r="K250" s="206"/>
      <c r="L250" s="207"/>
      <c r="M250" s="208" t="s">
        <v>1</v>
      </c>
      <c r="N250" s="209" t="s">
        <v>41</v>
      </c>
      <c r="P250" s="167">
        <f>O250*H250</f>
        <v>0</v>
      </c>
      <c r="Q250" s="167">
        <v>0</v>
      </c>
      <c r="R250" s="167">
        <f>Q250*H250</f>
        <v>0</v>
      </c>
      <c r="S250" s="167">
        <v>0</v>
      </c>
      <c r="T250" s="168">
        <f>S250*H250</f>
        <v>0</v>
      </c>
      <c r="AR250" s="169" t="s">
        <v>392</v>
      </c>
      <c r="AT250" s="169" t="s">
        <v>425</v>
      </c>
      <c r="AU250" s="169" t="s">
        <v>82</v>
      </c>
      <c r="AY250" s="17" t="s">
        <v>334</v>
      </c>
      <c r="BE250" s="170">
        <f>IF(N250="základná",J250,0)</f>
        <v>0</v>
      </c>
      <c r="BF250" s="170">
        <f>IF(N250="znížená",J250,0)</f>
        <v>0</v>
      </c>
      <c r="BG250" s="170">
        <f>IF(N250="zákl. prenesená",J250,0)</f>
        <v>0</v>
      </c>
      <c r="BH250" s="170">
        <f>IF(N250="zníž. prenesená",J250,0)</f>
        <v>0</v>
      </c>
      <c r="BI250" s="170">
        <f>IF(N250="nulová",J250,0)</f>
        <v>0</v>
      </c>
      <c r="BJ250" s="17" t="s">
        <v>87</v>
      </c>
      <c r="BK250" s="170">
        <f>ROUND(I250*H250,2)</f>
        <v>0</v>
      </c>
      <c r="BL250" s="17" t="s">
        <v>340</v>
      </c>
      <c r="BM250" s="169" t="s">
        <v>3930</v>
      </c>
    </row>
    <row r="251" spans="2:65" s="1" customFormat="1" ht="16.5" customHeight="1">
      <c r="B251" s="128"/>
      <c r="C251" s="199" t="s">
        <v>1036</v>
      </c>
      <c r="D251" s="199" t="s">
        <v>425</v>
      </c>
      <c r="E251" s="200" t="s">
        <v>5253</v>
      </c>
      <c r="F251" s="201" t="s">
        <v>3928</v>
      </c>
      <c r="G251" s="202" t="s">
        <v>511</v>
      </c>
      <c r="H251" s="203">
        <v>3</v>
      </c>
      <c r="I251" s="204"/>
      <c r="J251" s="205">
        <f>ROUND(I251*H251,2)</f>
        <v>0</v>
      </c>
      <c r="K251" s="206"/>
      <c r="L251" s="207"/>
      <c r="M251" s="208" t="s">
        <v>1</v>
      </c>
      <c r="N251" s="209" t="s">
        <v>41</v>
      </c>
      <c r="P251" s="167">
        <f>O251*H251</f>
        <v>0</v>
      </c>
      <c r="Q251" s="167">
        <v>0</v>
      </c>
      <c r="R251" s="167">
        <f>Q251*H251</f>
        <v>0</v>
      </c>
      <c r="S251" s="167">
        <v>0</v>
      </c>
      <c r="T251" s="168">
        <f>S251*H251</f>
        <v>0</v>
      </c>
      <c r="AR251" s="169" t="s">
        <v>392</v>
      </c>
      <c r="AT251" s="169" t="s">
        <v>425</v>
      </c>
      <c r="AU251" s="169" t="s">
        <v>82</v>
      </c>
      <c r="AY251" s="17" t="s">
        <v>334</v>
      </c>
      <c r="BE251" s="170">
        <f>IF(N251="základná",J251,0)</f>
        <v>0</v>
      </c>
      <c r="BF251" s="170">
        <f>IF(N251="znížená",J251,0)</f>
        <v>0</v>
      </c>
      <c r="BG251" s="170">
        <f>IF(N251="zákl. prenesená",J251,0)</f>
        <v>0</v>
      </c>
      <c r="BH251" s="170">
        <f>IF(N251="zníž. prenesená",J251,0)</f>
        <v>0</v>
      </c>
      <c r="BI251" s="170">
        <f>IF(N251="nulová",J251,0)</f>
        <v>0</v>
      </c>
      <c r="BJ251" s="17" t="s">
        <v>87</v>
      </c>
      <c r="BK251" s="170">
        <f>ROUND(I251*H251,2)</f>
        <v>0</v>
      </c>
      <c r="BL251" s="17" t="s">
        <v>340</v>
      </c>
      <c r="BM251" s="169" t="s">
        <v>3931</v>
      </c>
    </row>
    <row r="252" spans="2:65" s="11" customFormat="1" ht="25.95" customHeight="1">
      <c r="B252" s="146"/>
      <c r="D252" s="147" t="s">
        <v>74</v>
      </c>
      <c r="E252" s="148" t="s">
        <v>3145</v>
      </c>
      <c r="F252" s="148" t="s">
        <v>2618</v>
      </c>
      <c r="I252" s="149"/>
      <c r="J252" s="150">
        <f>BK252</f>
        <v>0</v>
      </c>
      <c r="L252" s="146"/>
      <c r="M252" s="151"/>
      <c r="P252" s="152">
        <f>SUM(P253:P258)</f>
        <v>0</v>
      </c>
      <c r="R252" s="152">
        <f>SUM(R253:R258)</f>
        <v>0</v>
      </c>
      <c r="T252" s="153">
        <f>SUM(T253:T258)</f>
        <v>0</v>
      </c>
      <c r="AR252" s="147" t="s">
        <v>82</v>
      </c>
      <c r="AT252" s="154" t="s">
        <v>74</v>
      </c>
      <c r="AU252" s="154" t="s">
        <v>75</v>
      </c>
      <c r="AY252" s="147" t="s">
        <v>334</v>
      </c>
      <c r="BK252" s="155">
        <f>SUM(BK253:BK258)</f>
        <v>0</v>
      </c>
    </row>
    <row r="253" spans="2:65" s="1" customFormat="1" ht="24.15" customHeight="1">
      <c r="B253" s="128"/>
      <c r="C253" s="158" t="s">
        <v>1044</v>
      </c>
      <c r="D253" s="158" t="s">
        <v>336</v>
      </c>
      <c r="E253" s="159" t="s">
        <v>5254</v>
      </c>
      <c r="F253" s="160" t="s">
        <v>3932</v>
      </c>
      <c r="G253" s="161" t="s">
        <v>511</v>
      </c>
      <c r="H253" s="162">
        <v>100</v>
      </c>
      <c r="I253" s="163"/>
      <c r="J253" s="164">
        <f t="shared" ref="J253:J258" si="45">ROUND(I253*H253,2)</f>
        <v>0</v>
      </c>
      <c r="K253" s="165"/>
      <c r="L253" s="32"/>
      <c r="M253" s="166" t="s">
        <v>1</v>
      </c>
      <c r="N253" s="127" t="s">
        <v>41</v>
      </c>
      <c r="P253" s="167">
        <f t="shared" ref="P253:P258" si="46">O253*H253</f>
        <v>0</v>
      </c>
      <c r="Q253" s="167">
        <v>0</v>
      </c>
      <c r="R253" s="167">
        <f t="shared" ref="R253:R258" si="47">Q253*H253</f>
        <v>0</v>
      </c>
      <c r="S253" s="167">
        <v>0</v>
      </c>
      <c r="T253" s="168">
        <f t="shared" ref="T253:T258" si="48">S253*H253</f>
        <v>0</v>
      </c>
      <c r="AR253" s="169" t="s">
        <v>340</v>
      </c>
      <c r="AT253" s="169" t="s">
        <v>336</v>
      </c>
      <c r="AU253" s="169" t="s">
        <v>82</v>
      </c>
      <c r="AY253" s="17" t="s">
        <v>334</v>
      </c>
      <c r="BE253" s="170">
        <f t="shared" ref="BE253:BE258" si="49">IF(N253="základná",J253,0)</f>
        <v>0</v>
      </c>
      <c r="BF253" s="170">
        <f t="shared" ref="BF253:BF258" si="50">IF(N253="znížená",J253,0)</f>
        <v>0</v>
      </c>
      <c r="BG253" s="170">
        <f t="shared" ref="BG253:BG258" si="51">IF(N253="zákl. prenesená",J253,0)</f>
        <v>0</v>
      </c>
      <c r="BH253" s="170">
        <f t="shared" ref="BH253:BH258" si="52">IF(N253="zníž. prenesená",J253,0)</f>
        <v>0</v>
      </c>
      <c r="BI253" s="170">
        <f t="shared" ref="BI253:BI258" si="53">IF(N253="nulová",J253,0)</f>
        <v>0</v>
      </c>
      <c r="BJ253" s="17" t="s">
        <v>87</v>
      </c>
      <c r="BK253" s="170">
        <f t="shared" ref="BK253:BK258" si="54">ROUND(I253*H253,2)</f>
        <v>0</v>
      </c>
      <c r="BL253" s="17" t="s">
        <v>340</v>
      </c>
      <c r="BM253" s="169" t="s">
        <v>3933</v>
      </c>
    </row>
    <row r="254" spans="2:65" s="1" customFormat="1" ht="24.15" customHeight="1">
      <c r="B254" s="128"/>
      <c r="C254" s="158" t="s">
        <v>1057</v>
      </c>
      <c r="D254" s="158" t="s">
        <v>336</v>
      </c>
      <c r="E254" s="159" t="s">
        <v>5255</v>
      </c>
      <c r="F254" s="160" t="s">
        <v>3934</v>
      </c>
      <c r="G254" s="161" t="s">
        <v>511</v>
      </c>
      <c r="H254" s="162">
        <v>100</v>
      </c>
      <c r="I254" s="163"/>
      <c r="J254" s="164">
        <f t="shared" si="45"/>
        <v>0</v>
      </c>
      <c r="K254" s="165"/>
      <c r="L254" s="32"/>
      <c r="M254" s="166" t="s">
        <v>1</v>
      </c>
      <c r="N254" s="127" t="s">
        <v>41</v>
      </c>
      <c r="P254" s="167">
        <f t="shared" si="46"/>
        <v>0</v>
      </c>
      <c r="Q254" s="167">
        <v>0</v>
      </c>
      <c r="R254" s="167">
        <f t="shared" si="47"/>
        <v>0</v>
      </c>
      <c r="S254" s="167">
        <v>0</v>
      </c>
      <c r="T254" s="168">
        <f t="shared" si="48"/>
        <v>0</v>
      </c>
      <c r="AR254" s="169" t="s">
        <v>340</v>
      </c>
      <c r="AT254" s="169" t="s">
        <v>336</v>
      </c>
      <c r="AU254" s="169" t="s">
        <v>82</v>
      </c>
      <c r="AY254" s="17" t="s">
        <v>334</v>
      </c>
      <c r="BE254" s="170">
        <f t="shared" si="49"/>
        <v>0</v>
      </c>
      <c r="BF254" s="170">
        <f t="shared" si="50"/>
        <v>0</v>
      </c>
      <c r="BG254" s="170">
        <f t="shared" si="51"/>
        <v>0</v>
      </c>
      <c r="BH254" s="170">
        <f t="shared" si="52"/>
        <v>0</v>
      </c>
      <c r="BI254" s="170">
        <f t="shared" si="53"/>
        <v>0</v>
      </c>
      <c r="BJ254" s="17" t="s">
        <v>87</v>
      </c>
      <c r="BK254" s="170">
        <f t="shared" si="54"/>
        <v>0</v>
      </c>
      <c r="BL254" s="17" t="s">
        <v>340</v>
      </c>
      <c r="BM254" s="169" t="s">
        <v>3935</v>
      </c>
    </row>
    <row r="255" spans="2:65" s="1" customFormat="1" ht="33" customHeight="1">
      <c r="B255" s="128"/>
      <c r="C255" s="158" t="s">
        <v>1068</v>
      </c>
      <c r="D255" s="158" t="s">
        <v>336</v>
      </c>
      <c r="E255" s="159" t="s">
        <v>5256</v>
      </c>
      <c r="F255" s="160" t="s">
        <v>3936</v>
      </c>
      <c r="G255" s="161" t="s">
        <v>511</v>
      </c>
      <c r="H255" s="162">
        <v>100</v>
      </c>
      <c r="I255" s="163"/>
      <c r="J255" s="164">
        <f t="shared" si="45"/>
        <v>0</v>
      </c>
      <c r="K255" s="165"/>
      <c r="L255" s="32"/>
      <c r="M255" s="166" t="s">
        <v>1</v>
      </c>
      <c r="N255" s="127" t="s">
        <v>41</v>
      </c>
      <c r="P255" s="167">
        <f t="shared" si="46"/>
        <v>0</v>
      </c>
      <c r="Q255" s="167">
        <v>0</v>
      </c>
      <c r="R255" s="167">
        <f t="shared" si="47"/>
        <v>0</v>
      </c>
      <c r="S255" s="167">
        <v>0</v>
      </c>
      <c r="T255" s="168">
        <f t="shared" si="48"/>
        <v>0</v>
      </c>
      <c r="AR255" s="169" t="s">
        <v>340</v>
      </c>
      <c r="AT255" s="169" t="s">
        <v>336</v>
      </c>
      <c r="AU255" s="169" t="s">
        <v>82</v>
      </c>
      <c r="AY255" s="17" t="s">
        <v>334</v>
      </c>
      <c r="BE255" s="170">
        <f t="shared" si="49"/>
        <v>0</v>
      </c>
      <c r="BF255" s="170">
        <f t="shared" si="50"/>
        <v>0</v>
      </c>
      <c r="BG255" s="170">
        <f t="shared" si="51"/>
        <v>0</v>
      </c>
      <c r="BH255" s="170">
        <f t="shared" si="52"/>
        <v>0</v>
      </c>
      <c r="BI255" s="170">
        <f t="shared" si="53"/>
        <v>0</v>
      </c>
      <c r="BJ255" s="17" t="s">
        <v>87</v>
      </c>
      <c r="BK255" s="170">
        <f t="shared" si="54"/>
        <v>0</v>
      </c>
      <c r="BL255" s="17" t="s">
        <v>340</v>
      </c>
      <c r="BM255" s="169" t="s">
        <v>3937</v>
      </c>
    </row>
    <row r="256" spans="2:65" s="1" customFormat="1" ht="16.5" customHeight="1">
      <c r="B256" s="128"/>
      <c r="C256" s="158" t="s">
        <v>1074</v>
      </c>
      <c r="D256" s="158" t="s">
        <v>336</v>
      </c>
      <c r="E256" s="159" t="s">
        <v>5257</v>
      </c>
      <c r="F256" s="160" t="s">
        <v>3938</v>
      </c>
      <c r="G256" s="161" t="s">
        <v>501</v>
      </c>
      <c r="H256" s="162">
        <v>350</v>
      </c>
      <c r="I256" s="163"/>
      <c r="J256" s="164">
        <f t="shared" si="45"/>
        <v>0</v>
      </c>
      <c r="K256" s="165"/>
      <c r="L256" s="32"/>
      <c r="M256" s="166" t="s">
        <v>1</v>
      </c>
      <c r="N256" s="127" t="s">
        <v>41</v>
      </c>
      <c r="P256" s="167">
        <f t="shared" si="46"/>
        <v>0</v>
      </c>
      <c r="Q256" s="167">
        <v>0</v>
      </c>
      <c r="R256" s="167">
        <f t="shared" si="47"/>
        <v>0</v>
      </c>
      <c r="S256" s="167">
        <v>0</v>
      </c>
      <c r="T256" s="168">
        <f t="shared" si="48"/>
        <v>0</v>
      </c>
      <c r="AR256" s="169" t="s">
        <v>340</v>
      </c>
      <c r="AT256" s="169" t="s">
        <v>336</v>
      </c>
      <c r="AU256" s="169" t="s">
        <v>82</v>
      </c>
      <c r="AY256" s="17" t="s">
        <v>334</v>
      </c>
      <c r="BE256" s="170">
        <f t="shared" si="49"/>
        <v>0</v>
      </c>
      <c r="BF256" s="170">
        <f t="shared" si="50"/>
        <v>0</v>
      </c>
      <c r="BG256" s="170">
        <f t="shared" si="51"/>
        <v>0</v>
      </c>
      <c r="BH256" s="170">
        <f t="shared" si="52"/>
        <v>0</v>
      </c>
      <c r="BI256" s="170">
        <f t="shared" si="53"/>
        <v>0</v>
      </c>
      <c r="BJ256" s="17" t="s">
        <v>87</v>
      </c>
      <c r="BK256" s="170">
        <f t="shared" si="54"/>
        <v>0</v>
      </c>
      <c r="BL256" s="17" t="s">
        <v>340</v>
      </c>
      <c r="BM256" s="169" t="s">
        <v>3939</v>
      </c>
    </row>
    <row r="257" spans="2:65" s="1" customFormat="1" ht="21.75" customHeight="1">
      <c r="B257" s="128"/>
      <c r="C257" s="158" t="s">
        <v>1151</v>
      </c>
      <c r="D257" s="158" t="s">
        <v>336</v>
      </c>
      <c r="E257" s="159" t="s">
        <v>5258</v>
      </c>
      <c r="F257" s="160" t="s">
        <v>3940</v>
      </c>
      <c r="G257" s="161" t="s">
        <v>501</v>
      </c>
      <c r="H257" s="162">
        <v>1</v>
      </c>
      <c r="I257" s="163"/>
      <c r="J257" s="164">
        <f t="shared" si="45"/>
        <v>0</v>
      </c>
      <c r="K257" s="165"/>
      <c r="L257" s="32"/>
      <c r="M257" s="166" t="s">
        <v>1</v>
      </c>
      <c r="N257" s="127" t="s">
        <v>41</v>
      </c>
      <c r="P257" s="167">
        <f t="shared" si="46"/>
        <v>0</v>
      </c>
      <c r="Q257" s="167">
        <v>0</v>
      </c>
      <c r="R257" s="167">
        <f t="shared" si="47"/>
        <v>0</v>
      </c>
      <c r="S257" s="167">
        <v>0</v>
      </c>
      <c r="T257" s="168">
        <f t="shared" si="48"/>
        <v>0</v>
      </c>
      <c r="AR257" s="169" t="s">
        <v>340</v>
      </c>
      <c r="AT257" s="169" t="s">
        <v>336</v>
      </c>
      <c r="AU257" s="169" t="s">
        <v>82</v>
      </c>
      <c r="AY257" s="17" t="s">
        <v>334</v>
      </c>
      <c r="BE257" s="170">
        <f t="shared" si="49"/>
        <v>0</v>
      </c>
      <c r="BF257" s="170">
        <f t="shared" si="50"/>
        <v>0</v>
      </c>
      <c r="BG257" s="170">
        <f t="shared" si="51"/>
        <v>0</v>
      </c>
      <c r="BH257" s="170">
        <f t="shared" si="52"/>
        <v>0</v>
      </c>
      <c r="BI257" s="170">
        <f t="shared" si="53"/>
        <v>0</v>
      </c>
      <c r="BJ257" s="17" t="s">
        <v>87</v>
      </c>
      <c r="BK257" s="170">
        <f t="shared" si="54"/>
        <v>0</v>
      </c>
      <c r="BL257" s="17" t="s">
        <v>340</v>
      </c>
      <c r="BM257" s="169" t="s">
        <v>3941</v>
      </c>
    </row>
    <row r="258" spans="2:65" s="1" customFormat="1" ht="21.75" customHeight="1">
      <c r="B258" s="128"/>
      <c r="C258" s="199" t="s">
        <v>1158</v>
      </c>
      <c r="D258" s="199" t="s">
        <v>425</v>
      </c>
      <c r="E258" s="200" t="s">
        <v>5259</v>
      </c>
      <c r="F258" s="201" t="s">
        <v>3940</v>
      </c>
      <c r="G258" s="202" t="s">
        <v>501</v>
      </c>
      <c r="H258" s="203">
        <v>1</v>
      </c>
      <c r="I258" s="204"/>
      <c r="J258" s="205">
        <f t="shared" si="45"/>
        <v>0</v>
      </c>
      <c r="K258" s="206"/>
      <c r="L258" s="207"/>
      <c r="M258" s="208" t="s">
        <v>1</v>
      </c>
      <c r="N258" s="209" t="s">
        <v>41</v>
      </c>
      <c r="P258" s="167">
        <f t="shared" si="46"/>
        <v>0</v>
      </c>
      <c r="Q258" s="167">
        <v>0</v>
      </c>
      <c r="R258" s="167">
        <f t="shared" si="47"/>
        <v>0</v>
      </c>
      <c r="S258" s="167">
        <v>0</v>
      </c>
      <c r="T258" s="168">
        <f t="shared" si="48"/>
        <v>0</v>
      </c>
      <c r="AR258" s="169" t="s">
        <v>392</v>
      </c>
      <c r="AT258" s="169" t="s">
        <v>425</v>
      </c>
      <c r="AU258" s="169" t="s">
        <v>82</v>
      </c>
      <c r="AY258" s="17" t="s">
        <v>334</v>
      </c>
      <c r="BE258" s="170">
        <f t="shared" si="49"/>
        <v>0</v>
      </c>
      <c r="BF258" s="170">
        <f t="shared" si="50"/>
        <v>0</v>
      </c>
      <c r="BG258" s="170">
        <f t="shared" si="51"/>
        <v>0</v>
      </c>
      <c r="BH258" s="170">
        <f t="shared" si="52"/>
        <v>0</v>
      </c>
      <c r="BI258" s="170">
        <f t="shared" si="53"/>
        <v>0</v>
      </c>
      <c r="BJ258" s="17" t="s">
        <v>87</v>
      </c>
      <c r="BK258" s="170">
        <f t="shared" si="54"/>
        <v>0</v>
      </c>
      <c r="BL258" s="17" t="s">
        <v>340</v>
      </c>
      <c r="BM258" s="169" t="s">
        <v>3942</v>
      </c>
    </row>
    <row r="259" spans="2:65" s="11" customFormat="1" ht="25.95" customHeight="1">
      <c r="B259" s="146"/>
      <c r="D259" s="147" t="s">
        <v>74</v>
      </c>
      <c r="E259" s="148" t="s">
        <v>3156</v>
      </c>
      <c r="F259" s="148" t="s">
        <v>3943</v>
      </c>
      <c r="I259" s="149"/>
      <c r="J259" s="150">
        <f>BK259</f>
        <v>0</v>
      </c>
      <c r="L259" s="146"/>
      <c r="M259" s="151"/>
      <c r="P259" s="152">
        <f>SUM(P260:P282)</f>
        <v>0</v>
      </c>
      <c r="R259" s="152">
        <f>SUM(R260:R282)</f>
        <v>0</v>
      </c>
      <c r="T259" s="153">
        <f>SUM(T260:T282)</f>
        <v>0</v>
      </c>
      <c r="AR259" s="147" t="s">
        <v>82</v>
      </c>
      <c r="AT259" s="154" t="s">
        <v>74</v>
      </c>
      <c r="AU259" s="154" t="s">
        <v>75</v>
      </c>
      <c r="AY259" s="147" t="s">
        <v>334</v>
      </c>
      <c r="BK259" s="155">
        <f>SUM(BK260:BK282)</f>
        <v>0</v>
      </c>
    </row>
    <row r="260" spans="2:65" s="1" customFormat="1" ht="33" customHeight="1">
      <c r="B260" s="128"/>
      <c r="C260" s="158" t="s">
        <v>1167</v>
      </c>
      <c r="D260" s="158" t="s">
        <v>336</v>
      </c>
      <c r="E260" s="159" t="s">
        <v>5260</v>
      </c>
      <c r="F260" s="160" t="s">
        <v>3944</v>
      </c>
      <c r="G260" s="161" t="s">
        <v>501</v>
      </c>
      <c r="H260" s="162">
        <v>40</v>
      </c>
      <c r="I260" s="163"/>
      <c r="J260" s="164">
        <f t="shared" ref="J260:J282" si="55">ROUND(I260*H260,2)</f>
        <v>0</v>
      </c>
      <c r="K260" s="165"/>
      <c r="L260" s="32"/>
      <c r="M260" s="166" t="s">
        <v>1</v>
      </c>
      <c r="N260" s="127" t="s">
        <v>41</v>
      </c>
      <c r="P260" s="167">
        <f t="shared" ref="P260:P282" si="56">O260*H260</f>
        <v>0</v>
      </c>
      <c r="Q260" s="167">
        <v>0</v>
      </c>
      <c r="R260" s="167">
        <f t="shared" ref="R260:R282" si="57">Q260*H260</f>
        <v>0</v>
      </c>
      <c r="S260" s="167">
        <v>0</v>
      </c>
      <c r="T260" s="168">
        <f t="shared" ref="T260:T282" si="58">S260*H260</f>
        <v>0</v>
      </c>
      <c r="AR260" s="169" t="s">
        <v>340</v>
      </c>
      <c r="AT260" s="169" t="s">
        <v>336</v>
      </c>
      <c r="AU260" s="169" t="s">
        <v>82</v>
      </c>
      <c r="AY260" s="17" t="s">
        <v>334</v>
      </c>
      <c r="BE260" s="170">
        <f t="shared" ref="BE260:BE282" si="59">IF(N260="základná",J260,0)</f>
        <v>0</v>
      </c>
      <c r="BF260" s="170">
        <f t="shared" ref="BF260:BF282" si="60">IF(N260="znížená",J260,0)</f>
        <v>0</v>
      </c>
      <c r="BG260" s="170">
        <f t="shared" ref="BG260:BG282" si="61">IF(N260="zákl. prenesená",J260,0)</f>
        <v>0</v>
      </c>
      <c r="BH260" s="170">
        <f t="shared" ref="BH260:BH282" si="62">IF(N260="zníž. prenesená",J260,0)</f>
        <v>0</v>
      </c>
      <c r="BI260" s="170">
        <f t="shared" ref="BI260:BI282" si="63">IF(N260="nulová",J260,0)</f>
        <v>0</v>
      </c>
      <c r="BJ260" s="17" t="s">
        <v>87</v>
      </c>
      <c r="BK260" s="170">
        <f t="shared" ref="BK260:BK282" si="64">ROUND(I260*H260,2)</f>
        <v>0</v>
      </c>
      <c r="BL260" s="17" t="s">
        <v>340</v>
      </c>
      <c r="BM260" s="169" t="s">
        <v>3945</v>
      </c>
    </row>
    <row r="261" spans="2:65" s="1" customFormat="1" ht="16.5" customHeight="1">
      <c r="B261" s="128"/>
      <c r="C261" s="158" t="s">
        <v>1177</v>
      </c>
      <c r="D261" s="158" t="s">
        <v>336</v>
      </c>
      <c r="E261" s="159" t="s">
        <v>5261</v>
      </c>
      <c r="F261" s="160" t="s">
        <v>3946</v>
      </c>
      <c r="G261" s="161" t="s">
        <v>501</v>
      </c>
      <c r="H261" s="162">
        <v>30</v>
      </c>
      <c r="I261" s="163"/>
      <c r="J261" s="164">
        <f t="shared" si="55"/>
        <v>0</v>
      </c>
      <c r="K261" s="165"/>
      <c r="L261" s="32"/>
      <c r="M261" s="166" t="s">
        <v>1</v>
      </c>
      <c r="N261" s="127" t="s">
        <v>41</v>
      </c>
      <c r="P261" s="167">
        <f t="shared" si="56"/>
        <v>0</v>
      </c>
      <c r="Q261" s="167">
        <v>0</v>
      </c>
      <c r="R261" s="167">
        <f t="shared" si="57"/>
        <v>0</v>
      </c>
      <c r="S261" s="167">
        <v>0</v>
      </c>
      <c r="T261" s="168">
        <f t="shared" si="58"/>
        <v>0</v>
      </c>
      <c r="AR261" s="169" t="s">
        <v>340</v>
      </c>
      <c r="AT261" s="169" t="s">
        <v>336</v>
      </c>
      <c r="AU261" s="169" t="s">
        <v>82</v>
      </c>
      <c r="AY261" s="17" t="s">
        <v>334</v>
      </c>
      <c r="BE261" s="170">
        <f t="shared" si="59"/>
        <v>0</v>
      </c>
      <c r="BF261" s="170">
        <f t="shared" si="60"/>
        <v>0</v>
      </c>
      <c r="BG261" s="170">
        <f t="shared" si="61"/>
        <v>0</v>
      </c>
      <c r="BH261" s="170">
        <f t="shared" si="62"/>
        <v>0</v>
      </c>
      <c r="BI261" s="170">
        <f t="shared" si="63"/>
        <v>0</v>
      </c>
      <c r="BJ261" s="17" t="s">
        <v>87</v>
      </c>
      <c r="BK261" s="170">
        <f t="shared" si="64"/>
        <v>0</v>
      </c>
      <c r="BL261" s="17" t="s">
        <v>340</v>
      </c>
      <c r="BM261" s="169" t="s">
        <v>3947</v>
      </c>
    </row>
    <row r="262" spans="2:65" s="1" customFormat="1" ht="16.5" customHeight="1">
      <c r="B262" s="128"/>
      <c r="C262" s="158" t="s">
        <v>1197</v>
      </c>
      <c r="D262" s="158" t="s">
        <v>336</v>
      </c>
      <c r="E262" s="159" t="s">
        <v>5262</v>
      </c>
      <c r="F262" s="160" t="s">
        <v>3948</v>
      </c>
      <c r="G262" s="161" t="s">
        <v>501</v>
      </c>
      <c r="H262" s="162">
        <v>50</v>
      </c>
      <c r="I262" s="163"/>
      <c r="J262" s="164">
        <f t="shared" si="55"/>
        <v>0</v>
      </c>
      <c r="K262" s="165"/>
      <c r="L262" s="32"/>
      <c r="M262" s="166" t="s">
        <v>1</v>
      </c>
      <c r="N262" s="127" t="s">
        <v>41</v>
      </c>
      <c r="P262" s="167">
        <f t="shared" si="56"/>
        <v>0</v>
      </c>
      <c r="Q262" s="167">
        <v>0</v>
      </c>
      <c r="R262" s="167">
        <f t="shared" si="57"/>
        <v>0</v>
      </c>
      <c r="S262" s="167">
        <v>0</v>
      </c>
      <c r="T262" s="168">
        <f t="shared" si="58"/>
        <v>0</v>
      </c>
      <c r="AR262" s="169" t="s">
        <v>340</v>
      </c>
      <c r="AT262" s="169" t="s">
        <v>336</v>
      </c>
      <c r="AU262" s="169" t="s">
        <v>82</v>
      </c>
      <c r="AY262" s="17" t="s">
        <v>334</v>
      </c>
      <c r="BE262" s="170">
        <f t="shared" si="59"/>
        <v>0</v>
      </c>
      <c r="BF262" s="170">
        <f t="shared" si="60"/>
        <v>0</v>
      </c>
      <c r="BG262" s="170">
        <f t="shared" si="61"/>
        <v>0</v>
      </c>
      <c r="BH262" s="170">
        <f t="shared" si="62"/>
        <v>0</v>
      </c>
      <c r="BI262" s="170">
        <f t="shared" si="63"/>
        <v>0</v>
      </c>
      <c r="BJ262" s="17" t="s">
        <v>87</v>
      </c>
      <c r="BK262" s="170">
        <f t="shared" si="64"/>
        <v>0</v>
      </c>
      <c r="BL262" s="17" t="s">
        <v>340</v>
      </c>
      <c r="BM262" s="169" t="s">
        <v>3949</v>
      </c>
    </row>
    <row r="263" spans="2:65" s="1" customFormat="1" ht="16.5" customHeight="1">
      <c r="B263" s="128"/>
      <c r="C263" s="158" t="s">
        <v>1209</v>
      </c>
      <c r="D263" s="158" t="s">
        <v>336</v>
      </c>
      <c r="E263" s="159" t="s">
        <v>5263</v>
      </c>
      <c r="F263" s="160" t="s">
        <v>3950</v>
      </c>
      <c r="G263" s="161" t="s">
        <v>2397</v>
      </c>
      <c r="H263" s="162">
        <v>280</v>
      </c>
      <c r="I263" s="163"/>
      <c r="J263" s="164">
        <f t="shared" si="55"/>
        <v>0</v>
      </c>
      <c r="K263" s="165"/>
      <c r="L263" s="32"/>
      <c r="M263" s="166" t="s">
        <v>1</v>
      </c>
      <c r="N263" s="127" t="s">
        <v>41</v>
      </c>
      <c r="P263" s="167">
        <f t="shared" si="56"/>
        <v>0</v>
      </c>
      <c r="Q263" s="167">
        <v>0</v>
      </c>
      <c r="R263" s="167">
        <f t="shared" si="57"/>
        <v>0</v>
      </c>
      <c r="S263" s="167">
        <v>0</v>
      </c>
      <c r="T263" s="168">
        <f t="shared" si="58"/>
        <v>0</v>
      </c>
      <c r="AR263" s="169" t="s">
        <v>340</v>
      </c>
      <c r="AT263" s="169" t="s">
        <v>336</v>
      </c>
      <c r="AU263" s="169" t="s">
        <v>82</v>
      </c>
      <c r="AY263" s="17" t="s">
        <v>334</v>
      </c>
      <c r="BE263" s="170">
        <f t="shared" si="59"/>
        <v>0</v>
      </c>
      <c r="BF263" s="170">
        <f t="shared" si="60"/>
        <v>0</v>
      </c>
      <c r="BG263" s="170">
        <f t="shared" si="61"/>
        <v>0</v>
      </c>
      <c r="BH263" s="170">
        <f t="shared" si="62"/>
        <v>0</v>
      </c>
      <c r="BI263" s="170">
        <f t="shared" si="63"/>
        <v>0</v>
      </c>
      <c r="BJ263" s="17" t="s">
        <v>87</v>
      </c>
      <c r="BK263" s="170">
        <f t="shared" si="64"/>
        <v>0</v>
      </c>
      <c r="BL263" s="17" t="s">
        <v>340</v>
      </c>
      <c r="BM263" s="169" t="s">
        <v>3951</v>
      </c>
    </row>
    <row r="264" spans="2:65" s="1" customFormat="1" ht="16.5" customHeight="1">
      <c r="B264" s="128"/>
      <c r="C264" s="158" t="s">
        <v>1213</v>
      </c>
      <c r="D264" s="158" t="s">
        <v>336</v>
      </c>
      <c r="E264" s="159" t="s">
        <v>5264</v>
      </c>
      <c r="F264" s="160" t="s">
        <v>3952</v>
      </c>
      <c r="G264" s="161" t="s">
        <v>2397</v>
      </c>
      <c r="H264" s="162">
        <v>20</v>
      </c>
      <c r="I264" s="163"/>
      <c r="J264" s="164">
        <f t="shared" si="55"/>
        <v>0</v>
      </c>
      <c r="K264" s="165"/>
      <c r="L264" s="32"/>
      <c r="M264" s="166" t="s">
        <v>1</v>
      </c>
      <c r="N264" s="127" t="s">
        <v>41</v>
      </c>
      <c r="P264" s="167">
        <f t="shared" si="56"/>
        <v>0</v>
      </c>
      <c r="Q264" s="167">
        <v>0</v>
      </c>
      <c r="R264" s="167">
        <f t="shared" si="57"/>
        <v>0</v>
      </c>
      <c r="S264" s="167">
        <v>0</v>
      </c>
      <c r="T264" s="168">
        <f t="shared" si="58"/>
        <v>0</v>
      </c>
      <c r="AR264" s="169" t="s">
        <v>340</v>
      </c>
      <c r="AT264" s="169" t="s">
        <v>336</v>
      </c>
      <c r="AU264" s="169" t="s">
        <v>82</v>
      </c>
      <c r="AY264" s="17" t="s">
        <v>334</v>
      </c>
      <c r="BE264" s="170">
        <f t="shared" si="59"/>
        <v>0</v>
      </c>
      <c r="BF264" s="170">
        <f t="shared" si="60"/>
        <v>0</v>
      </c>
      <c r="BG264" s="170">
        <f t="shared" si="61"/>
        <v>0</v>
      </c>
      <c r="BH264" s="170">
        <f t="shared" si="62"/>
        <v>0</v>
      </c>
      <c r="BI264" s="170">
        <f t="shared" si="63"/>
        <v>0</v>
      </c>
      <c r="BJ264" s="17" t="s">
        <v>87</v>
      </c>
      <c r="BK264" s="170">
        <f t="shared" si="64"/>
        <v>0</v>
      </c>
      <c r="BL264" s="17" t="s">
        <v>340</v>
      </c>
      <c r="BM264" s="169" t="s">
        <v>3953</v>
      </c>
    </row>
    <row r="265" spans="2:65" s="1" customFormat="1" ht="55.5" customHeight="1">
      <c r="B265" s="128"/>
      <c r="C265" s="158" t="s">
        <v>1222</v>
      </c>
      <c r="D265" s="158" t="s">
        <v>336</v>
      </c>
      <c r="E265" s="159" t="s">
        <v>5265</v>
      </c>
      <c r="F265" s="160" t="s">
        <v>3954</v>
      </c>
      <c r="G265" s="161" t="s">
        <v>511</v>
      </c>
      <c r="H265" s="162">
        <v>60</v>
      </c>
      <c r="I265" s="163"/>
      <c r="J265" s="164">
        <f t="shared" si="55"/>
        <v>0</v>
      </c>
      <c r="K265" s="165"/>
      <c r="L265" s="32"/>
      <c r="M265" s="166" t="s">
        <v>1</v>
      </c>
      <c r="N265" s="127" t="s">
        <v>41</v>
      </c>
      <c r="P265" s="167">
        <f t="shared" si="56"/>
        <v>0</v>
      </c>
      <c r="Q265" s="167">
        <v>0</v>
      </c>
      <c r="R265" s="167">
        <f t="shared" si="57"/>
        <v>0</v>
      </c>
      <c r="S265" s="167">
        <v>0</v>
      </c>
      <c r="T265" s="168">
        <f t="shared" si="58"/>
        <v>0</v>
      </c>
      <c r="AR265" s="169" t="s">
        <v>340</v>
      </c>
      <c r="AT265" s="169" t="s">
        <v>336</v>
      </c>
      <c r="AU265" s="169" t="s">
        <v>82</v>
      </c>
      <c r="AY265" s="17" t="s">
        <v>334</v>
      </c>
      <c r="BE265" s="170">
        <f t="shared" si="59"/>
        <v>0</v>
      </c>
      <c r="BF265" s="170">
        <f t="shared" si="60"/>
        <v>0</v>
      </c>
      <c r="BG265" s="170">
        <f t="shared" si="61"/>
        <v>0</v>
      </c>
      <c r="BH265" s="170">
        <f t="shared" si="62"/>
        <v>0</v>
      </c>
      <c r="BI265" s="170">
        <f t="shared" si="63"/>
        <v>0</v>
      </c>
      <c r="BJ265" s="17" t="s">
        <v>87</v>
      </c>
      <c r="BK265" s="170">
        <f t="shared" si="64"/>
        <v>0</v>
      </c>
      <c r="BL265" s="17" t="s">
        <v>340</v>
      </c>
      <c r="BM265" s="169" t="s">
        <v>3955</v>
      </c>
    </row>
    <row r="266" spans="2:65" s="1" customFormat="1" ht="16.5" customHeight="1">
      <c r="B266" s="128"/>
      <c r="C266" s="158" t="s">
        <v>1230</v>
      </c>
      <c r="D266" s="158" t="s">
        <v>336</v>
      </c>
      <c r="E266" s="159" t="s">
        <v>5266</v>
      </c>
      <c r="F266" s="160" t="s">
        <v>3956</v>
      </c>
      <c r="G266" s="161" t="s">
        <v>511</v>
      </c>
      <c r="H266" s="162">
        <v>280</v>
      </c>
      <c r="I266" s="163"/>
      <c r="J266" s="164">
        <f t="shared" si="55"/>
        <v>0</v>
      </c>
      <c r="K266" s="165"/>
      <c r="L266" s="32"/>
      <c r="M266" s="166" t="s">
        <v>1</v>
      </c>
      <c r="N266" s="127" t="s">
        <v>41</v>
      </c>
      <c r="P266" s="167">
        <f t="shared" si="56"/>
        <v>0</v>
      </c>
      <c r="Q266" s="167">
        <v>0</v>
      </c>
      <c r="R266" s="167">
        <f t="shared" si="57"/>
        <v>0</v>
      </c>
      <c r="S266" s="167">
        <v>0</v>
      </c>
      <c r="T266" s="168">
        <f t="shared" si="58"/>
        <v>0</v>
      </c>
      <c r="AR266" s="169" t="s">
        <v>340</v>
      </c>
      <c r="AT266" s="169" t="s">
        <v>336</v>
      </c>
      <c r="AU266" s="169" t="s">
        <v>82</v>
      </c>
      <c r="AY266" s="17" t="s">
        <v>334</v>
      </c>
      <c r="BE266" s="170">
        <f t="shared" si="59"/>
        <v>0</v>
      </c>
      <c r="BF266" s="170">
        <f t="shared" si="60"/>
        <v>0</v>
      </c>
      <c r="BG266" s="170">
        <f t="shared" si="61"/>
        <v>0</v>
      </c>
      <c r="BH266" s="170">
        <f t="shared" si="62"/>
        <v>0</v>
      </c>
      <c r="BI266" s="170">
        <f t="shared" si="63"/>
        <v>0</v>
      </c>
      <c r="BJ266" s="17" t="s">
        <v>87</v>
      </c>
      <c r="BK266" s="170">
        <f t="shared" si="64"/>
        <v>0</v>
      </c>
      <c r="BL266" s="17" t="s">
        <v>340</v>
      </c>
      <c r="BM266" s="169" t="s">
        <v>3957</v>
      </c>
    </row>
    <row r="267" spans="2:65" s="1" customFormat="1" ht="16.5" customHeight="1">
      <c r="B267" s="128"/>
      <c r="C267" s="158" t="s">
        <v>1235</v>
      </c>
      <c r="D267" s="158" t="s">
        <v>336</v>
      </c>
      <c r="E267" s="159" t="s">
        <v>5267</v>
      </c>
      <c r="F267" s="160" t="s">
        <v>3958</v>
      </c>
      <c r="G267" s="161" t="s">
        <v>501</v>
      </c>
      <c r="H267" s="162">
        <v>100</v>
      </c>
      <c r="I267" s="163"/>
      <c r="J267" s="164">
        <f t="shared" si="55"/>
        <v>0</v>
      </c>
      <c r="K267" s="165"/>
      <c r="L267" s="32"/>
      <c r="M267" s="166" t="s">
        <v>1</v>
      </c>
      <c r="N267" s="127" t="s">
        <v>41</v>
      </c>
      <c r="P267" s="167">
        <f t="shared" si="56"/>
        <v>0</v>
      </c>
      <c r="Q267" s="167">
        <v>0</v>
      </c>
      <c r="R267" s="167">
        <f t="shared" si="57"/>
        <v>0</v>
      </c>
      <c r="S267" s="167">
        <v>0</v>
      </c>
      <c r="T267" s="168">
        <f t="shared" si="58"/>
        <v>0</v>
      </c>
      <c r="AR267" s="169" t="s">
        <v>340</v>
      </c>
      <c r="AT267" s="169" t="s">
        <v>336</v>
      </c>
      <c r="AU267" s="169" t="s">
        <v>82</v>
      </c>
      <c r="AY267" s="17" t="s">
        <v>334</v>
      </c>
      <c r="BE267" s="170">
        <f t="shared" si="59"/>
        <v>0</v>
      </c>
      <c r="BF267" s="170">
        <f t="shared" si="60"/>
        <v>0</v>
      </c>
      <c r="BG267" s="170">
        <f t="shared" si="61"/>
        <v>0</v>
      </c>
      <c r="BH267" s="170">
        <f t="shared" si="62"/>
        <v>0</v>
      </c>
      <c r="BI267" s="170">
        <f t="shared" si="63"/>
        <v>0</v>
      </c>
      <c r="BJ267" s="17" t="s">
        <v>87</v>
      </c>
      <c r="BK267" s="170">
        <f t="shared" si="64"/>
        <v>0</v>
      </c>
      <c r="BL267" s="17" t="s">
        <v>340</v>
      </c>
      <c r="BM267" s="169" t="s">
        <v>3959</v>
      </c>
    </row>
    <row r="268" spans="2:65" s="1" customFormat="1" ht="24.15" customHeight="1">
      <c r="B268" s="128"/>
      <c r="C268" s="158" t="s">
        <v>1245</v>
      </c>
      <c r="D268" s="158" t="s">
        <v>336</v>
      </c>
      <c r="E268" s="159" t="s">
        <v>5268</v>
      </c>
      <c r="F268" s="160" t="s">
        <v>3960</v>
      </c>
      <c r="G268" s="161" t="s">
        <v>501</v>
      </c>
      <c r="H268" s="162">
        <v>9</v>
      </c>
      <c r="I268" s="163"/>
      <c r="J268" s="164">
        <f t="shared" si="55"/>
        <v>0</v>
      </c>
      <c r="K268" s="165"/>
      <c r="L268" s="32"/>
      <c r="M268" s="166" t="s">
        <v>1</v>
      </c>
      <c r="N268" s="127" t="s">
        <v>41</v>
      </c>
      <c r="P268" s="167">
        <f t="shared" si="56"/>
        <v>0</v>
      </c>
      <c r="Q268" s="167">
        <v>0</v>
      </c>
      <c r="R268" s="167">
        <f t="shared" si="57"/>
        <v>0</v>
      </c>
      <c r="S268" s="167">
        <v>0</v>
      </c>
      <c r="T268" s="168">
        <f t="shared" si="58"/>
        <v>0</v>
      </c>
      <c r="AR268" s="169" t="s">
        <v>340</v>
      </c>
      <c r="AT268" s="169" t="s">
        <v>336</v>
      </c>
      <c r="AU268" s="169" t="s">
        <v>82</v>
      </c>
      <c r="AY268" s="17" t="s">
        <v>334</v>
      </c>
      <c r="BE268" s="170">
        <f t="shared" si="59"/>
        <v>0</v>
      </c>
      <c r="BF268" s="170">
        <f t="shared" si="60"/>
        <v>0</v>
      </c>
      <c r="BG268" s="170">
        <f t="shared" si="61"/>
        <v>0</v>
      </c>
      <c r="BH268" s="170">
        <f t="shared" si="62"/>
        <v>0</v>
      </c>
      <c r="BI268" s="170">
        <f t="shared" si="63"/>
        <v>0</v>
      </c>
      <c r="BJ268" s="17" t="s">
        <v>87</v>
      </c>
      <c r="BK268" s="170">
        <f t="shared" si="64"/>
        <v>0</v>
      </c>
      <c r="BL268" s="17" t="s">
        <v>340</v>
      </c>
      <c r="BM268" s="169" t="s">
        <v>3961</v>
      </c>
    </row>
    <row r="269" spans="2:65" s="1" customFormat="1" ht="24.15" customHeight="1">
      <c r="B269" s="128"/>
      <c r="C269" s="158" t="s">
        <v>725</v>
      </c>
      <c r="D269" s="158" t="s">
        <v>336</v>
      </c>
      <c r="E269" s="159" t="s">
        <v>5269</v>
      </c>
      <c r="F269" s="160" t="s">
        <v>3962</v>
      </c>
      <c r="G269" s="161" t="s">
        <v>501</v>
      </c>
      <c r="H269" s="162">
        <v>300</v>
      </c>
      <c r="I269" s="163"/>
      <c r="J269" s="164">
        <f t="shared" si="55"/>
        <v>0</v>
      </c>
      <c r="K269" s="165"/>
      <c r="L269" s="32"/>
      <c r="M269" s="166" t="s">
        <v>1</v>
      </c>
      <c r="N269" s="127" t="s">
        <v>41</v>
      </c>
      <c r="P269" s="167">
        <f t="shared" si="56"/>
        <v>0</v>
      </c>
      <c r="Q269" s="167">
        <v>0</v>
      </c>
      <c r="R269" s="167">
        <f t="shared" si="57"/>
        <v>0</v>
      </c>
      <c r="S269" s="167">
        <v>0</v>
      </c>
      <c r="T269" s="168">
        <f t="shared" si="58"/>
        <v>0</v>
      </c>
      <c r="AR269" s="169" t="s">
        <v>340</v>
      </c>
      <c r="AT269" s="169" t="s">
        <v>336</v>
      </c>
      <c r="AU269" s="169" t="s">
        <v>82</v>
      </c>
      <c r="AY269" s="17" t="s">
        <v>334</v>
      </c>
      <c r="BE269" s="170">
        <f t="shared" si="59"/>
        <v>0</v>
      </c>
      <c r="BF269" s="170">
        <f t="shared" si="60"/>
        <v>0</v>
      </c>
      <c r="BG269" s="170">
        <f t="shared" si="61"/>
        <v>0</v>
      </c>
      <c r="BH269" s="170">
        <f t="shared" si="62"/>
        <v>0</v>
      </c>
      <c r="BI269" s="170">
        <f t="shared" si="63"/>
        <v>0</v>
      </c>
      <c r="BJ269" s="17" t="s">
        <v>87</v>
      </c>
      <c r="BK269" s="170">
        <f t="shared" si="64"/>
        <v>0</v>
      </c>
      <c r="BL269" s="17" t="s">
        <v>340</v>
      </c>
      <c r="BM269" s="169" t="s">
        <v>3963</v>
      </c>
    </row>
    <row r="270" spans="2:65" s="1" customFormat="1" ht="24.15" customHeight="1">
      <c r="B270" s="128"/>
      <c r="C270" s="158" t="s">
        <v>1258</v>
      </c>
      <c r="D270" s="158" t="s">
        <v>336</v>
      </c>
      <c r="E270" s="159" t="s">
        <v>5270</v>
      </c>
      <c r="F270" s="160" t="s">
        <v>3964</v>
      </c>
      <c r="G270" s="161" t="s">
        <v>501</v>
      </c>
      <c r="H270" s="162">
        <v>10</v>
      </c>
      <c r="I270" s="163"/>
      <c r="J270" s="164">
        <f t="shared" si="55"/>
        <v>0</v>
      </c>
      <c r="K270" s="165"/>
      <c r="L270" s="32"/>
      <c r="M270" s="166" t="s">
        <v>1</v>
      </c>
      <c r="N270" s="127" t="s">
        <v>41</v>
      </c>
      <c r="P270" s="167">
        <f t="shared" si="56"/>
        <v>0</v>
      </c>
      <c r="Q270" s="167">
        <v>0</v>
      </c>
      <c r="R270" s="167">
        <f t="shared" si="57"/>
        <v>0</v>
      </c>
      <c r="S270" s="167">
        <v>0</v>
      </c>
      <c r="T270" s="168">
        <f t="shared" si="58"/>
        <v>0</v>
      </c>
      <c r="AR270" s="169" t="s">
        <v>340</v>
      </c>
      <c r="AT270" s="169" t="s">
        <v>336</v>
      </c>
      <c r="AU270" s="169" t="s">
        <v>82</v>
      </c>
      <c r="AY270" s="17" t="s">
        <v>334</v>
      </c>
      <c r="BE270" s="170">
        <f t="shared" si="59"/>
        <v>0</v>
      </c>
      <c r="BF270" s="170">
        <f t="shared" si="60"/>
        <v>0</v>
      </c>
      <c r="BG270" s="170">
        <f t="shared" si="61"/>
        <v>0</v>
      </c>
      <c r="BH270" s="170">
        <f t="shared" si="62"/>
        <v>0</v>
      </c>
      <c r="BI270" s="170">
        <f t="shared" si="63"/>
        <v>0</v>
      </c>
      <c r="BJ270" s="17" t="s">
        <v>87</v>
      </c>
      <c r="BK270" s="170">
        <f t="shared" si="64"/>
        <v>0</v>
      </c>
      <c r="BL270" s="17" t="s">
        <v>340</v>
      </c>
      <c r="BM270" s="169" t="s">
        <v>3965</v>
      </c>
    </row>
    <row r="271" spans="2:65" s="1" customFormat="1" ht="16.5" customHeight="1">
      <c r="B271" s="128"/>
      <c r="C271" s="158" t="s">
        <v>1264</v>
      </c>
      <c r="D271" s="158" t="s">
        <v>336</v>
      </c>
      <c r="E271" s="159" t="s">
        <v>5271</v>
      </c>
      <c r="F271" s="160" t="s">
        <v>3966</v>
      </c>
      <c r="G271" s="161" t="s">
        <v>501</v>
      </c>
      <c r="H271" s="162">
        <v>9</v>
      </c>
      <c r="I271" s="163"/>
      <c r="J271" s="164">
        <f t="shared" si="55"/>
        <v>0</v>
      </c>
      <c r="K271" s="165"/>
      <c r="L271" s="32"/>
      <c r="M271" s="166" t="s">
        <v>1</v>
      </c>
      <c r="N271" s="127" t="s">
        <v>41</v>
      </c>
      <c r="P271" s="167">
        <f t="shared" si="56"/>
        <v>0</v>
      </c>
      <c r="Q271" s="167">
        <v>0</v>
      </c>
      <c r="R271" s="167">
        <f t="shared" si="57"/>
        <v>0</v>
      </c>
      <c r="S271" s="167">
        <v>0</v>
      </c>
      <c r="T271" s="168">
        <f t="shared" si="58"/>
        <v>0</v>
      </c>
      <c r="AR271" s="169" t="s">
        <v>340</v>
      </c>
      <c r="AT271" s="169" t="s">
        <v>336</v>
      </c>
      <c r="AU271" s="169" t="s">
        <v>82</v>
      </c>
      <c r="AY271" s="17" t="s">
        <v>334</v>
      </c>
      <c r="BE271" s="170">
        <f t="shared" si="59"/>
        <v>0</v>
      </c>
      <c r="BF271" s="170">
        <f t="shared" si="60"/>
        <v>0</v>
      </c>
      <c r="BG271" s="170">
        <f t="shared" si="61"/>
        <v>0</v>
      </c>
      <c r="BH271" s="170">
        <f t="shared" si="62"/>
        <v>0</v>
      </c>
      <c r="BI271" s="170">
        <f t="shared" si="63"/>
        <v>0</v>
      </c>
      <c r="BJ271" s="17" t="s">
        <v>87</v>
      </c>
      <c r="BK271" s="170">
        <f t="shared" si="64"/>
        <v>0</v>
      </c>
      <c r="BL271" s="17" t="s">
        <v>340</v>
      </c>
      <c r="BM271" s="169" t="s">
        <v>3967</v>
      </c>
    </row>
    <row r="272" spans="2:65" s="1" customFormat="1" ht="16.5" customHeight="1">
      <c r="B272" s="128"/>
      <c r="C272" s="199" t="s">
        <v>1282</v>
      </c>
      <c r="D272" s="199" t="s">
        <v>425</v>
      </c>
      <c r="E272" s="200" t="s">
        <v>5272</v>
      </c>
      <c r="F272" s="201" t="s">
        <v>3946</v>
      </c>
      <c r="G272" s="202" t="s">
        <v>501</v>
      </c>
      <c r="H272" s="203">
        <v>30</v>
      </c>
      <c r="I272" s="204"/>
      <c r="J272" s="205">
        <f t="shared" si="55"/>
        <v>0</v>
      </c>
      <c r="K272" s="206"/>
      <c r="L272" s="207"/>
      <c r="M272" s="208" t="s">
        <v>1</v>
      </c>
      <c r="N272" s="209" t="s">
        <v>41</v>
      </c>
      <c r="P272" s="167">
        <f t="shared" si="56"/>
        <v>0</v>
      </c>
      <c r="Q272" s="167">
        <v>0</v>
      </c>
      <c r="R272" s="167">
        <f t="shared" si="57"/>
        <v>0</v>
      </c>
      <c r="S272" s="167">
        <v>0</v>
      </c>
      <c r="T272" s="168">
        <f t="shared" si="58"/>
        <v>0</v>
      </c>
      <c r="AR272" s="169" t="s">
        <v>392</v>
      </c>
      <c r="AT272" s="169" t="s">
        <v>425</v>
      </c>
      <c r="AU272" s="169" t="s">
        <v>82</v>
      </c>
      <c r="AY272" s="17" t="s">
        <v>334</v>
      </c>
      <c r="BE272" s="170">
        <f t="shared" si="59"/>
        <v>0</v>
      </c>
      <c r="BF272" s="170">
        <f t="shared" si="60"/>
        <v>0</v>
      </c>
      <c r="BG272" s="170">
        <f t="shared" si="61"/>
        <v>0</v>
      </c>
      <c r="BH272" s="170">
        <f t="shared" si="62"/>
        <v>0</v>
      </c>
      <c r="BI272" s="170">
        <f t="shared" si="63"/>
        <v>0</v>
      </c>
      <c r="BJ272" s="17" t="s">
        <v>87</v>
      </c>
      <c r="BK272" s="170">
        <f t="shared" si="64"/>
        <v>0</v>
      </c>
      <c r="BL272" s="17" t="s">
        <v>340</v>
      </c>
      <c r="BM272" s="169" t="s">
        <v>3968</v>
      </c>
    </row>
    <row r="273" spans="2:65" s="1" customFormat="1" ht="16.5" customHeight="1">
      <c r="B273" s="128"/>
      <c r="C273" s="199" t="s">
        <v>1287</v>
      </c>
      <c r="D273" s="199" t="s">
        <v>425</v>
      </c>
      <c r="E273" s="200" t="s">
        <v>5273</v>
      </c>
      <c r="F273" s="201" t="s">
        <v>3948</v>
      </c>
      <c r="G273" s="202" t="s">
        <v>501</v>
      </c>
      <c r="H273" s="203">
        <v>50</v>
      </c>
      <c r="I273" s="204"/>
      <c r="J273" s="205">
        <f t="shared" si="55"/>
        <v>0</v>
      </c>
      <c r="K273" s="206"/>
      <c r="L273" s="207"/>
      <c r="M273" s="208" t="s">
        <v>1</v>
      </c>
      <c r="N273" s="209" t="s">
        <v>41</v>
      </c>
      <c r="P273" s="167">
        <f t="shared" si="56"/>
        <v>0</v>
      </c>
      <c r="Q273" s="167">
        <v>0</v>
      </c>
      <c r="R273" s="167">
        <f t="shared" si="57"/>
        <v>0</v>
      </c>
      <c r="S273" s="167">
        <v>0</v>
      </c>
      <c r="T273" s="168">
        <f t="shared" si="58"/>
        <v>0</v>
      </c>
      <c r="AR273" s="169" t="s">
        <v>392</v>
      </c>
      <c r="AT273" s="169" t="s">
        <v>425</v>
      </c>
      <c r="AU273" s="169" t="s">
        <v>82</v>
      </c>
      <c r="AY273" s="17" t="s">
        <v>334</v>
      </c>
      <c r="BE273" s="170">
        <f t="shared" si="59"/>
        <v>0</v>
      </c>
      <c r="BF273" s="170">
        <f t="shared" si="60"/>
        <v>0</v>
      </c>
      <c r="BG273" s="170">
        <f t="shared" si="61"/>
        <v>0</v>
      </c>
      <c r="BH273" s="170">
        <f t="shared" si="62"/>
        <v>0</v>
      </c>
      <c r="BI273" s="170">
        <f t="shared" si="63"/>
        <v>0</v>
      </c>
      <c r="BJ273" s="17" t="s">
        <v>87</v>
      </c>
      <c r="BK273" s="170">
        <f t="shared" si="64"/>
        <v>0</v>
      </c>
      <c r="BL273" s="17" t="s">
        <v>340</v>
      </c>
      <c r="BM273" s="169" t="s">
        <v>3969</v>
      </c>
    </row>
    <row r="274" spans="2:65" s="1" customFormat="1" ht="16.5" customHeight="1">
      <c r="B274" s="128"/>
      <c r="C274" s="199" t="s">
        <v>1293</v>
      </c>
      <c r="D274" s="199" t="s">
        <v>425</v>
      </c>
      <c r="E274" s="200" t="s">
        <v>5274</v>
      </c>
      <c r="F274" s="201" t="s">
        <v>3950</v>
      </c>
      <c r="G274" s="202" t="s">
        <v>2397</v>
      </c>
      <c r="H274" s="203">
        <v>280</v>
      </c>
      <c r="I274" s="204"/>
      <c r="J274" s="205">
        <f t="shared" si="55"/>
        <v>0</v>
      </c>
      <c r="K274" s="206"/>
      <c r="L274" s="207"/>
      <c r="M274" s="208" t="s">
        <v>1</v>
      </c>
      <c r="N274" s="209" t="s">
        <v>41</v>
      </c>
      <c r="P274" s="167">
        <f t="shared" si="56"/>
        <v>0</v>
      </c>
      <c r="Q274" s="167">
        <v>0</v>
      </c>
      <c r="R274" s="167">
        <f t="shared" si="57"/>
        <v>0</v>
      </c>
      <c r="S274" s="167">
        <v>0</v>
      </c>
      <c r="T274" s="168">
        <f t="shared" si="58"/>
        <v>0</v>
      </c>
      <c r="AR274" s="169" t="s">
        <v>392</v>
      </c>
      <c r="AT274" s="169" t="s">
        <v>425</v>
      </c>
      <c r="AU274" s="169" t="s">
        <v>82</v>
      </c>
      <c r="AY274" s="17" t="s">
        <v>334</v>
      </c>
      <c r="BE274" s="170">
        <f t="shared" si="59"/>
        <v>0</v>
      </c>
      <c r="BF274" s="170">
        <f t="shared" si="60"/>
        <v>0</v>
      </c>
      <c r="BG274" s="170">
        <f t="shared" si="61"/>
        <v>0</v>
      </c>
      <c r="BH274" s="170">
        <f t="shared" si="62"/>
        <v>0</v>
      </c>
      <c r="BI274" s="170">
        <f t="shared" si="63"/>
        <v>0</v>
      </c>
      <c r="BJ274" s="17" t="s">
        <v>87</v>
      </c>
      <c r="BK274" s="170">
        <f t="shared" si="64"/>
        <v>0</v>
      </c>
      <c r="BL274" s="17" t="s">
        <v>340</v>
      </c>
      <c r="BM274" s="169" t="s">
        <v>3970</v>
      </c>
    </row>
    <row r="275" spans="2:65" s="1" customFormat="1" ht="16.5" customHeight="1">
      <c r="B275" s="128"/>
      <c r="C275" s="199" t="s">
        <v>1297</v>
      </c>
      <c r="D275" s="199" t="s">
        <v>425</v>
      </c>
      <c r="E275" s="200" t="s">
        <v>5275</v>
      </c>
      <c r="F275" s="201" t="s">
        <v>3952</v>
      </c>
      <c r="G275" s="202" t="s">
        <v>2397</v>
      </c>
      <c r="H275" s="203">
        <v>20</v>
      </c>
      <c r="I275" s="204"/>
      <c r="J275" s="205">
        <f t="shared" si="55"/>
        <v>0</v>
      </c>
      <c r="K275" s="206"/>
      <c r="L275" s="207"/>
      <c r="M275" s="208" t="s">
        <v>1</v>
      </c>
      <c r="N275" s="209" t="s">
        <v>41</v>
      </c>
      <c r="P275" s="167">
        <f t="shared" si="56"/>
        <v>0</v>
      </c>
      <c r="Q275" s="167">
        <v>0</v>
      </c>
      <c r="R275" s="167">
        <f t="shared" si="57"/>
        <v>0</v>
      </c>
      <c r="S275" s="167">
        <v>0</v>
      </c>
      <c r="T275" s="168">
        <f t="shared" si="58"/>
        <v>0</v>
      </c>
      <c r="AR275" s="169" t="s">
        <v>392</v>
      </c>
      <c r="AT275" s="169" t="s">
        <v>425</v>
      </c>
      <c r="AU275" s="169" t="s">
        <v>82</v>
      </c>
      <c r="AY275" s="17" t="s">
        <v>334</v>
      </c>
      <c r="BE275" s="170">
        <f t="shared" si="59"/>
        <v>0</v>
      </c>
      <c r="BF275" s="170">
        <f t="shared" si="60"/>
        <v>0</v>
      </c>
      <c r="BG275" s="170">
        <f t="shared" si="61"/>
        <v>0</v>
      </c>
      <c r="BH275" s="170">
        <f t="shared" si="62"/>
        <v>0</v>
      </c>
      <c r="BI275" s="170">
        <f t="shared" si="63"/>
        <v>0</v>
      </c>
      <c r="BJ275" s="17" t="s">
        <v>87</v>
      </c>
      <c r="BK275" s="170">
        <f t="shared" si="64"/>
        <v>0</v>
      </c>
      <c r="BL275" s="17" t="s">
        <v>340</v>
      </c>
      <c r="BM275" s="169" t="s">
        <v>3971</v>
      </c>
    </row>
    <row r="276" spans="2:65" s="1" customFormat="1" ht="55.5" customHeight="1">
      <c r="B276" s="128"/>
      <c r="C276" s="199" t="s">
        <v>1301</v>
      </c>
      <c r="D276" s="199" t="s">
        <v>425</v>
      </c>
      <c r="E276" s="200" t="s">
        <v>5276</v>
      </c>
      <c r="F276" s="201" t="s">
        <v>3954</v>
      </c>
      <c r="G276" s="202" t="s">
        <v>511</v>
      </c>
      <c r="H276" s="203">
        <v>60</v>
      </c>
      <c r="I276" s="204"/>
      <c r="J276" s="205">
        <f t="shared" si="55"/>
        <v>0</v>
      </c>
      <c r="K276" s="206"/>
      <c r="L276" s="207"/>
      <c r="M276" s="208" t="s">
        <v>1</v>
      </c>
      <c r="N276" s="209" t="s">
        <v>41</v>
      </c>
      <c r="P276" s="167">
        <f t="shared" si="56"/>
        <v>0</v>
      </c>
      <c r="Q276" s="167">
        <v>0</v>
      </c>
      <c r="R276" s="167">
        <f t="shared" si="57"/>
        <v>0</v>
      </c>
      <c r="S276" s="167">
        <v>0</v>
      </c>
      <c r="T276" s="168">
        <f t="shared" si="58"/>
        <v>0</v>
      </c>
      <c r="AR276" s="169" t="s">
        <v>392</v>
      </c>
      <c r="AT276" s="169" t="s">
        <v>425</v>
      </c>
      <c r="AU276" s="169" t="s">
        <v>82</v>
      </c>
      <c r="AY276" s="17" t="s">
        <v>334</v>
      </c>
      <c r="BE276" s="170">
        <f t="shared" si="59"/>
        <v>0</v>
      </c>
      <c r="BF276" s="170">
        <f t="shared" si="60"/>
        <v>0</v>
      </c>
      <c r="BG276" s="170">
        <f t="shared" si="61"/>
        <v>0</v>
      </c>
      <c r="BH276" s="170">
        <f t="shared" si="62"/>
        <v>0</v>
      </c>
      <c r="BI276" s="170">
        <f t="shared" si="63"/>
        <v>0</v>
      </c>
      <c r="BJ276" s="17" t="s">
        <v>87</v>
      </c>
      <c r="BK276" s="170">
        <f t="shared" si="64"/>
        <v>0</v>
      </c>
      <c r="BL276" s="17" t="s">
        <v>340</v>
      </c>
      <c r="BM276" s="169" t="s">
        <v>3972</v>
      </c>
    </row>
    <row r="277" spans="2:65" s="1" customFormat="1" ht="16.5" customHeight="1">
      <c r="B277" s="128"/>
      <c r="C277" s="199" t="s">
        <v>1309</v>
      </c>
      <c r="D277" s="199" t="s">
        <v>425</v>
      </c>
      <c r="E277" s="200" t="s">
        <v>5277</v>
      </c>
      <c r="F277" s="201" t="s">
        <v>3956</v>
      </c>
      <c r="G277" s="202" t="s">
        <v>511</v>
      </c>
      <c r="H277" s="203">
        <v>280</v>
      </c>
      <c r="I277" s="204"/>
      <c r="J277" s="205">
        <f t="shared" si="55"/>
        <v>0</v>
      </c>
      <c r="K277" s="206"/>
      <c r="L277" s="207"/>
      <c r="M277" s="208" t="s">
        <v>1</v>
      </c>
      <c r="N277" s="209" t="s">
        <v>41</v>
      </c>
      <c r="P277" s="167">
        <f t="shared" si="56"/>
        <v>0</v>
      </c>
      <c r="Q277" s="167">
        <v>0</v>
      </c>
      <c r="R277" s="167">
        <f t="shared" si="57"/>
        <v>0</v>
      </c>
      <c r="S277" s="167">
        <v>0</v>
      </c>
      <c r="T277" s="168">
        <f t="shared" si="58"/>
        <v>0</v>
      </c>
      <c r="AR277" s="169" t="s">
        <v>392</v>
      </c>
      <c r="AT277" s="169" t="s">
        <v>425</v>
      </c>
      <c r="AU277" s="169" t="s">
        <v>82</v>
      </c>
      <c r="AY277" s="17" t="s">
        <v>334</v>
      </c>
      <c r="BE277" s="170">
        <f t="shared" si="59"/>
        <v>0</v>
      </c>
      <c r="BF277" s="170">
        <f t="shared" si="60"/>
        <v>0</v>
      </c>
      <c r="BG277" s="170">
        <f t="shared" si="61"/>
        <v>0</v>
      </c>
      <c r="BH277" s="170">
        <f t="shared" si="62"/>
        <v>0</v>
      </c>
      <c r="BI277" s="170">
        <f t="shared" si="63"/>
        <v>0</v>
      </c>
      <c r="BJ277" s="17" t="s">
        <v>87</v>
      </c>
      <c r="BK277" s="170">
        <f t="shared" si="64"/>
        <v>0</v>
      </c>
      <c r="BL277" s="17" t="s">
        <v>340</v>
      </c>
      <c r="BM277" s="169" t="s">
        <v>3973</v>
      </c>
    </row>
    <row r="278" spans="2:65" s="1" customFormat="1" ht="16.5" customHeight="1">
      <c r="B278" s="128"/>
      <c r="C278" s="199" t="s">
        <v>1320</v>
      </c>
      <c r="D278" s="199" t="s">
        <v>425</v>
      </c>
      <c r="E278" s="200" t="s">
        <v>5278</v>
      </c>
      <c r="F278" s="201" t="s">
        <v>3958</v>
      </c>
      <c r="G278" s="202" t="s">
        <v>501</v>
      </c>
      <c r="H278" s="203">
        <v>100</v>
      </c>
      <c r="I278" s="204"/>
      <c r="J278" s="205">
        <f t="shared" si="55"/>
        <v>0</v>
      </c>
      <c r="K278" s="206"/>
      <c r="L278" s="207"/>
      <c r="M278" s="208" t="s">
        <v>1</v>
      </c>
      <c r="N278" s="209" t="s">
        <v>41</v>
      </c>
      <c r="P278" s="167">
        <f t="shared" si="56"/>
        <v>0</v>
      </c>
      <c r="Q278" s="167">
        <v>0</v>
      </c>
      <c r="R278" s="167">
        <f t="shared" si="57"/>
        <v>0</v>
      </c>
      <c r="S278" s="167">
        <v>0</v>
      </c>
      <c r="T278" s="168">
        <f t="shared" si="58"/>
        <v>0</v>
      </c>
      <c r="AR278" s="169" t="s">
        <v>392</v>
      </c>
      <c r="AT278" s="169" t="s">
        <v>425</v>
      </c>
      <c r="AU278" s="169" t="s">
        <v>82</v>
      </c>
      <c r="AY278" s="17" t="s">
        <v>334</v>
      </c>
      <c r="BE278" s="170">
        <f t="shared" si="59"/>
        <v>0</v>
      </c>
      <c r="BF278" s="170">
        <f t="shared" si="60"/>
        <v>0</v>
      </c>
      <c r="BG278" s="170">
        <f t="shared" si="61"/>
        <v>0</v>
      </c>
      <c r="BH278" s="170">
        <f t="shared" si="62"/>
        <v>0</v>
      </c>
      <c r="BI278" s="170">
        <f t="shared" si="63"/>
        <v>0</v>
      </c>
      <c r="BJ278" s="17" t="s">
        <v>87</v>
      </c>
      <c r="BK278" s="170">
        <f t="shared" si="64"/>
        <v>0</v>
      </c>
      <c r="BL278" s="17" t="s">
        <v>340</v>
      </c>
      <c r="BM278" s="169" t="s">
        <v>3974</v>
      </c>
    </row>
    <row r="279" spans="2:65" s="1" customFormat="1" ht="24.15" customHeight="1">
      <c r="B279" s="128"/>
      <c r="C279" s="199" t="s">
        <v>1325</v>
      </c>
      <c r="D279" s="199" t="s">
        <v>425</v>
      </c>
      <c r="E279" s="200" t="s">
        <v>5279</v>
      </c>
      <c r="F279" s="201" t="s">
        <v>3960</v>
      </c>
      <c r="G279" s="202" t="s">
        <v>501</v>
      </c>
      <c r="H279" s="203">
        <v>9</v>
      </c>
      <c r="I279" s="204"/>
      <c r="J279" s="205">
        <f t="shared" si="55"/>
        <v>0</v>
      </c>
      <c r="K279" s="206"/>
      <c r="L279" s="207"/>
      <c r="M279" s="208" t="s">
        <v>1</v>
      </c>
      <c r="N279" s="209" t="s">
        <v>41</v>
      </c>
      <c r="P279" s="167">
        <f t="shared" si="56"/>
        <v>0</v>
      </c>
      <c r="Q279" s="167">
        <v>0</v>
      </c>
      <c r="R279" s="167">
        <f t="shared" si="57"/>
        <v>0</v>
      </c>
      <c r="S279" s="167">
        <v>0</v>
      </c>
      <c r="T279" s="168">
        <f t="shared" si="58"/>
        <v>0</v>
      </c>
      <c r="AR279" s="169" t="s">
        <v>392</v>
      </c>
      <c r="AT279" s="169" t="s">
        <v>425</v>
      </c>
      <c r="AU279" s="169" t="s">
        <v>82</v>
      </c>
      <c r="AY279" s="17" t="s">
        <v>334</v>
      </c>
      <c r="BE279" s="170">
        <f t="shared" si="59"/>
        <v>0</v>
      </c>
      <c r="BF279" s="170">
        <f t="shared" si="60"/>
        <v>0</v>
      </c>
      <c r="BG279" s="170">
        <f t="shared" si="61"/>
        <v>0</v>
      </c>
      <c r="BH279" s="170">
        <f t="shared" si="62"/>
        <v>0</v>
      </c>
      <c r="BI279" s="170">
        <f t="shared" si="63"/>
        <v>0</v>
      </c>
      <c r="BJ279" s="17" t="s">
        <v>87</v>
      </c>
      <c r="BK279" s="170">
        <f t="shared" si="64"/>
        <v>0</v>
      </c>
      <c r="BL279" s="17" t="s">
        <v>340</v>
      </c>
      <c r="BM279" s="169" t="s">
        <v>3975</v>
      </c>
    </row>
    <row r="280" spans="2:65" s="1" customFormat="1" ht="24.15" customHeight="1">
      <c r="B280" s="128"/>
      <c r="C280" s="199" t="s">
        <v>1329</v>
      </c>
      <c r="D280" s="199" t="s">
        <v>425</v>
      </c>
      <c r="E280" s="200" t="s">
        <v>5280</v>
      </c>
      <c r="F280" s="201" t="s">
        <v>3962</v>
      </c>
      <c r="G280" s="202" t="s">
        <v>501</v>
      </c>
      <c r="H280" s="203">
        <v>300</v>
      </c>
      <c r="I280" s="204"/>
      <c r="J280" s="205">
        <f t="shared" si="55"/>
        <v>0</v>
      </c>
      <c r="K280" s="206"/>
      <c r="L280" s="207"/>
      <c r="M280" s="208" t="s">
        <v>1</v>
      </c>
      <c r="N280" s="209" t="s">
        <v>41</v>
      </c>
      <c r="P280" s="167">
        <f t="shared" si="56"/>
        <v>0</v>
      </c>
      <c r="Q280" s="167">
        <v>0</v>
      </c>
      <c r="R280" s="167">
        <f t="shared" si="57"/>
        <v>0</v>
      </c>
      <c r="S280" s="167">
        <v>0</v>
      </c>
      <c r="T280" s="168">
        <f t="shared" si="58"/>
        <v>0</v>
      </c>
      <c r="AR280" s="169" t="s">
        <v>392</v>
      </c>
      <c r="AT280" s="169" t="s">
        <v>425</v>
      </c>
      <c r="AU280" s="169" t="s">
        <v>82</v>
      </c>
      <c r="AY280" s="17" t="s">
        <v>334</v>
      </c>
      <c r="BE280" s="170">
        <f t="shared" si="59"/>
        <v>0</v>
      </c>
      <c r="BF280" s="170">
        <f t="shared" si="60"/>
        <v>0</v>
      </c>
      <c r="BG280" s="170">
        <f t="shared" si="61"/>
        <v>0</v>
      </c>
      <c r="BH280" s="170">
        <f t="shared" si="62"/>
        <v>0</v>
      </c>
      <c r="BI280" s="170">
        <f t="shared" si="63"/>
        <v>0</v>
      </c>
      <c r="BJ280" s="17" t="s">
        <v>87</v>
      </c>
      <c r="BK280" s="170">
        <f t="shared" si="64"/>
        <v>0</v>
      </c>
      <c r="BL280" s="17" t="s">
        <v>340</v>
      </c>
      <c r="BM280" s="169" t="s">
        <v>3976</v>
      </c>
    </row>
    <row r="281" spans="2:65" s="1" customFormat="1" ht="24.15" customHeight="1">
      <c r="B281" s="128"/>
      <c r="C281" s="199" t="s">
        <v>1333</v>
      </c>
      <c r="D281" s="199" t="s">
        <v>425</v>
      </c>
      <c r="E281" s="200" t="s">
        <v>5281</v>
      </c>
      <c r="F281" s="201" t="s">
        <v>3964</v>
      </c>
      <c r="G281" s="202" t="s">
        <v>501</v>
      </c>
      <c r="H281" s="203">
        <v>10</v>
      </c>
      <c r="I281" s="204"/>
      <c r="J281" s="205">
        <f t="shared" si="55"/>
        <v>0</v>
      </c>
      <c r="K281" s="206"/>
      <c r="L281" s="207"/>
      <c r="M281" s="208" t="s">
        <v>1</v>
      </c>
      <c r="N281" s="209" t="s">
        <v>41</v>
      </c>
      <c r="P281" s="167">
        <f t="shared" si="56"/>
        <v>0</v>
      </c>
      <c r="Q281" s="167">
        <v>0</v>
      </c>
      <c r="R281" s="167">
        <f t="shared" si="57"/>
        <v>0</v>
      </c>
      <c r="S281" s="167">
        <v>0</v>
      </c>
      <c r="T281" s="168">
        <f t="shared" si="58"/>
        <v>0</v>
      </c>
      <c r="AR281" s="169" t="s">
        <v>392</v>
      </c>
      <c r="AT281" s="169" t="s">
        <v>425</v>
      </c>
      <c r="AU281" s="169" t="s">
        <v>82</v>
      </c>
      <c r="AY281" s="17" t="s">
        <v>334</v>
      </c>
      <c r="BE281" s="170">
        <f t="shared" si="59"/>
        <v>0</v>
      </c>
      <c r="BF281" s="170">
        <f t="shared" si="60"/>
        <v>0</v>
      </c>
      <c r="BG281" s="170">
        <f t="shared" si="61"/>
        <v>0</v>
      </c>
      <c r="BH281" s="170">
        <f t="shared" si="62"/>
        <v>0</v>
      </c>
      <c r="BI281" s="170">
        <f t="shared" si="63"/>
        <v>0</v>
      </c>
      <c r="BJ281" s="17" t="s">
        <v>87</v>
      </c>
      <c r="BK281" s="170">
        <f t="shared" si="64"/>
        <v>0</v>
      </c>
      <c r="BL281" s="17" t="s">
        <v>340</v>
      </c>
      <c r="BM281" s="169" t="s">
        <v>3977</v>
      </c>
    </row>
    <row r="282" spans="2:65" s="1" customFormat="1" ht="16.5" customHeight="1">
      <c r="B282" s="128"/>
      <c r="C282" s="199" t="s">
        <v>1339</v>
      </c>
      <c r="D282" s="199" t="s">
        <v>425</v>
      </c>
      <c r="E282" s="200" t="s">
        <v>5282</v>
      </c>
      <c r="F282" s="201" t="s">
        <v>3966</v>
      </c>
      <c r="G282" s="202" t="s">
        <v>501</v>
      </c>
      <c r="H282" s="203">
        <v>9</v>
      </c>
      <c r="I282" s="204"/>
      <c r="J282" s="205">
        <f t="shared" si="55"/>
        <v>0</v>
      </c>
      <c r="K282" s="206"/>
      <c r="L282" s="207"/>
      <c r="M282" s="208" t="s">
        <v>1</v>
      </c>
      <c r="N282" s="209" t="s">
        <v>41</v>
      </c>
      <c r="P282" s="167">
        <f t="shared" si="56"/>
        <v>0</v>
      </c>
      <c r="Q282" s="167">
        <v>0</v>
      </c>
      <c r="R282" s="167">
        <f t="shared" si="57"/>
        <v>0</v>
      </c>
      <c r="S282" s="167">
        <v>0</v>
      </c>
      <c r="T282" s="168">
        <f t="shared" si="58"/>
        <v>0</v>
      </c>
      <c r="AR282" s="169" t="s">
        <v>392</v>
      </c>
      <c r="AT282" s="169" t="s">
        <v>425</v>
      </c>
      <c r="AU282" s="169" t="s">
        <v>82</v>
      </c>
      <c r="AY282" s="17" t="s">
        <v>334</v>
      </c>
      <c r="BE282" s="170">
        <f t="shared" si="59"/>
        <v>0</v>
      </c>
      <c r="BF282" s="170">
        <f t="shared" si="60"/>
        <v>0</v>
      </c>
      <c r="BG282" s="170">
        <f t="shared" si="61"/>
        <v>0</v>
      </c>
      <c r="BH282" s="170">
        <f t="shared" si="62"/>
        <v>0</v>
      </c>
      <c r="BI282" s="170">
        <f t="shared" si="63"/>
        <v>0</v>
      </c>
      <c r="BJ282" s="17" t="s">
        <v>87</v>
      </c>
      <c r="BK282" s="170">
        <f t="shared" si="64"/>
        <v>0</v>
      </c>
      <c r="BL282" s="17" t="s">
        <v>340</v>
      </c>
      <c r="BM282" s="169" t="s">
        <v>3978</v>
      </c>
    </row>
    <row r="283" spans="2:65" s="11" customFormat="1" ht="25.95" customHeight="1">
      <c r="B283" s="146"/>
      <c r="D283" s="147" t="s">
        <v>74</v>
      </c>
      <c r="E283" s="148" t="s">
        <v>3208</v>
      </c>
      <c r="F283" s="148" t="s">
        <v>3979</v>
      </c>
      <c r="I283" s="149"/>
      <c r="J283" s="150">
        <f>BK283</f>
        <v>0</v>
      </c>
      <c r="L283" s="146"/>
      <c r="M283" s="151"/>
      <c r="P283" s="152">
        <f>SUM(P284:P305)</f>
        <v>0</v>
      </c>
      <c r="R283" s="152">
        <f>SUM(R284:R305)</f>
        <v>0</v>
      </c>
      <c r="T283" s="153">
        <f>SUM(T284:T305)</f>
        <v>0</v>
      </c>
      <c r="AR283" s="147" t="s">
        <v>82</v>
      </c>
      <c r="AT283" s="154" t="s">
        <v>74</v>
      </c>
      <c r="AU283" s="154" t="s">
        <v>75</v>
      </c>
      <c r="AY283" s="147" t="s">
        <v>334</v>
      </c>
      <c r="BK283" s="155">
        <f>SUM(BK284:BK305)</f>
        <v>0</v>
      </c>
    </row>
    <row r="284" spans="2:65" s="1" customFormat="1" ht="21.75" customHeight="1">
      <c r="B284" s="128"/>
      <c r="C284" s="158" t="s">
        <v>1343</v>
      </c>
      <c r="D284" s="158" t="s">
        <v>336</v>
      </c>
      <c r="E284" s="159" t="s">
        <v>5283</v>
      </c>
      <c r="F284" s="160" t="s">
        <v>3980</v>
      </c>
      <c r="G284" s="161" t="s">
        <v>501</v>
      </c>
      <c r="H284" s="162">
        <v>2</v>
      </c>
      <c r="I284" s="163"/>
      <c r="J284" s="164">
        <f t="shared" ref="J284:J305" si="65">ROUND(I284*H284,2)</f>
        <v>0</v>
      </c>
      <c r="K284" s="165"/>
      <c r="L284" s="32"/>
      <c r="M284" s="166" t="s">
        <v>1</v>
      </c>
      <c r="N284" s="127" t="s">
        <v>41</v>
      </c>
      <c r="P284" s="167">
        <f t="shared" ref="P284:P305" si="66">O284*H284</f>
        <v>0</v>
      </c>
      <c r="Q284" s="167">
        <v>0</v>
      </c>
      <c r="R284" s="167">
        <f t="shared" ref="R284:R305" si="67">Q284*H284</f>
        <v>0</v>
      </c>
      <c r="S284" s="167">
        <v>0</v>
      </c>
      <c r="T284" s="168">
        <f t="shared" ref="T284:T305" si="68">S284*H284</f>
        <v>0</v>
      </c>
      <c r="AR284" s="169" t="s">
        <v>340</v>
      </c>
      <c r="AT284" s="169" t="s">
        <v>336</v>
      </c>
      <c r="AU284" s="169" t="s">
        <v>82</v>
      </c>
      <c r="AY284" s="17" t="s">
        <v>334</v>
      </c>
      <c r="BE284" s="170">
        <f t="shared" ref="BE284:BE305" si="69">IF(N284="základná",J284,0)</f>
        <v>0</v>
      </c>
      <c r="BF284" s="170">
        <f t="shared" ref="BF284:BF305" si="70">IF(N284="znížená",J284,0)</f>
        <v>0</v>
      </c>
      <c r="BG284" s="170">
        <f t="shared" ref="BG284:BG305" si="71">IF(N284="zákl. prenesená",J284,0)</f>
        <v>0</v>
      </c>
      <c r="BH284" s="170">
        <f t="shared" ref="BH284:BH305" si="72">IF(N284="zníž. prenesená",J284,0)</f>
        <v>0</v>
      </c>
      <c r="BI284" s="170">
        <f t="shared" ref="BI284:BI305" si="73">IF(N284="nulová",J284,0)</f>
        <v>0</v>
      </c>
      <c r="BJ284" s="17" t="s">
        <v>87</v>
      </c>
      <c r="BK284" s="170">
        <f t="shared" ref="BK284:BK305" si="74">ROUND(I284*H284,2)</f>
        <v>0</v>
      </c>
      <c r="BL284" s="17" t="s">
        <v>340</v>
      </c>
      <c r="BM284" s="169" t="s">
        <v>3981</v>
      </c>
    </row>
    <row r="285" spans="2:65" s="1" customFormat="1" ht="24.15" customHeight="1">
      <c r="B285" s="128"/>
      <c r="C285" s="158" t="s">
        <v>1347</v>
      </c>
      <c r="D285" s="158" t="s">
        <v>336</v>
      </c>
      <c r="E285" s="159" t="s">
        <v>5284</v>
      </c>
      <c r="F285" s="160" t="s">
        <v>3982</v>
      </c>
      <c r="G285" s="161" t="s">
        <v>501</v>
      </c>
      <c r="H285" s="162">
        <v>33</v>
      </c>
      <c r="I285" s="163"/>
      <c r="J285" s="164">
        <f t="shared" si="65"/>
        <v>0</v>
      </c>
      <c r="K285" s="165"/>
      <c r="L285" s="32"/>
      <c r="M285" s="166" t="s">
        <v>1</v>
      </c>
      <c r="N285" s="127" t="s">
        <v>41</v>
      </c>
      <c r="P285" s="167">
        <f t="shared" si="66"/>
        <v>0</v>
      </c>
      <c r="Q285" s="167">
        <v>0</v>
      </c>
      <c r="R285" s="167">
        <f t="shared" si="67"/>
        <v>0</v>
      </c>
      <c r="S285" s="167">
        <v>0</v>
      </c>
      <c r="T285" s="168">
        <f t="shared" si="68"/>
        <v>0</v>
      </c>
      <c r="AR285" s="169" t="s">
        <v>340</v>
      </c>
      <c r="AT285" s="169" t="s">
        <v>336</v>
      </c>
      <c r="AU285" s="169" t="s">
        <v>82</v>
      </c>
      <c r="AY285" s="17" t="s">
        <v>334</v>
      </c>
      <c r="BE285" s="170">
        <f t="shared" si="69"/>
        <v>0</v>
      </c>
      <c r="BF285" s="170">
        <f t="shared" si="70"/>
        <v>0</v>
      </c>
      <c r="BG285" s="170">
        <f t="shared" si="71"/>
        <v>0</v>
      </c>
      <c r="BH285" s="170">
        <f t="shared" si="72"/>
        <v>0</v>
      </c>
      <c r="BI285" s="170">
        <f t="shared" si="73"/>
        <v>0</v>
      </c>
      <c r="BJ285" s="17" t="s">
        <v>87</v>
      </c>
      <c r="BK285" s="170">
        <f t="shared" si="74"/>
        <v>0</v>
      </c>
      <c r="BL285" s="17" t="s">
        <v>340</v>
      </c>
      <c r="BM285" s="169" t="s">
        <v>3983</v>
      </c>
    </row>
    <row r="286" spans="2:65" s="1" customFormat="1" ht="16.5" customHeight="1">
      <c r="B286" s="128"/>
      <c r="C286" s="158" t="s">
        <v>1353</v>
      </c>
      <c r="D286" s="158" t="s">
        <v>336</v>
      </c>
      <c r="E286" s="159" t="s">
        <v>5285</v>
      </c>
      <c r="F286" s="160" t="s">
        <v>3984</v>
      </c>
      <c r="G286" s="161" t="s">
        <v>501</v>
      </c>
      <c r="H286" s="162">
        <v>28</v>
      </c>
      <c r="I286" s="163"/>
      <c r="J286" s="164">
        <f t="shared" si="65"/>
        <v>0</v>
      </c>
      <c r="K286" s="165"/>
      <c r="L286" s="32"/>
      <c r="M286" s="166" t="s">
        <v>1</v>
      </c>
      <c r="N286" s="127" t="s">
        <v>41</v>
      </c>
      <c r="P286" s="167">
        <f t="shared" si="66"/>
        <v>0</v>
      </c>
      <c r="Q286" s="167">
        <v>0</v>
      </c>
      <c r="R286" s="167">
        <f t="shared" si="67"/>
        <v>0</v>
      </c>
      <c r="S286" s="167">
        <v>0</v>
      </c>
      <c r="T286" s="168">
        <f t="shared" si="68"/>
        <v>0</v>
      </c>
      <c r="AR286" s="169" t="s">
        <v>340</v>
      </c>
      <c r="AT286" s="169" t="s">
        <v>336</v>
      </c>
      <c r="AU286" s="169" t="s">
        <v>82</v>
      </c>
      <c r="AY286" s="17" t="s">
        <v>334</v>
      </c>
      <c r="BE286" s="170">
        <f t="shared" si="69"/>
        <v>0</v>
      </c>
      <c r="BF286" s="170">
        <f t="shared" si="70"/>
        <v>0</v>
      </c>
      <c r="BG286" s="170">
        <f t="shared" si="71"/>
        <v>0</v>
      </c>
      <c r="BH286" s="170">
        <f t="shared" si="72"/>
        <v>0</v>
      </c>
      <c r="BI286" s="170">
        <f t="shared" si="73"/>
        <v>0</v>
      </c>
      <c r="BJ286" s="17" t="s">
        <v>87</v>
      </c>
      <c r="BK286" s="170">
        <f t="shared" si="74"/>
        <v>0</v>
      </c>
      <c r="BL286" s="17" t="s">
        <v>340</v>
      </c>
      <c r="BM286" s="169" t="s">
        <v>3985</v>
      </c>
    </row>
    <row r="287" spans="2:65" s="1" customFormat="1" ht="16.5" customHeight="1">
      <c r="B287" s="128"/>
      <c r="C287" s="158" t="s">
        <v>1358</v>
      </c>
      <c r="D287" s="158" t="s">
        <v>336</v>
      </c>
      <c r="E287" s="159" t="s">
        <v>5286</v>
      </c>
      <c r="F287" s="160" t="s">
        <v>3986</v>
      </c>
      <c r="G287" s="161" t="s">
        <v>501</v>
      </c>
      <c r="H287" s="162">
        <v>32</v>
      </c>
      <c r="I287" s="163"/>
      <c r="J287" s="164">
        <f t="shared" si="65"/>
        <v>0</v>
      </c>
      <c r="K287" s="165"/>
      <c r="L287" s="32"/>
      <c r="M287" s="166" t="s">
        <v>1</v>
      </c>
      <c r="N287" s="127" t="s">
        <v>41</v>
      </c>
      <c r="P287" s="167">
        <f t="shared" si="66"/>
        <v>0</v>
      </c>
      <c r="Q287" s="167">
        <v>0</v>
      </c>
      <c r="R287" s="167">
        <f t="shared" si="67"/>
        <v>0</v>
      </c>
      <c r="S287" s="167">
        <v>0</v>
      </c>
      <c r="T287" s="168">
        <f t="shared" si="68"/>
        <v>0</v>
      </c>
      <c r="AR287" s="169" t="s">
        <v>340</v>
      </c>
      <c r="AT287" s="169" t="s">
        <v>336</v>
      </c>
      <c r="AU287" s="169" t="s">
        <v>82</v>
      </c>
      <c r="AY287" s="17" t="s">
        <v>334</v>
      </c>
      <c r="BE287" s="170">
        <f t="shared" si="69"/>
        <v>0</v>
      </c>
      <c r="BF287" s="170">
        <f t="shared" si="70"/>
        <v>0</v>
      </c>
      <c r="BG287" s="170">
        <f t="shared" si="71"/>
        <v>0</v>
      </c>
      <c r="BH287" s="170">
        <f t="shared" si="72"/>
        <v>0</v>
      </c>
      <c r="BI287" s="170">
        <f t="shared" si="73"/>
        <v>0</v>
      </c>
      <c r="BJ287" s="17" t="s">
        <v>87</v>
      </c>
      <c r="BK287" s="170">
        <f t="shared" si="74"/>
        <v>0</v>
      </c>
      <c r="BL287" s="17" t="s">
        <v>340</v>
      </c>
      <c r="BM287" s="169" t="s">
        <v>3987</v>
      </c>
    </row>
    <row r="288" spans="2:65" s="1" customFormat="1" ht="16.5" customHeight="1">
      <c r="B288" s="128"/>
      <c r="C288" s="158" t="s">
        <v>1363</v>
      </c>
      <c r="D288" s="158" t="s">
        <v>336</v>
      </c>
      <c r="E288" s="159" t="s">
        <v>5287</v>
      </c>
      <c r="F288" s="160" t="s">
        <v>3988</v>
      </c>
      <c r="G288" s="161" t="s">
        <v>511</v>
      </c>
      <c r="H288" s="162">
        <v>100</v>
      </c>
      <c r="I288" s="163"/>
      <c r="J288" s="164">
        <f t="shared" si="65"/>
        <v>0</v>
      </c>
      <c r="K288" s="165"/>
      <c r="L288" s="32"/>
      <c r="M288" s="166" t="s">
        <v>1</v>
      </c>
      <c r="N288" s="127" t="s">
        <v>41</v>
      </c>
      <c r="P288" s="167">
        <f t="shared" si="66"/>
        <v>0</v>
      </c>
      <c r="Q288" s="167">
        <v>0</v>
      </c>
      <c r="R288" s="167">
        <f t="shared" si="67"/>
        <v>0</v>
      </c>
      <c r="S288" s="167">
        <v>0</v>
      </c>
      <c r="T288" s="168">
        <f t="shared" si="68"/>
        <v>0</v>
      </c>
      <c r="AR288" s="169" t="s">
        <v>340</v>
      </c>
      <c r="AT288" s="169" t="s">
        <v>336</v>
      </c>
      <c r="AU288" s="169" t="s">
        <v>82</v>
      </c>
      <c r="AY288" s="17" t="s">
        <v>334</v>
      </c>
      <c r="BE288" s="170">
        <f t="shared" si="69"/>
        <v>0</v>
      </c>
      <c r="BF288" s="170">
        <f t="shared" si="70"/>
        <v>0</v>
      </c>
      <c r="BG288" s="170">
        <f t="shared" si="71"/>
        <v>0</v>
      </c>
      <c r="BH288" s="170">
        <f t="shared" si="72"/>
        <v>0</v>
      </c>
      <c r="BI288" s="170">
        <f t="shared" si="73"/>
        <v>0</v>
      </c>
      <c r="BJ288" s="17" t="s">
        <v>87</v>
      </c>
      <c r="BK288" s="170">
        <f t="shared" si="74"/>
        <v>0</v>
      </c>
      <c r="BL288" s="17" t="s">
        <v>340</v>
      </c>
      <c r="BM288" s="169" t="s">
        <v>3989</v>
      </c>
    </row>
    <row r="289" spans="2:65" s="1" customFormat="1" ht="16.5" customHeight="1">
      <c r="B289" s="128"/>
      <c r="C289" s="158" t="s">
        <v>1367</v>
      </c>
      <c r="D289" s="158" t="s">
        <v>336</v>
      </c>
      <c r="E289" s="159" t="s">
        <v>5288</v>
      </c>
      <c r="F289" s="160" t="s">
        <v>3990</v>
      </c>
      <c r="G289" s="161" t="s">
        <v>511</v>
      </c>
      <c r="H289" s="162">
        <v>1700</v>
      </c>
      <c r="I289" s="163"/>
      <c r="J289" s="164">
        <f t="shared" si="65"/>
        <v>0</v>
      </c>
      <c r="K289" s="165"/>
      <c r="L289" s="32"/>
      <c r="M289" s="166" t="s">
        <v>1</v>
      </c>
      <c r="N289" s="127" t="s">
        <v>41</v>
      </c>
      <c r="P289" s="167">
        <f t="shared" si="66"/>
        <v>0</v>
      </c>
      <c r="Q289" s="167">
        <v>0</v>
      </c>
      <c r="R289" s="167">
        <f t="shared" si="67"/>
        <v>0</v>
      </c>
      <c r="S289" s="167">
        <v>0</v>
      </c>
      <c r="T289" s="168">
        <f t="shared" si="68"/>
        <v>0</v>
      </c>
      <c r="AR289" s="169" t="s">
        <v>340</v>
      </c>
      <c r="AT289" s="169" t="s">
        <v>336</v>
      </c>
      <c r="AU289" s="169" t="s">
        <v>82</v>
      </c>
      <c r="AY289" s="17" t="s">
        <v>334</v>
      </c>
      <c r="BE289" s="170">
        <f t="shared" si="69"/>
        <v>0</v>
      </c>
      <c r="BF289" s="170">
        <f t="shared" si="70"/>
        <v>0</v>
      </c>
      <c r="BG289" s="170">
        <f t="shared" si="71"/>
        <v>0</v>
      </c>
      <c r="BH289" s="170">
        <f t="shared" si="72"/>
        <v>0</v>
      </c>
      <c r="BI289" s="170">
        <f t="shared" si="73"/>
        <v>0</v>
      </c>
      <c r="BJ289" s="17" t="s">
        <v>87</v>
      </c>
      <c r="BK289" s="170">
        <f t="shared" si="74"/>
        <v>0</v>
      </c>
      <c r="BL289" s="17" t="s">
        <v>340</v>
      </c>
      <c r="BM289" s="169" t="s">
        <v>3991</v>
      </c>
    </row>
    <row r="290" spans="2:65" s="1" customFormat="1" ht="66.75" customHeight="1">
      <c r="B290" s="128"/>
      <c r="C290" s="158" t="s">
        <v>1371</v>
      </c>
      <c r="D290" s="158" t="s">
        <v>336</v>
      </c>
      <c r="E290" s="159" t="s">
        <v>5289</v>
      </c>
      <c r="F290" s="160" t="s">
        <v>3992</v>
      </c>
      <c r="G290" s="161" t="s">
        <v>501</v>
      </c>
      <c r="H290" s="162">
        <v>1</v>
      </c>
      <c r="I290" s="163"/>
      <c r="J290" s="164">
        <f t="shared" si="65"/>
        <v>0</v>
      </c>
      <c r="K290" s="165"/>
      <c r="L290" s="32"/>
      <c r="M290" s="166" t="s">
        <v>1</v>
      </c>
      <c r="N290" s="127" t="s">
        <v>41</v>
      </c>
      <c r="P290" s="167">
        <f t="shared" si="66"/>
        <v>0</v>
      </c>
      <c r="Q290" s="167">
        <v>0</v>
      </c>
      <c r="R290" s="167">
        <f t="shared" si="67"/>
        <v>0</v>
      </c>
      <c r="S290" s="167">
        <v>0</v>
      </c>
      <c r="T290" s="168">
        <f t="shared" si="68"/>
        <v>0</v>
      </c>
      <c r="AR290" s="169" t="s">
        <v>340</v>
      </c>
      <c r="AT290" s="169" t="s">
        <v>336</v>
      </c>
      <c r="AU290" s="169" t="s">
        <v>82</v>
      </c>
      <c r="AY290" s="17" t="s">
        <v>334</v>
      </c>
      <c r="BE290" s="170">
        <f t="shared" si="69"/>
        <v>0</v>
      </c>
      <c r="BF290" s="170">
        <f t="shared" si="70"/>
        <v>0</v>
      </c>
      <c r="BG290" s="170">
        <f t="shared" si="71"/>
        <v>0</v>
      </c>
      <c r="BH290" s="170">
        <f t="shared" si="72"/>
        <v>0</v>
      </c>
      <c r="BI290" s="170">
        <f t="shared" si="73"/>
        <v>0</v>
      </c>
      <c r="BJ290" s="17" t="s">
        <v>87</v>
      </c>
      <c r="BK290" s="170">
        <f t="shared" si="74"/>
        <v>0</v>
      </c>
      <c r="BL290" s="17" t="s">
        <v>340</v>
      </c>
      <c r="BM290" s="169" t="s">
        <v>3993</v>
      </c>
    </row>
    <row r="291" spans="2:65" s="1" customFormat="1" ht="16.5" customHeight="1">
      <c r="B291" s="128"/>
      <c r="C291" s="158" t="s">
        <v>1375</v>
      </c>
      <c r="D291" s="158" t="s">
        <v>336</v>
      </c>
      <c r="E291" s="159" t="s">
        <v>5290</v>
      </c>
      <c r="F291" s="160" t="s">
        <v>3994</v>
      </c>
      <c r="G291" s="161" t="s">
        <v>501</v>
      </c>
      <c r="H291" s="162">
        <v>1</v>
      </c>
      <c r="I291" s="163"/>
      <c r="J291" s="164">
        <f t="shared" si="65"/>
        <v>0</v>
      </c>
      <c r="K291" s="165"/>
      <c r="L291" s="32"/>
      <c r="M291" s="166" t="s">
        <v>1</v>
      </c>
      <c r="N291" s="127" t="s">
        <v>41</v>
      </c>
      <c r="P291" s="167">
        <f t="shared" si="66"/>
        <v>0</v>
      </c>
      <c r="Q291" s="167">
        <v>0</v>
      </c>
      <c r="R291" s="167">
        <f t="shared" si="67"/>
        <v>0</v>
      </c>
      <c r="S291" s="167">
        <v>0</v>
      </c>
      <c r="T291" s="168">
        <f t="shared" si="68"/>
        <v>0</v>
      </c>
      <c r="AR291" s="169" t="s">
        <v>340</v>
      </c>
      <c r="AT291" s="169" t="s">
        <v>336</v>
      </c>
      <c r="AU291" s="169" t="s">
        <v>82</v>
      </c>
      <c r="AY291" s="17" t="s">
        <v>334</v>
      </c>
      <c r="BE291" s="170">
        <f t="shared" si="69"/>
        <v>0</v>
      </c>
      <c r="BF291" s="170">
        <f t="shared" si="70"/>
        <v>0</v>
      </c>
      <c r="BG291" s="170">
        <f t="shared" si="71"/>
        <v>0</v>
      </c>
      <c r="BH291" s="170">
        <f t="shared" si="72"/>
        <v>0</v>
      </c>
      <c r="BI291" s="170">
        <f t="shared" si="73"/>
        <v>0</v>
      </c>
      <c r="BJ291" s="17" t="s">
        <v>87</v>
      </c>
      <c r="BK291" s="170">
        <f t="shared" si="74"/>
        <v>0</v>
      </c>
      <c r="BL291" s="17" t="s">
        <v>340</v>
      </c>
      <c r="BM291" s="169" t="s">
        <v>3995</v>
      </c>
    </row>
    <row r="292" spans="2:65" s="1" customFormat="1" ht="24.15" customHeight="1">
      <c r="B292" s="128"/>
      <c r="C292" s="158" t="s">
        <v>1381</v>
      </c>
      <c r="D292" s="158" t="s">
        <v>336</v>
      </c>
      <c r="E292" s="159" t="s">
        <v>5291</v>
      </c>
      <c r="F292" s="160" t="s">
        <v>3996</v>
      </c>
      <c r="G292" s="161" t="s">
        <v>501</v>
      </c>
      <c r="H292" s="162">
        <v>1</v>
      </c>
      <c r="I292" s="163"/>
      <c r="J292" s="164">
        <f t="shared" si="65"/>
        <v>0</v>
      </c>
      <c r="K292" s="165"/>
      <c r="L292" s="32"/>
      <c r="M292" s="166" t="s">
        <v>1</v>
      </c>
      <c r="N292" s="127" t="s">
        <v>41</v>
      </c>
      <c r="P292" s="167">
        <f t="shared" si="66"/>
        <v>0</v>
      </c>
      <c r="Q292" s="167">
        <v>0</v>
      </c>
      <c r="R292" s="167">
        <f t="shared" si="67"/>
        <v>0</v>
      </c>
      <c r="S292" s="167">
        <v>0</v>
      </c>
      <c r="T292" s="168">
        <f t="shared" si="68"/>
        <v>0</v>
      </c>
      <c r="AR292" s="169" t="s">
        <v>340</v>
      </c>
      <c r="AT292" s="169" t="s">
        <v>336</v>
      </c>
      <c r="AU292" s="169" t="s">
        <v>82</v>
      </c>
      <c r="AY292" s="17" t="s">
        <v>334</v>
      </c>
      <c r="BE292" s="170">
        <f t="shared" si="69"/>
        <v>0</v>
      </c>
      <c r="BF292" s="170">
        <f t="shared" si="70"/>
        <v>0</v>
      </c>
      <c r="BG292" s="170">
        <f t="shared" si="71"/>
        <v>0</v>
      </c>
      <c r="BH292" s="170">
        <f t="shared" si="72"/>
        <v>0</v>
      </c>
      <c r="BI292" s="170">
        <f t="shared" si="73"/>
        <v>0</v>
      </c>
      <c r="BJ292" s="17" t="s">
        <v>87</v>
      </c>
      <c r="BK292" s="170">
        <f t="shared" si="74"/>
        <v>0</v>
      </c>
      <c r="BL292" s="17" t="s">
        <v>340</v>
      </c>
      <c r="BM292" s="169" t="s">
        <v>3997</v>
      </c>
    </row>
    <row r="293" spans="2:65" s="1" customFormat="1" ht="16.5" customHeight="1">
      <c r="B293" s="128"/>
      <c r="C293" s="158" t="s">
        <v>1387</v>
      </c>
      <c r="D293" s="158" t="s">
        <v>336</v>
      </c>
      <c r="E293" s="159" t="s">
        <v>5292</v>
      </c>
      <c r="F293" s="160" t="s">
        <v>3998</v>
      </c>
      <c r="G293" s="161" t="s">
        <v>501</v>
      </c>
      <c r="H293" s="162">
        <v>1</v>
      </c>
      <c r="I293" s="163"/>
      <c r="J293" s="164">
        <f t="shared" si="65"/>
        <v>0</v>
      </c>
      <c r="K293" s="165"/>
      <c r="L293" s="32"/>
      <c r="M293" s="166" t="s">
        <v>1</v>
      </c>
      <c r="N293" s="127" t="s">
        <v>41</v>
      </c>
      <c r="P293" s="167">
        <f t="shared" si="66"/>
        <v>0</v>
      </c>
      <c r="Q293" s="167">
        <v>0</v>
      </c>
      <c r="R293" s="167">
        <f t="shared" si="67"/>
        <v>0</v>
      </c>
      <c r="S293" s="167">
        <v>0</v>
      </c>
      <c r="T293" s="168">
        <f t="shared" si="68"/>
        <v>0</v>
      </c>
      <c r="AR293" s="169" t="s">
        <v>340</v>
      </c>
      <c r="AT293" s="169" t="s">
        <v>336</v>
      </c>
      <c r="AU293" s="169" t="s">
        <v>82</v>
      </c>
      <c r="AY293" s="17" t="s">
        <v>334</v>
      </c>
      <c r="BE293" s="170">
        <f t="shared" si="69"/>
        <v>0</v>
      </c>
      <c r="BF293" s="170">
        <f t="shared" si="70"/>
        <v>0</v>
      </c>
      <c r="BG293" s="170">
        <f t="shared" si="71"/>
        <v>0</v>
      </c>
      <c r="BH293" s="170">
        <f t="shared" si="72"/>
        <v>0</v>
      </c>
      <c r="BI293" s="170">
        <f t="shared" si="73"/>
        <v>0</v>
      </c>
      <c r="BJ293" s="17" t="s">
        <v>87</v>
      </c>
      <c r="BK293" s="170">
        <f t="shared" si="74"/>
        <v>0</v>
      </c>
      <c r="BL293" s="17" t="s">
        <v>340</v>
      </c>
      <c r="BM293" s="169" t="s">
        <v>3999</v>
      </c>
    </row>
    <row r="294" spans="2:65" s="1" customFormat="1" ht="16.5" customHeight="1">
      <c r="B294" s="128"/>
      <c r="C294" s="158" t="s">
        <v>1394</v>
      </c>
      <c r="D294" s="158" t="s">
        <v>336</v>
      </c>
      <c r="E294" s="159" t="s">
        <v>5293</v>
      </c>
      <c r="F294" s="160" t="s">
        <v>4000</v>
      </c>
      <c r="G294" s="161" t="s">
        <v>501</v>
      </c>
      <c r="H294" s="162">
        <v>1</v>
      </c>
      <c r="I294" s="163"/>
      <c r="J294" s="164">
        <f t="shared" si="65"/>
        <v>0</v>
      </c>
      <c r="K294" s="165"/>
      <c r="L294" s="32"/>
      <c r="M294" s="166" t="s">
        <v>1</v>
      </c>
      <c r="N294" s="127" t="s">
        <v>41</v>
      </c>
      <c r="P294" s="167">
        <f t="shared" si="66"/>
        <v>0</v>
      </c>
      <c r="Q294" s="167">
        <v>0</v>
      </c>
      <c r="R294" s="167">
        <f t="shared" si="67"/>
        <v>0</v>
      </c>
      <c r="S294" s="167">
        <v>0</v>
      </c>
      <c r="T294" s="168">
        <f t="shared" si="68"/>
        <v>0</v>
      </c>
      <c r="AR294" s="169" t="s">
        <v>340</v>
      </c>
      <c r="AT294" s="169" t="s">
        <v>336</v>
      </c>
      <c r="AU294" s="169" t="s">
        <v>82</v>
      </c>
      <c r="AY294" s="17" t="s">
        <v>334</v>
      </c>
      <c r="BE294" s="170">
        <f t="shared" si="69"/>
        <v>0</v>
      </c>
      <c r="BF294" s="170">
        <f t="shared" si="70"/>
        <v>0</v>
      </c>
      <c r="BG294" s="170">
        <f t="shared" si="71"/>
        <v>0</v>
      </c>
      <c r="BH294" s="170">
        <f t="shared" si="72"/>
        <v>0</v>
      </c>
      <c r="BI294" s="170">
        <f t="shared" si="73"/>
        <v>0</v>
      </c>
      <c r="BJ294" s="17" t="s">
        <v>87</v>
      </c>
      <c r="BK294" s="170">
        <f t="shared" si="74"/>
        <v>0</v>
      </c>
      <c r="BL294" s="17" t="s">
        <v>340</v>
      </c>
      <c r="BM294" s="169" t="s">
        <v>4001</v>
      </c>
    </row>
    <row r="295" spans="2:65" s="1" customFormat="1" ht="21.75" customHeight="1">
      <c r="B295" s="128"/>
      <c r="C295" s="199" t="s">
        <v>1399</v>
      </c>
      <c r="D295" s="199" t="s">
        <v>425</v>
      </c>
      <c r="E295" s="200" t="s">
        <v>5294</v>
      </c>
      <c r="F295" s="201" t="s">
        <v>3980</v>
      </c>
      <c r="G295" s="202" t="s">
        <v>501</v>
      </c>
      <c r="H295" s="203">
        <v>2</v>
      </c>
      <c r="I295" s="204"/>
      <c r="J295" s="205">
        <f t="shared" si="65"/>
        <v>0</v>
      </c>
      <c r="K295" s="206"/>
      <c r="L295" s="207"/>
      <c r="M295" s="208" t="s">
        <v>1</v>
      </c>
      <c r="N295" s="209" t="s">
        <v>41</v>
      </c>
      <c r="P295" s="167">
        <f t="shared" si="66"/>
        <v>0</v>
      </c>
      <c r="Q295" s="167">
        <v>0</v>
      </c>
      <c r="R295" s="167">
        <f t="shared" si="67"/>
        <v>0</v>
      </c>
      <c r="S295" s="167">
        <v>0</v>
      </c>
      <c r="T295" s="168">
        <f t="shared" si="68"/>
        <v>0</v>
      </c>
      <c r="AR295" s="169" t="s">
        <v>392</v>
      </c>
      <c r="AT295" s="169" t="s">
        <v>425</v>
      </c>
      <c r="AU295" s="169" t="s">
        <v>82</v>
      </c>
      <c r="AY295" s="17" t="s">
        <v>334</v>
      </c>
      <c r="BE295" s="170">
        <f t="shared" si="69"/>
        <v>0</v>
      </c>
      <c r="BF295" s="170">
        <f t="shared" si="70"/>
        <v>0</v>
      </c>
      <c r="BG295" s="170">
        <f t="shared" si="71"/>
        <v>0</v>
      </c>
      <c r="BH295" s="170">
        <f t="shared" si="72"/>
        <v>0</v>
      </c>
      <c r="BI295" s="170">
        <f t="shared" si="73"/>
        <v>0</v>
      </c>
      <c r="BJ295" s="17" t="s">
        <v>87</v>
      </c>
      <c r="BK295" s="170">
        <f t="shared" si="74"/>
        <v>0</v>
      </c>
      <c r="BL295" s="17" t="s">
        <v>340</v>
      </c>
      <c r="BM295" s="169" t="s">
        <v>4002</v>
      </c>
    </row>
    <row r="296" spans="2:65" s="1" customFormat="1" ht="24.15" customHeight="1">
      <c r="B296" s="128"/>
      <c r="C296" s="199" t="s">
        <v>1404</v>
      </c>
      <c r="D296" s="199" t="s">
        <v>425</v>
      </c>
      <c r="E296" s="200" t="s">
        <v>5295</v>
      </c>
      <c r="F296" s="201" t="s">
        <v>4003</v>
      </c>
      <c r="G296" s="202" t="s">
        <v>501</v>
      </c>
      <c r="H296" s="203">
        <v>33</v>
      </c>
      <c r="I296" s="204"/>
      <c r="J296" s="205">
        <f t="shared" si="65"/>
        <v>0</v>
      </c>
      <c r="K296" s="206"/>
      <c r="L296" s="207"/>
      <c r="M296" s="208" t="s">
        <v>1</v>
      </c>
      <c r="N296" s="209" t="s">
        <v>41</v>
      </c>
      <c r="P296" s="167">
        <f t="shared" si="66"/>
        <v>0</v>
      </c>
      <c r="Q296" s="167">
        <v>0</v>
      </c>
      <c r="R296" s="167">
        <f t="shared" si="67"/>
        <v>0</v>
      </c>
      <c r="S296" s="167">
        <v>0</v>
      </c>
      <c r="T296" s="168">
        <f t="shared" si="68"/>
        <v>0</v>
      </c>
      <c r="AR296" s="169" t="s">
        <v>392</v>
      </c>
      <c r="AT296" s="169" t="s">
        <v>425</v>
      </c>
      <c r="AU296" s="169" t="s">
        <v>82</v>
      </c>
      <c r="AY296" s="17" t="s">
        <v>334</v>
      </c>
      <c r="BE296" s="170">
        <f t="shared" si="69"/>
        <v>0</v>
      </c>
      <c r="BF296" s="170">
        <f t="shared" si="70"/>
        <v>0</v>
      </c>
      <c r="BG296" s="170">
        <f t="shared" si="71"/>
        <v>0</v>
      </c>
      <c r="BH296" s="170">
        <f t="shared" si="72"/>
        <v>0</v>
      </c>
      <c r="BI296" s="170">
        <f t="shared" si="73"/>
        <v>0</v>
      </c>
      <c r="BJ296" s="17" t="s">
        <v>87</v>
      </c>
      <c r="BK296" s="170">
        <f t="shared" si="74"/>
        <v>0</v>
      </c>
      <c r="BL296" s="17" t="s">
        <v>340</v>
      </c>
      <c r="BM296" s="169" t="s">
        <v>4004</v>
      </c>
    </row>
    <row r="297" spans="2:65" s="1" customFormat="1" ht="16.5" customHeight="1">
      <c r="B297" s="128"/>
      <c r="C297" s="199" t="s">
        <v>1415</v>
      </c>
      <c r="D297" s="199" t="s">
        <v>425</v>
      </c>
      <c r="E297" s="200" t="s">
        <v>5296</v>
      </c>
      <c r="F297" s="201" t="s">
        <v>3984</v>
      </c>
      <c r="G297" s="202" t="s">
        <v>501</v>
      </c>
      <c r="H297" s="203">
        <v>28</v>
      </c>
      <c r="I297" s="204"/>
      <c r="J297" s="205">
        <f t="shared" si="65"/>
        <v>0</v>
      </c>
      <c r="K297" s="206"/>
      <c r="L297" s="207"/>
      <c r="M297" s="208" t="s">
        <v>1</v>
      </c>
      <c r="N297" s="209" t="s">
        <v>41</v>
      </c>
      <c r="P297" s="167">
        <f t="shared" si="66"/>
        <v>0</v>
      </c>
      <c r="Q297" s="167">
        <v>0</v>
      </c>
      <c r="R297" s="167">
        <f t="shared" si="67"/>
        <v>0</v>
      </c>
      <c r="S297" s="167">
        <v>0</v>
      </c>
      <c r="T297" s="168">
        <f t="shared" si="68"/>
        <v>0</v>
      </c>
      <c r="AR297" s="169" t="s">
        <v>392</v>
      </c>
      <c r="AT297" s="169" t="s">
        <v>425</v>
      </c>
      <c r="AU297" s="169" t="s">
        <v>82</v>
      </c>
      <c r="AY297" s="17" t="s">
        <v>334</v>
      </c>
      <c r="BE297" s="170">
        <f t="shared" si="69"/>
        <v>0</v>
      </c>
      <c r="BF297" s="170">
        <f t="shared" si="70"/>
        <v>0</v>
      </c>
      <c r="BG297" s="170">
        <f t="shared" si="71"/>
        <v>0</v>
      </c>
      <c r="BH297" s="170">
        <f t="shared" si="72"/>
        <v>0</v>
      </c>
      <c r="BI297" s="170">
        <f t="shared" si="73"/>
        <v>0</v>
      </c>
      <c r="BJ297" s="17" t="s">
        <v>87</v>
      </c>
      <c r="BK297" s="170">
        <f t="shared" si="74"/>
        <v>0</v>
      </c>
      <c r="BL297" s="17" t="s">
        <v>340</v>
      </c>
      <c r="BM297" s="169" t="s">
        <v>4005</v>
      </c>
    </row>
    <row r="298" spans="2:65" s="1" customFormat="1" ht="16.5" customHeight="1">
      <c r="B298" s="128"/>
      <c r="C298" s="199" t="s">
        <v>1423</v>
      </c>
      <c r="D298" s="199" t="s">
        <v>425</v>
      </c>
      <c r="E298" s="200" t="s">
        <v>5297</v>
      </c>
      <c r="F298" s="201" t="s">
        <v>3986</v>
      </c>
      <c r="G298" s="202" t="s">
        <v>501</v>
      </c>
      <c r="H298" s="203">
        <v>32</v>
      </c>
      <c r="I298" s="204"/>
      <c r="J298" s="205">
        <f t="shared" si="65"/>
        <v>0</v>
      </c>
      <c r="K298" s="206"/>
      <c r="L298" s="207"/>
      <c r="M298" s="208" t="s">
        <v>1</v>
      </c>
      <c r="N298" s="209" t="s">
        <v>41</v>
      </c>
      <c r="P298" s="167">
        <f t="shared" si="66"/>
        <v>0</v>
      </c>
      <c r="Q298" s="167">
        <v>0</v>
      </c>
      <c r="R298" s="167">
        <f t="shared" si="67"/>
        <v>0</v>
      </c>
      <c r="S298" s="167">
        <v>0</v>
      </c>
      <c r="T298" s="168">
        <f t="shared" si="68"/>
        <v>0</v>
      </c>
      <c r="AR298" s="169" t="s">
        <v>392</v>
      </c>
      <c r="AT298" s="169" t="s">
        <v>425</v>
      </c>
      <c r="AU298" s="169" t="s">
        <v>82</v>
      </c>
      <c r="AY298" s="17" t="s">
        <v>334</v>
      </c>
      <c r="BE298" s="170">
        <f t="shared" si="69"/>
        <v>0</v>
      </c>
      <c r="BF298" s="170">
        <f t="shared" si="70"/>
        <v>0</v>
      </c>
      <c r="BG298" s="170">
        <f t="shared" si="71"/>
        <v>0</v>
      </c>
      <c r="BH298" s="170">
        <f t="shared" si="72"/>
        <v>0</v>
      </c>
      <c r="BI298" s="170">
        <f t="shared" si="73"/>
        <v>0</v>
      </c>
      <c r="BJ298" s="17" t="s">
        <v>87</v>
      </c>
      <c r="BK298" s="170">
        <f t="shared" si="74"/>
        <v>0</v>
      </c>
      <c r="BL298" s="17" t="s">
        <v>340</v>
      </c>
      <c r="BM298" s="169" t="s">
        <v>4006</v>
      </c>
    </row>
    <row r="299" spans="2:65" s="1" customFormat="1" ht="16.5" customHeight="1">
      <c r="B299" s="128"/>
      <c r="C299" s="199" t="s">
        <v>1436</v>
      </c>
      <c r="D299" s="199" t="s">
        <v>425</v>
      </c>
      <c r="E299" s="200" t="s">
        <v>5298</v>
      </c>
      <c r="F299" s="201" t="s">
        <v>3988</v>
      </c>
      <c r="G299" s="202" t="s">
        <v>511</v>
      </c>
      <c r="H299" s="203">
        <v>100</v>
      </c>
      <c r="I299" s="204"/>
      <c r="J299" s="205">
        <f t="shared" si="65"/>
        <v>0</v>
      </c>
      <c r="K299" s="206"/>
      <c r="L299" s="207"/>
      <c r="M299" s="208" t="s">
        <v>1</v>
      </c>
      <c r="N299" s="209" t="s">
        <v>41</v>
      </c>
      <c r="P299" s="167">
        <f t="shared" si="66"/>
        <v>0</v>
      </c>
      <c r="Q299" s="167">
        <v>0</v>
      </c>
      <c r="R299" s="167">
        <f t="shared" si="67"/>
        <v>0</v>
      </c>
      <c r="S299" s="167">
        <v>0</v>
      </c>
      <c r="T299" s="168">
        <f t="shared" si="68"/>
        <v>0</v>
      </c>
      <c r="AR299" s="169" t="s">
        <v>392</v>
      </c>
      <c r="AT299" s="169" t="s">
        <v>425</v>
      </c>
      <c r="AU299" s="169" t="s">
        <v>82</v>
      </c>
      <c r="AY299" s="17" t="s">
        <v>334</v>
      </c>
      <c r="BE299" s="170">
        <f t="shared" si="69"/>
        <v>0</v>
      </c>
      <c r="BF299" s="170">
        <f t="shared" si="70"/>
        <v>0</v>
      </c>
      <c r="BG299" s="170">
        <f t="shared" si="71"/>
        <v>0</v>
      </c>
      <c r="BH299" s="170">
        <f t="shared" si="72"/>
        <v>0</v>
      </c>
      <c r="BI299" s="170">
        <f t="shared" si="73"/>
        <v>0</v>
      </c>
      <c r="BJ299" s="17" t="s">
        <v>87</v>
      </c>
      <c r="BK299" s="170">
        <f t="shared" si="74"/>
        <v>0</v>
      </c>
      <c r="BL299" s="17" t="s">
        <v>340</v>
      </c>
      <c r="BM299" s="169" t="s">
        <v>4007</v>
      </c>
    </row>
    <row r="300" spans="2:65" s="1" customFormat="1" ht="16.5" customHeight="1">
      <c r="B300" s="128"/>
      <c r="C300" s="199" t="s">
        <v>1442</v>
      </c>
      <c r="D300" s="199" t="s">
        <v>425</v>
      </c>
      <c r="E300" s="200" t="s">
        <v>5299</v>
      </c>
      <c r="F300" s="201" t="s">
        <v>3990</v>
      </c>
      <c r="G300" s="202" t="s">
        <v>511</v>
      </c>
      <c r="H300" s="203">
        <v>1700</v>
      </c>
      <c r="I300" s="204"/>
      <c r="J300" s="205">
        <f t="shared" si="65"/>
        <v>0</v>
      </c>
      <c r="K300" s="206"/>
      <c r="L300" s="207"/>
      <c r="M300" s="208" t="s">
        <v>1</v>
      </c>
      <c r="N300" s="209" t="s">
        <v>41</v>
      </c>
      <c r="P300" s="167">
        <f t="shared" si="66"/>
        <v>0</v>
      </c>
      <c r="Q300" s="167">
        <v>0</v>
      </c>
      <c r="R300" s="167">
        <f t="shared" si="67"/>
        <v>0</v>
      </c>
      <c r="S300" s="167">
        <v>0</v>
      </c>
      <c r="T300" s="168">
        <f t="shared" si="68"/>
        <v>0</v>
      </c>
      <c r="AR300" s="169" t="s">
        <v>392</v>
      </c>
      <c r="AT300" s="169" t="s">
        <v>425</v>
      </c>
      <c r="AU300" s="169" t="s">
        <v>82</v>
      </c>
      <c r="AY300" s="17" t="s">
        <v>334</v>
      </c>
      <c r="BE300" s="170">
        <f t="shared" si="69"/>
        <v>0</v>
      </c>
      <c r="BF300" s="170">
        <f t="shared" si="70"/>
        <v>0</v>
      </c>
      <c r="BG300" s="170">
        <f t="shared" si="71"/>
        <v>0</v>
      </c>
      <c r="BH300" s="170">
        <f t="shared" si="72"/>
        <v>0</v>
      </c>
      <c r="BI300" s="170">
        <f t="shared" si="73"/>
        <v>0</v>
      </c>
      <c r="BJ300" s="17" t="s">
        <v>87</v>
      </c>
      <c r="BK300" s="170">
        <f t="shared" si="74"/>
        <v>0</v>
      </c>
      <c r="BL300" s="17" t="s">
        <v>340</v>
      </c>
      <c r="BM300" s="169" t="s">
        <v>4008</v>
      </c>
    </row>
    <row r="301" spans="2:65" s="1" customFormat="1" ht="21.75" customHeight="1">
      <c r="B301" s="128"/>
      <c r="C301" s="199" t="s">
        <v>1450</v>
      </c>
      <c r="D301" s="199" t="s">
        <v>425</v>
      </c>
      <c r="E301" s="200" t="s">
        <v>5300</v>
      </c>
      <c r="F301" s="201" t="s">
        <v>4009</v>
      </c>
      <c r="G301" s="202" t="s">
        <v>501</v>
      </c>
      <c r="H301" s="203">
        <v>1</v>
      </c>
      <c r="I301" s="204"/>
      <c r="J301" s="205">
        <f t="shared" si="65"/>
        <v>0</v>
      </c>
      <c r="K301" s="206"/>
      <c r="L301" s="207"/>
      <c r="M301" s="208" t="s">
        <v>1</v>
      </c>
      <c r="N301" s="209" t="s">
        <v>41</v>
      </c>
      <c r="P301" s="167">
        <f t="shared" si="66"/>
        <v>0</v>
      </c>
      <c r="Q301" s="167">
        <v>0</v>
      </c>
      <c r="R301" s="167">
        <f t="shared" si="67"/>
        <v>0</v>
      </c>
      <c r="S301" s="167">
        <v>0</v>
      </c>
      <c r="T301" s="168">
        <f t="shared" si="68"/>
        <v>0</v>
      </c>
      <c r="AR301" s="169" t="s">
        <v>392</v>
      </c>
      <c r="AT301" s="169" t="s">
        <v>425</v>
      </c>
      <c r="AU301" s="169" t="s">
        <v>82</v>
      </c>
      <c r="AY301" s="17" t="s">
        <v>334</v>
      </c>
      <c r="BE301" s="170">
        <f t="shared" si="69"/>
        <v>0</v>
      </c>
      <c r="BF301" s="170">
        <f t="shared" si="70"/>
        <v>0</v>
      </c>
      <c r="BG301" s="170">
        <f t="shared" si="71"/>
        <v>0</v>
      </c>
      <c r="BH301" s="170">
        <f t="shared" si="72"/>
        <v>0</v>
      </c>
      <c r="BI301" s="170">
        <f t="shared" si="73"/>
        <v>0</v>
      </c>
      <c r="BJ301" s="17" t="s">
        <v>87</v>
      </c>
      <c r="BK301" s="170">
        <f t="shared" si="74"/>
        <v>0</v>
      </c>
      <c r="BL301" s="17" t="s">
        <v>340</v>
      </c>
      <c r="BM301" s="169" t="s">
        <v>4010</v>
      </c>
    </row>
    <row r="302" spans="2:65" s="1" customFormat="1" ht="16.5" customHeight="1">
      <c r="B302" s="128"/>
      <c r="C302" s="199" t="s">
        <v>1460</v>
      </c>
      <c r="D302" s="199" t="s">
        <v>425</v>
      </c>
      <c r="E302" s="200" t="s">
        <v>5301</v>
      </c>
      <c r="F302" s="201" t="s">
        <v>3994</v>
      </c>
      <c r="G302" s="202" t="s">
        <v>501</v>
      </c>
      <c r="H302" s="203">
        <v>1</v>
      </c>
      <c r="I302" s="204"/>
      <c r="J302" s="205">
        <f t="shared" si="65"/>
        <v>0</v>
      </c>
      <c r="K302" s="206"/>
      <c r="L302" s="207"/>
      <c r="M302" s="208" t="s">
        <v>1</v>
      </c>
      <c r="N302" s="209" t="s">
        <v>41</v>
      </c>
      <c r="P302" s="167">
        <f t="shared" si="66"/>
        <v>0</v>
      </c>
      <c r="Q302" s="167">
        <v>0</v>
      </c>
      <c r="R302" s="167">
        <f t="shared" si="67"/>
        <v>0</v>
      </c>
      <c r="S302" s="167">
        <v>0</v>
      </c>
      <c r="T302" s="168">
        <f t="shared" si="68"/>
        <v>0</v>
      </c>
      <c r="AR302" s="169" t="s">
        <v>392</v>
      </c>
      <c r="AT302" s="169" t="s">
        <v>425</v>
      </c>
      <c r="AU302" s="169" t="s">
        <v>82</v>
      </c>
      <c r="AY302" s="17" t="s">
        <v>334</v>
      </c>
      <c r="BE302" s="170">
        <f t="shared" si="69"/>
        <v>0</v>
      </c>
      <c r="BF302" s="170">
        <f t="shared" si="70"/>
        <v>0</v>
      </c>
      <c r="BG302" s="170">
        <f t="shared" si="71"/>
        <v>0</v>
      </c>
      <c r="BH302" s="170">
        <f t="shared" si="72"/>
        <v>0</v>
      </c>
      <c r="BI302" s="170">
        <f t="shared" si="73"/>
        <v>0</v>
      </c>
      <c r="BJ302" s="17" t="s">
        <v>87</v>
      </c>
      <c r="BK302" s="170">
        <f t="shared" si="74"/>
        <v>0</v>
      </c>
      <c r="BL302" s="17" t="s">
        <v>340</v>
      </c>
      <c r="BM302" s="169" t="s">
        <v>4011</v>
      </c>
    </row>
    <row r="303" spans="2:65" s="1" customFormat="1" ht="24.15" customHeight="1">
      <c r="B303" s="128"/>
      <c r="C303" s="199" t="s">
        <v>1467</v>
      </c>
      <c r="D303" s="199" t="s">
        <v>425</v>
      </c>
      <c r="E303" s="200" t="s">
        <v>5302</v>
      </c>
      <c r="F303" s="201" t="s">
        <v>3996</v>
      </c>
      <c r="G303" s="202" t="s">
        <v>501</v>
      </c>
      <c r="H303" s="203">
        <v>1</v>
      </c>
      <c r="I303" s="204"/>
      <c r="J303" s="205">
        <f t="shared" si="65"/>
        <v>0</v>
      </c>
      <c r="K303" s="206"/>
      <c r="L303" s="207"/>
      <c r="M303" s="208" t="s">
        <v>1</v>
      </c>
      <c r="N303" s="209" t="s">
        <v>41</v>
      </c>
      <c r="P303" s="167">
        <f t="shared" si="66"/>
        <v>0</v>
      </c>
      <c r="Q303" s="167">
        <v>0</v>
      </c>
      <c r="R303" s="167">
        <f t="shared" si="67"/>
        <v>0</v>
      </c>
      <c r="S303" s="167">
        <v>0</v>
      </c>
      <c r="T303" s="168">
        <f t="shared" si="68"/>
        <v>0</v>
      </c>
      <c r="AR303" s="169" t="s">
        <v>392</v>
      </c>
      <c r="AT303" s="169" t="s">
        <v>425</v>
      </c>
      <c r="AU303" s="169" t="s">
        <v>82</v>
      </c>
      <c r="AY303" s="17" t="s">
        <v>334</v>
      </c>
      <c r="BE303" s="170">
        <f t="shared" si="69"/>
        <v>0</v>
      </c>
      <c r="BF303" s="170">
        <f t="shared" si="70"/>
        <v>0</v>
      </c>
      <c r="BG303" s="170">
        <f t="shared" si="71"/>
        <v>0</v>
      </c>
      <c r="BH303" s="170">
        <f t="shared" si="72"/>
        <v>0</v>
      </c>
      <c r="BI303" s="170">
        <f t="shared" si="73"/>
        <v>0</v>
      </c>
      <c r="BJ303" s="17" t="s">
        <v>87</v>
      </c>
      <c r="BK303" s="170">
        <f t="shared" si="74"/>
        <v>0</v>
      </c>
      <c r="BL303" s="17" t="s">
        <v>340</v>
      </c>
      <c r="BM303" s="169" t="s">
        <v>4012</v>
      </c>
    </row>
    <row r="304" spans="2:65" s="1" customFormat="1" ht="16.5" customHeight="1">
      <c r="B304" s="128"/>
      <c r="C304" s="199" t="s">
        <v>1474</v>
      </c>
      <c r="D304" s="199" t="s">
        <v>425</v>
      </c>
      <c r="E304" s="200" t="s">
        <v>5303</v>
      </c>
      <c r="F304" s="201" t="s">
        <v>3998</v>
      </c>
      <c r="G304" s="202" t="s">
        <v>501</v>
      </c>
      <c r="H304" s="203">
        <v>1</v>
      </c>
      <c r="I304" s="204"/>
      <c r="J304" s="205">
        <f t="shared" si="65"/>
        <v>0</v>
      </c>
      <c r="K304" s="206"/>
      <c r="L304" s="207"/>
      <c r="M304" s="208" t="s">
        <v>1</v>
      </c>
      <c r="N304" s="209" t="s">
        <v>41</v>
      </c>
      <c r="P304" s="167">
        <f t="shared" si="66"/>
        <v>0</v>
      </c>
      <c r="Q304" s="167">
        <v>0</v>
      </c>
      <c r="R304" s="167">
        <f t="shared" si="67"/>
        <v>0</v>
      </c>
      <c r="S304" s="167">
        <v>0</v>
      </c>
      <c r="T304" s="168">
        <f t="shared" si="68"/>
        <v>0</v>
      </c>
      <c r="AR304" s="169" t="s">
        <v>392</v>
      </c>
      <c r="AT304" s="169" t="s">
        <v>425</v>
      </c>
      <c r="AU304" s="169" t="s">
        <v>82</v>
      </c>
      <c r="AY304" s="17" t="s">
        <v>334</v>
      </c>
      <c r="BE304" s="170">
        <f t="shared" si="69"/>
        <v>0</v>
      </c>
      <c r="BF304" s="170">
        <f t="shared" si="70"/>
        <v>0</v>
      </c>
      <c r="BG304" s="170">
        <f t="shared" si="71"/>
        <v>0</v>
      </c>
      <c r="BH304" s="170">
        <f t="shared" si="72"/>
        <v>0</v>
      </c>
      <c r="BI304" s="170">
        <f t="shared" si="73"/>
        <v>0</v>
      </c>
      <c r="BJ304" s="17" t="s">
        <v>87</v>
      </c>
      <c r="BK304" s="170">
        <f t="shared" si="74"/>
        <v>0</v>
      </c>
      <c r="BL304" s="17" t="s">
        <v>340</v>
      </c>
      <c r="BM304" s="169" t="s">
        <v>4013</v>
      </c>
    </row>
    <row r="305" spans="2:65" s="1" customFormat="1" ht="16.5" customHeight="1">
      <c r="B305" s="128"/>
      <c r="C305" s="199" t="s">
        <v>1483</v>
      </c>
      <c r="D305" s="199" t="s">
        <v>425</v>
      </c>
      <c r="E305" s="200" t="s">
        <v>5304</v>
      </c>
      <c r="F305" s="201" t="s">
        <v>4000</v>
      </c>
      <c r="G305" s="202" t="s">
        <v>501</v>
      </c>
      <c r="H305" s="203">
        <v>1</v>
      </c>
      <c r="I305" s="204"/>
      <c r="J305" s="205">
        <f t="shared" si="65"/>
        <v>0</v>
      </c>
      <c r="K305" s="206"/>
      <c r="L305" s="207"/>
      <c r="M305" s="208" t="s">
        <v>1</v>
      </c>
      <c r="N305" s="209" t="s">
        <v>41</v>
      </c>
      <c r="P305" s="167">
        <f t="shared" si="66"/>
        <v>0</v>
      </c>
      <c r="Q305" s="167">
        <v>0</v>
      </c>
      <c r="R305" s="167">
        <f t="shared" si="67"/>
        <v>0</v>
      </c>
      <c r="S305" s="167">
        <v>0</v>
      </c>
      <c r="T305" s="168">
        <f t="shared" si="68"/>
        <v>0</v>
      </c>
      <c r="AR305" s="169" t="s">
        <v>392</v>
      </c>
      <c r="AT305" s="169" t="s">
        <v>425</v>
      </c>
      <c r="AU305" s="169" t="s">
        <v>82</v>
      </c>
      <c r="AY305" s="17" t="s">
        <v>334</v>
      </c>
      <c r="BE305" s="170">
        <f t="shared" si="69"/>
        <v>0</v>
      </c>
      <c r="BF305" s="170">
        <f t="shared" si="70"/>
        <v>0</v>
      </c>
      <c r="BG305" s="170">
        <f t="shared" si="71"/>
        <v>0</v>
      </c>
      <c r="BH305" s="170">
        <f t="shared" si="72"/>
        <v>0</v>
      </c>
      <c r="BI305" s="170">
        <f t="shared" si="73"/>
        <v>0</v>
      </c>
      <c r="BJ305" s="17" t="s">
        <v>87</v>
      </c>
      <c r="BK305" s="170">
        <f t="shared" si="74"/>
        <v>0</v>
      </c>
      <c r="BL305" s="17" t="s">
        <v>340</v>
      </c>
      <c r="BM305" s="169" t="s">
        <v>4014</v>
      </c>
    </row>
    <row r="306" spans="2:65" s="11" customFormat="1" ht="25.95" customHeight="1">
      <c r="B306" s="146"/>
      <c r="D306" s="147" t="s">
        <v>74</v>
      </c>
      <c r="E306" s="148" t="s">
        <v>3225</v>
      </c>
      <c r="F306" s="148" t="s">
        <v>4015</v>
      </c>
      <c r="I306" s="149"/>
      <c r="J306" s="150">
        <f>BK306</f>
        <v>0</v>
      </c>
      <c r="L306" s="146"/>
      <c r="M306" s="151"/>
      <c r="P306" s="152">
        <f>SUM(P307:P360)</f>
        <v>0</v>
      </c>
      <c r="R306" s="152">
        <f>SUM(R307:R360)</f>
        <v>0</v>
      </c>
      <c r="T306" s="153">
        <f>SUM(T307:T360)</f>
        <v>0</v>
      </c>
      <c r="AR306" s="147" t="s">
        <v>82</v>
      </c>
      <c r="AT306" s="154" t="s">
        <v>74</v>
      </c>
      <c r="AU306" s="154" t="s">
        <v>75</v>
      </c>
      <c r="AY306" s="147" t="s">
        <v>334</v>
      </c>
      <c r="BK306" s="155">
        <f>SUM(BK307:BK360)</f>
        <v>0</v>
      </c>
    </row>
    <row r="307" spans="2:65" s="1" customFormat="1" ht="21.75" customHeight="1">
      <c r="B307" s="128"/>
      <c r="C307" s="158" t="s">
        <v>1490</v>
      </c>
      <c r="D307" s="158" t="s">
        <v>336</v>
      </c>
      <c r="E307" s="159" t="s">
        <v>5305</v>
      </c>
      <c r="F307" s="160" t="s">
        <v>4016</v>
      </c>
      <c r="G307" s="161" t="s">
        <v>501</v>
      </c>
      <c r="H307" s="162">
        <v>14</v>
      </c>
      <c r="I307" s="163"/>
      <c r="J307" s="164">
        <f t="shared" ref="J307:J338" si="75">ROUND(I307*H307,2)</f>
        <v>0</v>
      </c>
      <c r="K307" s="165"/>
      <c r="L307" s="32"/>
      <c r="M307" s="166" t="s">
        <v>1</v>
      </c>
      <c r="N307" s="127" t="s">
        <v>41</v>
      </c>
      <c r="P307" s="167">
        <f t="shared" ref="P307:P338" si="76">O307*H307</f>
        <v>0</v>
      </c>
      <c r="Q307" s="167">
        <v>0</v>
      </c>
      <c r="R307" s="167">
        <f t="shared" ref="R307:R338" si="77">Q307*H307</f>
        <v>0</v>
      </c>
      <c r="S307" s="167">
        <v>0</v>
      </c>
      <c r="T307" s="168">
        <f t="shared" ref="T307:T338" si="78">S307*H307</f>
        <v>0</v>
      </c>
      <c r="AR307" s="169" t="s">
        <v>340</v>
      </c>
      <c r="AT307" s="169" t="s">
        <v>336</v>
      </c>
      <c r="AU307" s="169" t="s">
        <v>82</v>
      </c>
      <c r="AY307" s="17" t="s">
        <v>334</v>
      </c>
      <c r="BE307" s="170">
        <f t="shared" ref="BE307:BE338" si="79">IF(N307="základná",J307,0)</f>
        <v>0</v>
      </c>
      <c r="BF307" s="170">
        <f t="shared" ref="BF307:BF338" si="80">IF(N307="znížená",J307,0)</f>
        <v>0</v>
      </c>
      <c r="BG307" s="170">
        <f t="shared" ref="BG307:BG338" si="81">IF(N307="zákl. prenesená",J307,0)</f>
        <v>0</v>
      </c>
      <c r="BH307" s="170">
        <f t="shared" ref="BH307:BH338" si="82">IF(N307="zníž. prenesená",J307,0)</f>
        <v>0</v>
      </c>
      <c r="BI307" s="170">
        <f t="shared" ref="BI307:BI338" si="83">IF(N307="nulová",J307,0)</f>
        <v>0</v>
      </c>
      <c r="BJ307" s="17" t="s">
        <v>87</v>
      </c>
      <c r="BK307" s="170">
        <f t="shared" ref="BK307:BK338" si="84">ROUND(I307*H307,2)</f>
        <v>0</v>
      </c>
      <c r="BL307" s="17" t="s">
        <v>340</v>
      </c>
      <c r="BM307" s="169" t="s">
        <v>4017</v>
      </c>
    </row>
    <row r="308" spans="2:65" s="1" customFormat="1" ht="24.15" customHeight="1">
      <c r="B308" s="128"/>
      <c r="C308" s="158" t="s">
        <v>1496</v>
      </c>
      <c r="D308" s="158" t="s">
        <v>336</v>
      </c>
      <c r="E308" s="159" t="s">
        <v>5306</v>
      </c>
      <c r="F308" s="160" t="s">
        <v>4018</v>
      </c>
      <c r="G308" s="161" t="s">
        <v>501</v>
      </c>
      <c r="H308" s="162">
        <v>3</v>
      </c>
      <c r="I308" s="163"/>
      <c r="J308" s="164">
        <f t="shared" si="75"/>
        <v>0</v>
      </c>
      <c r="K308" s="165"/>
      <c r="L308" s="32"/>
      <c r="M308" s="166" t="s">
        <v>1</v>
      </c>
      <c r="N308" s="127" t="s">
        <v>41</v>
      </c>
      <c r="P308" s="167">
        <f t="shared" si="76"/>
        <v>0</v>
      </c>
      <c r="Q308" s="167">
        <v>0</v>
      </c>
      <c r="R308" s="167">
        <f t="shared" si="77"/>
        <v>0</v>
      </c>
      <c r="S308" s="167">
        <v>0</v>
      </c>
      <c r="T308" s="168">
        <f t="shared" si="78"/>
        <v>0</v>
      </c>
      <c r="AR308" s="169" t="s">
        <v>340</v>
      </c>
      <c r="AT308" s="169" t="s">
        <v>336</v>
      </c>
      <c r="AU308" s="169" t="s">
        <v>82</v>
      </c>
      <c r="AY308" s="17" t="s">
        <v>334</v>
      </c>
      <c r="BE308" s="170">
        <f t="shared" si="79"/>
        <v>0</v>
      </c>
      <c r="BF308" s="170">
        <f t="shared" si="80"/>
        <v>0</v>
      </c>
      <c r="BG308" s="170">
        <f t="shared" si="81"/>
        <v>0</v>
      </c>
      <c r="BH308" s="170">
        <f t="shared" si="82"/>
        <v>0</v>
      </c>
      <c r="BI308" s="170">
        <f t="shared" si="83"/>
        <v>0</v>
      </c>
      <c r="BJ308" s="17" t="s">
        <v>87</v>
      </c>
      <c r="BK308" s="170">
        <f t="shared" si="84"/>
        <v>0</v>
      </c>
      <c r="BL308" s="17" t="s">
        <v>340</v>
      </c>
      <c r="BM308" s="169" t="s">
        <v>4019</v>
      </c>
    </row>
    <row r="309" spans="2:65" s="1" customFormat="1" ht="24.15" customHeight="1">
      <c r="B309" s="128"/>
      <c r="C309" s="158" t="s">
        <v>1579</v>
      </c>
      <c r="D309" s="158" t="s">
        <v>336</v>
      </c>
      <c r="E309" s="159" t="s">
        <v>5307</v>
      </c>
      <c r="F309" s="160" t="s">
        <v>4020</v>
      </c>
      <c r="G309" s="161" t="s">
        <v>501</v>
      </c>
      <c r="H309" s="162">
        <v>32</v>
      </c>
      <c r="I309" s="163"/>
      <c r="J309" s="164">
        <f t="shared" si="75"/>
        <v>0</v>
      </c>
      <c r="K309" s="165"/>
      <c r="L309" s="32"/>
      <c r="M309" s="166" t="s">
        <v>1</v>
      </c>
      <c r="N309" s="127" t="s">
        <v>41</v>
      </c>
      <c r="P309" s="167">
        <f t="shared" si="76"/>
        <v>0</v>
      </c>
      <c r="Q309" s="167">
        <v>0</v>
      </c>
      <c r="R309" s="167">
        <f t="shared" si="77"/>
        <v>0</v>
      </c>
      <c r="S309" s="167">
        <v>0</v>
      </c>
      <c r="T309" s="168">
        <f t="shared" si="78"/>
        <v>0</v>
      </c>
      <c r="AR309" s="169" t="s">
        <v>340</v>
      </c>
      <c r="AT309" s="169" t="s">
        <v>336</v>
      </c>
      <c r="AU309" s="169" t="s">
        <v>82</v>
      </c>
      <c r="AY309" s="17" t="s">
        <v>334</v>
      </c>
      <c r="BE309" s="170">
        <f t="shared" si="79"/>
        <v>0</v>
      </c>
      <c r="BF309" s="170">
        <f t="shared" si="80"/>
        <v>0</v>
      </c>
      <c r="BG309" s="170">
        <f t="shared" si="81"/>
        <v>0</v>
      </c>
      <c r="BH309" s="170">
        <f t="shared" si="82"/>
        <v>0</v>
      </c>
      <c r="BI309" s="170">
        <f t="shared" si="83"/>
        <v>0</v>
      </c>
      <c r="BJ309" s="17" t="s">
        <v>87</v>
      </c>
      <c r="BK309" s="170">
        <f t="shared" si="84"/>
        <v>0</v>
      </c>
      <c r="BL309" s="17" t="s">
        <v>340</v>
      </c>
      <c r="BM309" s="169" t="s">
        <v>4021</v>
      </c>
    </row>
    <row r="310" spans="2:65" s="1" customFormat="1" ht="24.15" customHeight="1">
      <c r="B310" s="128"/>
      <c r="C310" s="158" t="s">
        <v>1584</v>
      </c>
      <c r="D310" s="158" t="s">
        <v>336</v>
      </c>
      <c r="E310" s="159" t="s">
        <v>5308</v>
      </c>
      <c r="F310" s="160" t="s">
        <v>4022</v>
      </c>
      <c r="G310" s="161" t="s">
        <v>501</v>
      </c>
      <c r="H310" s="162">
        <v>6</v>
      </c>
      <c r="I310" s="163"/>
      <c r="J310" s="164">
        <f t="shared" si="75"/>
        <v>0</v>
      </c>
      <c r="K310" s="165"/>
      <c r="L310" s="32"/>
      <c r="M310" s="166" t="s">
        <v>1</v>
      </c>
      <c r="N310" s="127" t="s">
        <v>41</v>
      </c>
      <c r="P310" s="167">
        <f t="shared" si="76"/>
        <v>0</v>
      </c>
      <c r="Q310" s="167">
        <v>0</v>
      </c>
      <c r="R310" s="167">
        <f t="shared" si="77"/>
        <v>0</v>
      </c>
      <c r="S310" s="167">
        <v>0</v>
      </c>
      <c r="T310" s="168">
        <f t="shared" si="78"/>
        <v>0</v>
      </c>
      <c r="AR310" s="169" t="s">
        <v>340</v>
      </c>
      <c r="AT310" s="169" t="s">
        <v>336</v>
      </c>
      <c r="AU310" s="169" t="s">
        <v>82</v>
      </c>
      <c r="AY310" s="17" t="s">
        <v>334</v>
      </c>
      <c r="BE310" s="170">
        <f t="shared" si="79"/>
        <v>0</v>
      </c>
      <c r="BF310" s="170">
        <f t="shared" si="80"/>
        <v>0</v>
      </c>
      <c r="BG310" s="170">
        <f t="shared" si="81"/>
        <v>0</v>
      </c>
      <c r="BH310" s="170">
        <f t="shared" si="82"/>
        <v>0</v>
      </c>
      <c r="BI310" s="170">
        <f t="shared" si="83"/>
        <v>0</v>
      </c>
      <c r="BJ310" s="17" t="s">
        <v>87</v>
      </c>
      <c r="BK310" s="170">
        <f t="shared" si="84"/>
        <v>0</v>
      </c>
      <c r="BL310" s="17" t="s">
        <v>340</v>
      </c>
      <c r="BM310" s="169" t="s">
        <v>4023</v>
      </c>
    </row>
    <row r="311" spans="2:65" s="1" customFormat="1" ht="16.5" customHeight="1">
      <c r="B311" s="128"/>
      <c r="C311" s="158" t="s">
        <v>1589</v>
      </c>
      <c r="D311" s="158" t="s">
        <v>336</v>
      </c>
      <c r="E311" s="159" t="s">
        <v>5309</v>
      </c>
      <c r="F311" s="160" t="s">
        <v>4024</v>
      </c>
      <c r="G311" s="161" t="s">
        <v>501</v>
      </c>
      <c r="H311" s="162">
        <v>2</v>
      </c>
      <c r="I311" s="163"/>
      <c r="J311" s="164">
        <f t="shared" si="75"/>
        <v>0</v>
      </c>
      <c r="K311" s="165"/>
      <c r="L311" s="32"/>
      <c r="M311" s="166" t="s">
        <v>1</v>
      </c>
      <c r="N311" s="127" t="s">
        <v>41</v>
      </c>
      <c r="P311" s="167">
        <f t="shared" si="76"/>
        <v>0</v>
      </c>
      <c r="Q311" s="167">
        <v>0</v>
      </c>
      <c r="R311" s="167">
        <f t="shared" si="77"/>
        <v>0</v>
      </c>
      <c r="S311" s="167">
        <v>0</v>
      </c>
      <c r="T311" s="168">
        <f t="shared" si="78"/>
        <v>0</v>
      </c>
      <c r="AR311" s="169" t="s">
        <v>340</v>
      </c>
      <c r="AT311" s="169" t="s">
        <v>336</v>
      </c>
      <c r="AU311" s="169" t="s">
        <v>82</v>
      </c>
      <c r="AY311" s="17" t="s">
        <v>334</v>
      </c>
      <c r="BE311" s="170">
        <f t="shared" si="79"/>
        <v>0</v>
      </c>
      <c r="BF311" s="170">
        <f t="shared" si="80"/>
        <v>0</v>
      </c>
      <c r="BG311" s="170">
        <f t="shared" si="81"/>
        <v>0</v>
      </c>
      <c r="BH311" s="170">
        <f t="shared" si="82"/>
        <v>0</v>
      </c>
      <c r="BI311" s="170">
        <f t="shared" si="83"/>
        <v>0</v>
      </c>
      <c r="BJ311" s="17" t="s">
        <v>87</v>
      </c>
      <c r="BK311" s="170">
        <f t="shared" si="84"/>
        <v>0</v>
      </c>
      <c r="BL311" s="17" t="s">
        <v>340</v>
      </c>
      <c r="BM311" s="169" t="s">
        <v>4025</v>
      </c>
    </row>
    <row r="312" spans="2:65" s="1" customFormat="1" ht="24.15" customHeight="1">
      <c r="B312" s="128"/>
      <c r="C312" s="158" t="s">
        <v>1594</v>
      </c>
      <c r="D312" s="158" t="s">
        <v>336</v>
      </c>
      <c r="E312" s="159" t="s">
        <v>5310</v>
      </c>
      <c r="F312" s="160" t="s">
        <v>4026</v>
      </c>
      <c r="G312" s="161" t="s">
        <v>501</v>
      </c>
      <c r="H312" s="162">
        <v>4</v>
      </c>
      <c r="I312" s="163"/>
      <c r="J312" s="164">
        <f t="shared" si="75"/>
        <v>0</v>
      </c>
      <c r="K312" s="165"/>
      <c r="L312" s="32"/>
      <c r="M312" s="166" t="s">
        <v>1</v>
      </c>
      <c r="N312" s="127" t="s">
        <v>41</v>
      </c>
      <c r="P312" s="167">
        <f t="shared" si="76"/>
        <v>0</v>
      </c>
      <c r="Q312" s="167">
        <v>0</v>
      </c>
      <c r="R312" s="167">
        <f t="shared" si="77"/>
        <v>0</v>
      </c>
      <c r="S312" s="167">
        <v>0</v>
      </c>
      <c r="T312" s="168">
        <f t="shared" si="78"/>
        <v>0</v>
      </c>
      <c r="AR312" s="169" t="s">
        <v>340</v>
      </c>
      <c r="AT312" s="169" t="s">
        <v>336</v>
      </c>
      <c r="AU312" s="169" t="s">
        <v>82</v>
      </c>
      <c r="AY312" s="17" t="s">
        <v>334</v>
      </c>
      <c r="BE312" s="170">
        <f t="shared" si="79"/>
        <v>0</v>
      </c>
      <c r="BF312" s="170">
        <f t="shared" si="80"/>
        <v>0</v>
      </c>
      <c r="BG312" s="170">
        <f t="shared" si="81"/>
        <v>0</v>
      </c>
      <c r="BH312" s="170">
        <f t="shared" si="82"/>
        <v>0</v>
      </c>
      <c r="BI312" s="170">
        <f t="shared" si="83"/>
        <v>0</v>
      </c>
      <c r="BJ312" s="17" t="s">
        <v>87</v>
      </c>
      <c r="BK312" s="170">
        <f t="shared" si="84"/>
        <v>0</v>
      </c>
      <c r="BL312" s="17" t="s">
        <v>340</v>
      </c>
      <c r="BM312" s="169" t="s">
        <v>4027</v>
      </c>
    </row>
    <row r="313" spans="2:65" s="1" customFormat="1" ht="37.799999999999997" customHeight="1">
      <c r="B313" s="128"/>
      <c r="C313" s="158" t="s">
        <v>1601</v>
      </c>
      <c r="D313" s="158" t="s">
        <v>336</v>
      </c>
      <c r="E313" s="159" t="s">
        <v>5311</v>
      </c>
      <c r="F313" s="160" t="s">
        <v>4028</v>
      </c>
      <c r="G313" s="161" t="s">
        <v>501</v>
      </c>
      <c r="H313" s="162">
        <v>2</v>
      </c>
      <c r="I313" s="163"/>
      <c r="J313" s="164">
        <f t="shared" si="75"/>
        <v>0</v>
      </c>
      <c r="K313" s="165"/>
      <c r="L313" s="32"/>
      <c r="M313" s="166" t="s">
        <v>1</v>
      </c>
      <c r="N313" s="127" t="s">
        <v>41</v>
      </c>
      <c r="P313" s="167">
        <f t="shared" si="76"/>
        <v>0</v>
      </c>
      <c r="Q313" s="167">
        <v>0</v>
      </c>
      <c r="R313" s="167">
        <f t="shared" si="77"/>
        <v>0</v>
      </c>
      <c r="S313" s="167">
        <v>0</v>
      </c>
      <c r="T313" s="168">
        <f t="shared" si="78"/>
        <v>0</v>
      </c>
      <c r="AR313" s="169" t="s">
        <v>340</v>
      </c>
      <c r="AT313" s="169" t="s">
        <v>336</v>
      </c>
      <c r="AU313" s="169" t="s">
        <v>82</v>
      </c>
      <c r="AY313" s="17" t="s">
        <v>334</v>
      </c>
      <c r="BE313" s="170">
        <f t="shared" si="79"/>
        <v>0</v>
      </c>
      <c r="BF313" s="170">
        <f t="shared" si="80"/>
        <v>0</v>
      </c>
      <c r="BG313" s="170">
        <f t="shared" si="81"/>
        <v>0</v>
      </c>
      <c r="BH313" s="170">
        <f t="shared" si="82"/>
        <v>0</v>
      </c>
      <c r="BI313" s="170">
        <f t="shared" si="83"/>
        <v>0</v>
      </c>
      <c r="BJ313" s="17" t="s">
        <v>87</v>
      </c>
      <c r="BK313" s="170">
        <f t="shared" si="84"/>
        <v>0</v>
      </c>
      <c r="BL313" s="17" t="s">
        <v>340</v>
      </c>
      <c r="BM313" s="169" t="s">
        <v>4029</v>
      </c>
    </row>
    <row r="314" spans="2:65" s="1" customFormat="1" ht="24.15" customHeight="1">
      <c r="B314" s="128"/>
      <c r="C314" s="158" t="s">
        <v>1607</v>
      </c>
      <c r="D314" s="158" t="s">
        <v>336</v>
      </c>
      <c r="E314" s="159" t="s">
        <v>5312</v>
      </c>
      <c r="F314" s="160" t="s">
        <v>4030</v>
      </c>
      <c r="G314" s="161" t="s">
        <v>501</v>
      </c>
      <c r="H314" s="162">
        <v>57</v>
      </c>
      <c r="I314" s="163"/>
      <c r="J314" s="164">
        <f t="shared" si="75"/>
        <v>0</v>
      </c>
      <c r="K314" s="165"/>
      <c r="L314" s="32"/>
      <c r="M314" s="166" t="s">
        <v>1</v>
      </c>
      <c r="N314" s="127" t="s">
        <v>41</v>
      </c>
      <c r="P314" s="167">
        <f t="shared" si="76"/>
        <v>0</v>
      </c>
      <c r="Q314" s="167">
        <v>0</v>
      </c>
      <c r="R314" s="167">
        <f t="shared" si="77"/>
        <v>0</v>
      </c>
      <c r="S314" s="167">
        <v>0</v>
      </c>
      <c r="T314" s="168">
        <f t="shared" si="78"/>
        <v>0</v>
      </c>
      <c r="AR314" s="169" t="s">
        <v>340</v>
      </c>
      <c r="AT314" s="169" t="s">
        <v>336</v>
      </c>
      <c r="AU314" s="169" t="s">
        <v>82</v>
      </c>
      <c r="AY314" s="17" t="s">
        <v>334</v>
      </c>
      <c r="BE314" s="170">
        <f t="shared" si="79"/>
        <v>0</v>
      </c>
      <c r="BF314" s="170">
        <f t="shared" si="80"/>
        <v>0</v>
      </c>
      <c r="BG314" s="170">
        <f t="shared" si="81"/>
        <v>0</v>
      </c>
      <c r="BH314" s="170">
        <f t="shared" si="82"/>
        <v>0</v>
      </c>
      <c r="BI314" s="170">
        <f t="shared" si="83"/>
        <v>0</v>
      </c>
      <c r="BJ314" s="17" t="s">
        <v>87</v>
      </c>
      <c r="BK314" s="170">
        <f t="shared" si="84"/>
        <v>0</v>
      </c>
      <c r="BL314" s="17" t="s">
        <v>340</v>
      </c>
      <c r="BM314" s="169" t="s">
        <v>4031</v>
      </c>
    </row>
    <row r="315" spans="2:65" s="1" customFormat="1" ht="24.15" customHeight="1">
      <c r="B315" s="128"/>
      <c r="C315" s="158" t="s">
        <v>1613</v>
      </c>
      <c r="D315" s="158" t="s">
        <v>336</v>
      </c>
      <c r="E315" s="159" t="s">
        <v>5313</v>
      </c>
      <c r="F315" s="160" t="s">
        <v>4032</v>
      </c>
      <c r="G315" s="161" t="s">
        <v>501</v>
      </c>
      <c r="H315" s="162">
        <v>2</v>
      </c>
      <c r="I315" s="163"/>
      <c r="J315" s="164">
        <f t="shared" si="75"/>
        <v>0</v>
      </c>
      <c r="K315" s="165"/>
      <c r="L315" s="32"/>
      <c r="M315" s="166" t="s">
        <v>1</v>
      </c>
      <c r="N315" s="127" t="s">
        <v>41</v>
      </c>
      <c r="P315" s="167">
        <f t="shared" si="76"/>
        <v>0</v>
      </c>
      <c r="Q315" s="167">
        <v>0</v>
      </c>
      <c r="R315" s="167">
        <f t="shared" si="77"/>
        <v>0</v>
      </c>
      <c r="S315" s="167">
        <v>0</v>
      </c>
      <c r="T315" s="168">
        <f t="shared" si="78"/>
        <v>0</v>
      </c>
      <c r="AR315" s="169" t="s">
        <v>340</v>
      </c>
      <c r="AT315" s="169" t="s">
        <v>336</v>
      </c>
      <c r="AU315" s="169" t="s">
        <v>82</v>
      </c>
      <c r="AY315" s="17" t="s">
        <v>334</v>
      </c>
      <c r="BE315" s="170">
        <f t="shared" si="79"/>
        <v>0</v>
      </c>
      <c r="BF315" s="170">
        <f t="shared" si="80"/>
        <v>0</v>
      </c>
      <c r="BG315" s="170">
        <f t="shared" si="81"/>
        <v>0</v>
      </c>
      <c r="BH315" s="170">
        <f t="shared" si="82"/>
        <v>0</v>
      </c>
      <c r="BI315" s="170">
        <f t="shared" si="83"/>
        <v>0</v>
      </c>
      <c r="BJ315" s="17" t="s">
        <v>87</v>
      </c>
      <c r="BK315" s="170">
        <f t="shared" si="84"/>
        <v>0</v>
      </c>
      <c r="BL315" s="17" t="s">
        <v>340</v>
      </c>
      <c r="BM315" s="169" t="s">
        <v>4033</v>
      </c>
    </row>
    <row r="316" spans="2:65" s="1" customFormat="1" ht="37.799999999999997" customHeight="1">
      <c r="B316" s="128"/>
      <c r="C316" s="158" t="s">
        <v>1621</v>
      </c>
      <c r="D316" s="158" t="s">
        <v>336</v>
      </c>
      <c r="E316" s="159" t="s">
        <v>5314</v>
      </c>
      <c r="F316" s="160" t="s">
        <v>4034</v>
      </c>
      <c r="G316" s="161" t="s">
        <v>501</v>
      </c>
      <c r="H316" s="162">
        <v>14</v>
      </c>
      <c r="I316" s="163"/>
      <c r="J316" s="164">
        <f t="shared" si="75"/>
        <v>0</v>
      </c>
      <c r="K316" s="165"/>
      <c r="L316" s="32"/>
      <c r="M316" s="166" t="s">
        <v>1</v>
      </c>
      <c r="N316" s="127" t="s">
        <v>41</v>
      </c>
      <c r="P316" s="167">
        <f t="shared" si="76"/>
        <v>0</v>
      </c>
      <c r="Q316" s="167">
        <v>0</v>
      </c>
      <c r="R316" s="167">
        <f t="shared" si="77"/>
        <v>0</v>
      </c>
      <c r="S316" s="167">
        <v>0</v>
      </c>
      <c r="T316" s="168">
        <f t="shared" si="78"/>
        <v>0</v>
      </c>
      <c r="AR316" s="169" t="s">
        <v>340</v>
      </c>
      <c r="AT316" s="169" t="s">
        <v>336</v>
      </c>
      <c r="AU316" s="169" t="s">
        <v>82</v>
      </c>
      <c r="AY316" s="17" t="s">
        <v>334</v>
      </c>
      <c r="BE316" s="170">
        <f t="shared" si="79"/>
        <v>0</v>
      </c>
      <c r="BF316" s="170">
        <f t="shared" si="80"/>
        <v>0</v>
      </c>
      <c r="BG316" s="170">
        <f t="shared" si="81"/>
        <v>0</v>
      </c>
      <c r="BH316" s="170">
        <f t="shared" si="82"/>
        <v>0</v>
      </c>
      <c r="BI316" s="170">
        <f t="shared" si="83"/>
        <v>0</v>
      </c>
      <c r="BJ316" s="17" t="s">
        <v>87</v>
      </c>
      <c r="BK316" s="170">
        <f t="shared" si="84"/>
        <v>0</v>
      </c>
      <c r="BL316" s="17" t="s">
        <v>340</v>
      </c>
      <c r="BM316" s="169" t="s">
        <v>4035</v>
      </c>
    </row>
    <row r="317" spans="2:65" s="1" customFormat="1" ht="24.15" customHeight="1">
      <c r="B317" s="128"/>
      <c r="C317" s="158" t="s">
        <v>1628</v>
      </c>
      <c r="D317" s="158" t="s">
        <v>336</v>
      </c>
      <c r="E317" s="159" t="s">
        <v>5315</v>
      </c>
      <c r="F317" s="160" t="s">
        <v>4036</v>
      </c>
      <c r="G317" s="161" t="s">
        <v>501</v>
      </c>
      <c r="H317" s="162">
        <v>1</v>
      </c>
      <c r="I317" s="163"/>
      <c r="J317" s="164">
        <f t="shared" si="75"/>
        <v>0</v>
      </c>
      <c r="K317" s="165"/>
      <c r="L317" s="32"/>
      <c r="M317" s="166" t="s">
        <v>1</v>
      </c>
      <c r="N317" s="127" t="s">
        <v>41</v>
      </c>
      <c r="P317" s="167">
        <f t="shared" si="76"/>
        <v>0</v>
      </c>
      <c r="Q317" s="167">
        <v>0</v>
      </c>
      <c r="R317" s="167">
        <f t="shared" si="77"/>
        <v>0</v>
      </c>
      <c r="S317" s="167">
        <v>0</v>
      </c>
      <c r="T317" s="168">
        <f t="shared" si="78"/>
        <v>0</v>
      </c>
      <c r="AR317" s="169" t="s">
        <v>340</v>
      </c>
      <c r="AT317" s="169" t="s">
        <v>336</v>
      </c>
      <c r="AU317" s="169" t="s">
        <v>82</v>
      </c>
      <c r="AY317" s="17" t="s">
        <v>334</v>
      </c>
      <c r="BE317" s="170">
        <f t="shared" si="79"/>
        <v>0</v>
      </c>
      <c r="BF317" s="170">
        <f t="shared" si="80"/>
        <v>0</v>
      </c>
      <c r="BG317" s="170">
        <f t="shared" si="81"/>
        <v>0</v>
      </c>
      <c r="BH317" s="170">
        <f t="shared" si="82"/>
        <v>0</v>
      </c>
      <c r="BI317" s="170">
        <f t="shared" si="83"/>
        <v>0</v>
      </c>
      <c r="BJ317" s="17" t="s">
        <v>87</v>
      </c>
      <c r="BK317" s="170">
        <f t="shared" si="84"/>
        <v>0</v>
      </c>
      <c r="BL317" s="17" t="s">
        <v>340</v>
      </c>
      <c r="BM317" s="169" t="s">
        <v>4037</v>
      </c>
    </row>
    <row r="318" spans="2:65" s="1" customFormat="1" ht="37.799999999999997" customHeight="1">
      <c r="B318" s="128"/>
      <c r="C318" s="158" t="s">
        <v>1633</v>
      </c>
      <c r="D318" s="158" t="s">
        <v>336</v>
      </c>
      <c r="E318" s="159" t="s">
        <v>5316</v>
      </c>
      <c r="F318" s="160" t="s">
        <v>4038</v>
      </c>
      <c r="G318" s="161" t="s">
        <v>501</v>
      </c>
      <c r="H318" s="162">
        <v>1</v>
      </c>
      <c r="I318" s="163"/>
      <c r="J318" s="164">
        <f t="shared" si="75"/>
        <v>0</v>
      </c>
      <c r="K318" s="165"/>
      <c r="L318" s="32"/>
      <c r="M318" s="166" t="s">
        <v>1</v>
      </c>
      <c r="N318" s="127" t="s">
        <v>41</v>
      </c>
      <c r="P318" s="167">
        <f t="shared" si="76"/>
        <v>0</v>
      </c>
      <c r="Q318" s="167">
        <v>0</v>
      </c>
      <c r="R318" s="167">
        <f t="shared" si="77"/>
        <v>0</v>
      </c>
      <c r="S318" s="167">
        <v>0</v>
      </c>
      <c r="T318" s="168">
        <f t="shared" si="78"/>
        <v>0</v>
      </c>
      <c r="AR318" s="169" t="s">
        <v>340</v>
      </c>
      <c r="AT318" s="169" t="s">
        <v>336</v>
      </c>
      <c r="AU318" s="169" t="s">
        <v>82</v>
      </c>
      <c r="AY318" s="17" t="s">
        <v>334</v>
      </c>
      <c r="BE318" s="170">
        <f t="shared" si="79"/>
        <v>0</v>
      </c>
      <c r="BF318" s="170">
        <f t="shared" si="80"/>
        <v>0</v>
      </c>
      <c r="BG318" s="170">
        <f t="shared" si="81"/>
        <v>0</v>
      </c>
      <c r="BH318" s="170">
        <f t="shared" si="82"/>
        <v>0</v>
      </c>
      <c r="BI318" s="170">
        <f t="shared" si="83"/>
        <v>0</v>
      </c>
      <c r="BJ318" s="17" t="s">
        <v>87</v>
      </c>
      <c r="BK318" s="170">
        <f t="shared" si="84"/>
        <v>0</v>
      </c>
      <c r="BL318" s="17" t="s">
        <v>340</v>
      </c>
      <c r="BM318" s="169" t="s">
        <v>4039</v>
      </c>
    </row>
    <row r="319" spans="2:65" s="1" customFormat="1" ht="24.15" customHeight="1">
      <c r="B319" s="128"/>
      <c r="C319" s="158" t="s">
        <v>1639</v>
      </c>
      <c r="D319" s="158" t="s">
        <v>336</v>
      </c>
      <c r="E319" s="159" t="s">
        <v>5317</v>
      </c>
      <c r="F319" s="160" t="s">
        <v>4040</v>
      </c>
      <c r="G319" s="161" t="s">
        <v>501</v>
      </c>
      <c r="H319" s="162">
        <v>6</v>
      </c>
      <c r="I319" s="163"/>
      <c r="J319" s="164">
        <f t="shared" si="75"/>
        <v>0</v>
      </c>
      <c r="K319" s="165"/>
      <c r="L319" s="32"/>
      <c r="M319" s="166" t="s">
        <v>1</v>
      </c>
      <c r="N319" s="127" t="s">
        <v>41</v>
      </c>
      <c r="P319" s="167">
        <f t="shared" si="76"/>
        <v>0</v>
      </c>
      <c r="Q319" s="167">
        <v>0</v>
      </c>
      <c r="R319" s="167">
        <f t="shared" si="77"/>
        <v>0</v>
      </c>
      <c r="S319" s="167">
        <v>0</v>
      </c>
      <c r="T319" s="168">
        <f t="shared" si="78"/>
        <v>0</v>
      </c>
      <c r="AR319" s="169" t="s">
        <v>340</v>
      </c>
      <c r="AT319" s="169" t="s">
        <v>336</v>
      </c>
      <c r="AU319" s="169" t="s">
        <v>82</v>
      </c>
      <c r="AY319" s="17" t="s">
        <v>334</v>
      </c>
      <c r="BE319" s="170">
        <f t="shared" si="79"/>
        <v>0</v>
      </c>
      <c r="BF319" s="170">
        <f t="shared" si="80"/>
        <v>0</v>
      </c>
      <c r="BG319" s="170">
        <f t="shared" si="81"/>
        <v>0</v>
      </c>
      <c r="BH319" s="170">
        <f t="shared" si="82"/>
        <v>0</v>
      </c>
      <c r="BI319" s="170">
        <f t="shared" si="83"/>
        <v>0</v>
      </c>
      <c r="BJ319" s="17" t="s">
        <v>87</v>
      </c>
      <c r="BK319" s="170">
        <f t="shared" si="84"/>
        <v>0</v>
      </c>
      <c r="BL319" s="17" t="s">
        <v>340</v>
      </c>
      <c r="BM319" s="169" t="s">
        <v>4041</v>
      </c>
    </row>
    <row r="320" spans="2:65" s="1" customFormat="1" ht="24.15" customHeight="1">
      <c r="B320" s="128"/>
      <c r="C320" s="158" t="s">
        <v>1651</v>
      </c>
      <c r="D320" s="158" t="s">
        <v>336</v>
      </c>
      <c r="E320" s="159" t="s">
        <v>5318</v>
      </c>
      <c r="F320" s="160" t="s">
        <v>4042</v>
      </c>
      <c r="G320" s="161" t="s">
        <v>501</v>
      </c>
      <c r="H320" s="162">
        <v>1</v>
      </c>
      <c r="I320" s="163"/>
      <c r="J320" s="164">
        <f t="shared" si="75"/>
        <v>0</v>
      </c>
      <c r="K320" s="165"/>
      <c r="L320" s="32"/>
      <c r="M320" s="166" t="s">
        <v>1</v>
      </c>
      <c r="N320" s="127" t="s">
        <v>41</v>
      </c>
      <c r="P320" s="167">
        <f t="shared" si="76"/>
        <v>0</v>
      </c>
      <c r="Q320" s="167">
        <v>0</v>
      </c>
      <c r="R320" s="167">
        <f t="shared" si="77"/>
        <v>0</v>
      </c>
      <c r="S320" s="167">
        <v>0</v>
      </c>
      <c r="T320" s="168">
        <f t="shared" si="78"/>
        <v>0</v>
      </c>
      <c r="AR320" s="169" t="s">
        <v>340</v>
      </c>
      <c r="AT320" s="169" t="s">
        <v>336</v>
      </c>
      <c r="AU320" s="169" t="s">
        <v>82</v>
      </c>
      <c r="AY320" s="17" t="s">
        <v>334</v>
      </c>
      <c r="BE320" s="170">
        <f t="shared" si="79"/>
        <v>0</v>
      </c>
      <c r="BF320" s="170">
        <f t="shared" si="80"/>
        <v>0</v>
      </c>
      <c r="BG320" s="170">
        <f t="shared" si="81"/>
        <v>0</v>
      </c>
      <c r="BH320" s="170">
        <f t="shared" si="82"/>
        <v>0</v>
      </c>
      <c r="BI320" s="170">
        <f t="shared" si="83"/>
        <v>0</v>
      </c>
      <c r="BJ320" s="17" t="s">
        <v>87</v>
      </c>
      <c r="BK320" s="170">
        <f t="shared" si="84"/>
        <v>0</v>
      </c>
      <c r="BL320" s="17" t="s">
        <v>340</v>
      </c>
      <c r="BM320" s="169" t="s">
        <v>4043</v>
      </c>
    </row>
    <row r="321" spans="2:65" s="1" customFormat="1" ht="24.15" customHeight="1">
      <c r="B321" s="128"/>
      <c r="C321" s="158" t="s">
        <v>1659</v>
      </c>
      <c r="D321" s="158" t="s">
        <v>336</v>
      </c>
      <c r="E321" s="159" t="s">
        <v>5319</v>
      </c>
      <c r="F321" s="160" t="s">
        <v>4044</v>
      </c>
      <c r="G321" s="161" t="s">
        <v>501</v>
      </c>
      <c r="H321" s="162">
        <v>5</v>
      </c>
      <c r="I321" s="163"/>
      <c r="J321" s="164">
        <f t="shared" si="75"/>
        <v>0</v>
      </c>
      <c r="K321" s="165"/>
      <c r="L321" s="32"/>
      <c r="M321" s="166" t="s">
        <v>1</v>
      </c>
      <c r="N321" s="127" t="s">
        <v>41</v>
      </c>
      <c r="P321" s="167">
        <f t="shared" si="76"/>
        <v>0</v>
      </c>
      <c r="Q321" s="167">
        <v>0</v>
      </c>
      <c r="R321" s="167">
        <f t="shared" si="77"/>
        <v>0</v>
      </c>
      <c r="S321" s="167">
        <v>0</v>
      </c>
      <c r="T321" s="168">
        <f t="shared" si="78"/>
        <v>0</v>
      </c>
      <c r="AR321" s="169" t="s">
        <v>340</v>
      </c>
      <c r="AT321" s="169" t="s">
        <v>336</v>
      </c>
      <c r="AU321" s="169" t="s">
        <v>82</v>
      </c>
      <c r="AY321" s="17" t="s">
        <v>334</v>
      </c>
      <c r="BE321" s="170">
        <f t="shared" si="79"/>
        <v>0</v>
      </c>
      <c r="BF321" s="170">
        <f t="shared" si="80"/>
        <v>0</v>
      </c>
      <c r="BG321" s="170">
        <f t="shared" si="81"/>
        <v>0</v>
      </c>
      <c r="BH321" s="170">
        <f t="shared" si="82"/>
        <v>0</v>
      </c>
      <c r="BI321" s="170">
        <f t="shared" si="83"/>
        <v>0</v>
      </c>
      <c r="BJ321" s="17" t="s">
        <v>87</v>
      </c>
      <c r="BK321" s="170">
        <f t="shared" si="84"/>
        <v>0</v>
      </c>
      <c r="BL321" s="17" t="s">
        <v>340</v>
      </c>
      <c r="BM321" s="169" t="s">
        <v>4045</v>
      </c>
    </row>
    <row r="322" spans="2:65" s="1" customFormat="1" ht="33" customHeight="1">
      <c r="B322" s="128"/>
      <c r="C322" s="158" t="s">
        <v>1665</v>
      </c>
      <c r="D322" s="158" t="s">
        <v>336</v>
      </c>
      <c r="E322" s="159" t="s">
        <v>5320</v>
      </c>
      <c r="F322" s="160" t="s">
        <v>4046</v>
      </c>
      <c r="G322" s="161" t="s">
        <v>501</v>
      </c>
      <c r="H322" s="162">
        <v>3</v>
      </c>
      <c r="I322" s="163"/>
      <c r="J322" s="164">
        <f t="shared" si="75"/>
        <v>0</v>
      </c>
      <c r="K322" s="165"/>
      <c r="L322" s="32"/>
      <c r="M322" s="166" t="s">
        <v>1</v>
      </c>
      <c r="N322" s="127" t="s">
        <v>41</v>
      </c>
      <c r="P322" s="167">
        <f t="shared" si="76"/>
        <v>0</v>
      </c>
      <c r="Q322" s="167">
        <v>0</v>
      </c>
      <c r="R322" s="167">
        <f t="shared" si="77"/>
        <v>0</v>
      </c>
      <c r="S322" s="167">
        <v>0</v>
      </c>
      <c r="T322" s="168">
        <f t="shared" si="78"/>
        <v>0</v>
      </c>
      <c r="AR322" s="169" t="s">
        <v>340</v>
      </c>
      <c r="AT322" s="169" t="s">
        <v>336</v>
      </c>
      <c r="AU322" s="169" t="s">
        <v>82</v>
      </c>
      <c r="AY322" s="17" t="s">
        <v>334</v>
      </c>
      <c r="BE322" s="170">
        <f t="shared" si="79"/>
        <v>0</v>
      </c>
      <c r="BF322" s="170">
        <f t="shared" si="80"/>
        <v>0</v>
      </c>
      <c r="BG322" s="170">
        <f t="shared" si="81"/>
        <v>0</v>
      </c>
      <c r="BH322" s="170">
        <f t="shared" si="82"/>
        <v>0</v>
      </c>
      <c r="BI322" s="170">
        <f t="shared" si="83"/>
        <v>0</v>
      </c>
      <c r="BJ322" s="17" t="s">
        <v>87</v>
      </c>
      <c r="BK322" s="170">
        <f t="shared" si="84"/>
        <v>0</v>
      </c>
      <c r="BL322" s="17" t="s">
        <v>340</v>
      </c>
      <c r="BM322" s="169" t="s">
        <v>4047</v>
      </c>
    </row>
    <row r="323" spans="2:65" s="1" customFormat="1" ht="24.15" customHeight="1">
      <c r="B323" s="128"/>
      <c r="C323" s="158" t="s">
        <v>1678</v>
      </c>
      <c r="D323" s="158" t="s">
        <v>336</v>
      </c>
      <c r="E323" s="159" t="s">
        <v>5321</v>
      </c>
      <c r="F323" s="160" t="s">
        <v>4048</v>
      </c>
      <c r="G323" s="161" t="s">
        <v>501</v>
      </c>
      <c r="H323" s="162">
        <v>2</v>
      </c>
      <c r="I323" s="163"/>
      <c r="J323" s="164">
        <f t="shared" si="75"/>
        <v>0</v>
      </c>
      <c r="K323" s="165"/>
      <c r="L323" s="32"/>
      <c r="M323" s="166" t="s">
        <v>1</v>
      </c>
      <c r="N323" s="127" t="s">
        <v>41</v>
      </c>
      <c r="P323" s="167">
        <f t="shared" si="76"/>
        <v>0</v>
      </c>
      <c r="Q323" s="167">
        <v>0</v>
      </c>
      <c r="R323" s="167">
        <f t="shared" si="77"/>
        <v>0</v>
      </c>
      <c r="S323" s="167">
        <v>0</v>
      </c>
      <c r="T323" s="168">
        <f t="shared" si="78"/>
        <v>0</v>
      </c>
      <c r="AR323" s="169" t="s">
        <v>340</v>
      </c>
      <c r="AT323" s="169" t="s">
        <v>336</v>
      </c>
      <c r="AU323" s="169" t="s">
        <v>82</v>
      </c>
      <c r="AY323" s="17" t="s">
        <v>334</v>
      </c>
      <c r="BE323" s="170">
        <f t="shared" si="79"/>
        <v>0</v>
      </c>
      <c r="BF323" s="170">
        <f t="shared" si="80"/>
        <v>0</v>
      </c>
      <c r="BG323" s="170">
        <f t="shared" si="81"/>
        <v>0</v>
      </c>
      <c r="BH323" s="170">
        <f t="shared" si="82"/>
        <v>0</v>
      </c>
      <c r="BI323" s="170">
        <f t="shared" si="83"/>
        <v>0</v>
      </c>
      <c r="BJ323" s="17" t="s">
        <v>87</v>
      </c>
      <c r="BK323" s="170">
        <f t="shared" si="84"/>
        <v>0</v>
      </c>
      <c r="BL323" s="17" t="s">
        <v>340</v>
      </c>
      <c r="BM323" s="169" t="s">
        <v>4049</v>
      </c>
    </row>
    <row r="324" spans="2:65" s="1" customFormat="1" ht="24.15" customHeight="1">
      <c r="B324" s="128"/>
      <c r="C324" s="158" t="s">
        <v>1684</v>
      </c>
      <c r="D324" s="158" t="s">
        <v>336</v>
      </c>
      <c r="E324" s="159" t="s">
        <v>5322</v>
      </c>
      <c r="F324" s="160" t="s">
        <v>4050</v>
      </c>
      <c r="G324" s="161" t="s">
        <v>501</v>
      </c>
      <c r="H324" s="162">
        <v>8</v>
      </c>
      <c r="I324" s="163"/>
      <c r="J324" s="164">
        <f t="shared" si="75"/>
        <v>0</v>
      </c>
      <c r="K324" s="165"/>
      <c r="L324" s="32"/>
      <c r="M324" s="166" t="s">
        <v>1</v>
      </c>
      <c r="N324" s="127" t="s">
        <v>41</v>
      </c>
      <c r="P324" s="167">
        <f t="shared" si="76"/>
        <v>0</v>
      </c>
      <c r="Q324" s="167">
        <v>0</v>
      </c>
      <c r="R324" s="167">
        <f t="shared" si="77"/>
        <v>0</v>
      </c>
      <c r="S324" s="167">
        <v>0</v>
      </c>
      <c r="T324" s="168">
        <f t="shared" si="78"/>
        <v>0</v>
      </c>
      <c r="AR324" s="169" t="s">
        <v>340</v>
      </c>
      <c r="AT324" s="169" t="s">
        <v>336</v>
      </c>
      <c r="AU324" s="169" t="s">
        <v>82</v>
      </c>
      <c r="AY324" s="17" t="s">
        <v>334</v>
      </c>
      <c r="BE324" s="170">
        <f t="shared" si="79"/>
        <v>0</v>
      </c>
      <c r="BF324" s="170">
        <f t="shared" si="80"/>
        <v>0</v>
      </c>
      <c r="BG324" s="170">
        <f t="shared" si="81"/>
        <v>0</v>
      </c>
      <c r="BH324" s="170">
        <f t="shared" si="82"/>
        <v>0</v>
      </c>
      <c r="BI324" s="170">
        <f t="shared" si="83"/>
        <v>0</v>
      </c>
      <c r="BJ324" s="17" t="s">
        <v>87</v>
      </c>
      <c r="BK324" s="170">
        <f t="shared" si="84"/>
        <v>0</v>
      </c>
      <c r="BL324" s="17" t="s">
        <v>340</v>
      </c>
      <c r="BM324" s="169" t="s">
        <v>4051</v>
      </c>
    </row>
    <row r="325" spans="2:65" s="1" customFormat="1" ht="24.15" customHeight="1">
      <c r="B325" s="128"/>
      <c r="C325" s="158" t="s">
        <v>1689</v>
      </c>
      <c r="D325" s="158" t="s">
        <v>336</v>
      </c>
      <c r="E325" s="159" t="s">
        <v>5323</v>
      </c>
      <c r="F325" s="160" t="s">
        <v>4052</v>
      </c>
      <c r="G325" s="161" t="s">
        <v>501</v>
      </c>
      <c r="H325" s="162">
        <v>16</v>
      </c>
      <c r="I325" s="163"/>
      <c r="J325" s="164">
        <f t="shared" si="75"/>
        <v>0</v>
      </c>
      <c r="K325" s="165"/>
      <c r="L325" s="32"/>
      <c r="M325" s="166" t="s">
        <v>1</v>
      </c>
      <c r="N325" s="127" t="s">
        <v>41</v>
      </c>
      <c r="P325" s="167">
        <f t="shared" si="76"/>
        <v>0</v>
      </c>
      <c r="Q325" s="167">
        <v>0</v>
      </c>
      <c r="R325" s="167">
        <f t="shared" si="77"/>
        <v>0</v>
      </c>
      <c r="S325" s="167">
        <v>0</v>
      </c>
      <c r="T325" s="168">
        <f t="shared" si="78"/>
        <v>0</v>
      </c>
      <c r="AR325" s="169" t="s">
        <v>340</v>
      </c>
      <c r="AT325" s="169" t="s">
        <v>336</v>
      </c>
      <c r="AU325" s="169" t="s">
        <v>82</v>
      </c>
      <c r="AY325" s="17" t="s">
        <v>334</v>
      </c>
      <c r="BE325" s="170">
        <f t="shared" si="79"/>
        <v>0</v>
      </c>
      <c r="BF325" s="170">
        <f t="shared" si="80"/>
        <v>0</v>
      </c>
      <c r="BG325" s="170">
        <f t="shared" si="81"/>
        <v>0</v>
      </c>
      <c r="BH325" s="170">
        <f t="shared" si="82"/>
        <v>0</v>
      </c>
      <c r="BI325" s="170">
        <f t="shared" si="83"/>
        <v>0</v>
      </c>
      <c r="BJ325" s="17" t="s">
        <v>87</v>
      </c>
      <c r="BK325" s="170">
        <f t="shared" si="84"/>
        <v>0</v>
      </c>
      <c r="BL325" s="17" t="s">
        <v>340</v>
      </c>
      <c r="BM325" s="169" t="s">
        <v>4053</v>
      </c>
    </row>
    <row r="326" spans="2:65" s="1" customFormat="1" ht="16.5" customHeight="1">
      <c r="B326" s="128"/>
      <c r="C326" s="158" t="s">
        <v>1702</v>
      </c>
      <c r="D326" s="158" t="s">
        <v>336</v>
      </c>
      <c r="E326" s="159" t="s">
        <v>5324</v>
      </c>
      <c r="F326" s="160" t="s">
        <v>4054</v>
      </c>
      <c r="G326" s="161" t="s">
        <v>501</v>
      </c>
      <c r="H326" s="162">
        <v>16</v>
      </c>
      <c r="I326" s="163"/>
      <c r="J326" s="164">
        <f t="shared" si="75"/>
        <v>0</v>
      </c>
      <c r="K326" s="165"/>
      <c r="L326" s="32"/>
      <c r="M326" s="166" t="s">
        <v>1</v>
      </c>
      <c r="N326" s="127" t="s">
        <v>41</v>
      </c>
      <c r="P326" s="167">
        <f t="shared" si="76"/>
        <v>0</v>
      </c>
      <c r="Q326" s="167">
        <v>0</v>
      </c>
      <c r="R326" s="167">
        <f t="shared" si="77"/>
        <v>0</v>
      </c>
      <c r="S326" s="167">
        <v>0</v>
      </c>
      <c r="T326" s="168">
        <f t="shared" si="78"/>
        <v>0</v>
      </c>
      <c r="AR326" s="169" t="s">
        <v>340</v>
      </c>
      <c r="AT326" s="169" t="s">
        <v>336</v>
      </c>
      <c r="AU326" s="169" t="s">
        <v>82</v>
      </c>
      <c r="AY326" s="17" t="s">
        <v>334</v>
      </c>
      <c r="BE326" s="170">
        <f t="shared" si="79"/>
        <v>0</v>
      </c>
      <c r="BF326" s="170">
        <f t="shared" si="80"/>
        <v>0</v>
      </c>
      <c r="BG326" s="170">
        <f t="shared" si="81"/>
        <v>0</v>
      </c>
      <c r="BH326" s="170">
        <f t="shared" si="82"/>
        <v>0</v>
      </c>
      <c r="BI326" s="170">
        <f t="shared" si="83"/>
        <v>0</v>
      </c>
      <c r="BJ326" s="17" t="s">
        <v>87</v>
      </c>
      <c r="BK326" s="170">
        <f t="shared" si="84"/>
        <v>0</v>
      </c>
      <c r="BL326" s="17" t="s">
        <v>340</v>
      </c>
      <c r="BM326" s="169" t="s">
        <v>4055</v>
      </c>
    </row>
    <row r="327" spans="2:65" s="1" customFormat="1" ht="24.15" customHeight="1">
      <c r="B327" s="128"/>
      <c r="C327" s="158" t="s">
        <v>1708</v>
      </c>
      <c r="D327" s="158" t="s">
        <v>336</v>
      </c>
      <c r="E327" s="159" t="s">
        <v>5325</v>
      </c>
      <c r="F327" s="160" t="s">
        <v>4056</v>
      </c>
      <c r="G327" s="161" t="s">
        <v>501</v>
      </c>
      <c r="H327" s="162">
        <v>1</v>
      </c>
      <c r="I327" s="163"/>
      <c r="J327" s="164">
        <f t="shared" si="75"/>
        <v>0</v>
      </c>
      <c r="K327" s="165"/>
      <c r="L327" s="32"/>
      <c r="M327" s="166" t="s">
        <v>1</v>
      </c>
      <c r="N327" s="127" t="s">
        <v>41</v>
      </c>
      <c r="P327" s="167">
        <f t="shared" si="76"/>
        <v>0</v>
      </c>
      <c r="Q327" s="167">
        <v>0</v>
      </c>
      <c r="R327" s="167">
        <f t="shared" si="77"/>
        <v>0</v>
      </c>
      <c r="S327" s="167">
        <v>0</v>
      </c>
      <c r="T327" s="168">
        <f t="shared" si="78"/>
        <v>0</v>
      </c>
      <c r="AR327" s="169" t="s">
        <v>340</v>
      </c>
      <c r="AT327" s="169" t="s">
        <v>336</v>
      </c>
      <c r="AU327" s="169" t="s">
        <v>82</v>
      </c>
      <c r="AY327" s="17" t="s">
        <v>334</v>
      </c>
      <c r="BE327" s="170">
        <f t="shared" si="79"/>
        <v>0</v>
      </c>
      <c r="BF327" s="170">
        <f t="shared" si="80"/>
        <v>0</v>
      </c>
      <c r="BG327" s="170">
        <f t="shared" si="81"/>
        <v>0</v>
      </c>
      <c r="BH327" s="170">
        <f t="shared" si="82"/>
        <v>0</v>
      </c>
      <c r="BI327" s="170">
        <f t="shared" si="83"/>
        <v>0</v>
      </c>
      <c r="BJ327" s="17" t="s">
        <v>87</v>
      </c>
      <c r="BK327" s="170">
        <f t="shared" si="84"/>
        <v>0</v>
      </c>
      <c r="BL327" s="17" t="s">
        <v>340</v>
      </c>
      <c r="BM327" s="169" t="s">
        <v>4057</v>
      </c>
    </row>
    <row r="328" spans="2:65" s="1" customFormat="1" ht="24.15" customHeight="1">
      <c r="B328" s="128"/>
      <c r="C328" s="158" t="s">
        <v>1714</v>
      </c>
      <c r="D328" s="158" t="s">
        <v>336</v>
      </c>
      <c r="E328" s="159" t="s">
        <v>5326</v>
      </c>
      <c r="F328" s="160" t="s">
        <v>4058</v>
      </c>
      <c r="G328" s="161" t="s">
        <v>501</v>
      </c>
      <c r="H328" s="162">
        <v>2</v>
      </c>
      <c r="I328" s="163"/>
      <c r="J328" s="164">
        <f t="shared" si="75"/>
        <v>0</v>
      </c>
      <c r="K328" s="165"/>
      <c r="L328" s="32"/>
      <c r="M328" s="166" t="s">
        <v>1</v>
      </c>
      <c r="N328" s="127" t="s">
        <v>41</v>
      </c>
      <c r="P328" s="167">
        <f t="shared" si="76"/>
        <v>0</v>
      </c>
      <c r="Q328" s="167">
        <v>0</v>
      </c>
      <c r="R328" s="167">
        <f t="shared" si="77"/>
        <v>0</v>
      </c>
      <c r="S328" s="167">
        <v>0</v>
      </c>
      <c r="T328" s="168">
        <f t="shared" si="78"/>
        <v>0</v>
      </c>
      <c r="AR328" s="169" t="s">
        <v>340</v>
      </c>
      <c r="AT328" s="169" t="s">
        <v>336</v>
      </c>
      <c r="AU328" s="169" t="s">
        <v>82</v>
      </c>
      <c r="AY328" s="17" t="s">
        <v>334</v>
      </c>
      <c r="BE328" s="170">
        <f t="shared" si="79"/>
        <v>0</v>
      </c>
      <c r="BF328" s="170">
        <f t="shared" si="80"/>
        <v>0</v>
      </c>
      <c r="BG328" s="170">
        <f t="shared" si="81"/>
        <v>0</v>
      </c>
      <c r="BH328" s="170">
        <f t="shared" si="82"/>
        <v>0</v>
      </c>
      <c r="BI328" s="170">
        <f t="shared" si="83"/>
        <v>0</v>
      </c>
      <c r="BJ328" s="17" t="s">
        <v>87</v>
      </c>
      <c r="BK328" s="170">
        <f t="shared" si="84"/>
        <v>0</v>
      </c>
      <c r="BL328" s="17" t="s">
        <v>340</v>
      </c>
      <c r="BM328" s="169" t="s">
        <v>4059</v>
      </c>
    </row>
    <row r="329" spans="2:65" s="1" customFormat="1" ht="24.15" customHeight="1">
      <c r="B329" s="128"/>
      <c r="C329" s="158" t="s">
        <v>1720</v>
      </c>
      <c r="D329" s="158" t="s">
        <v>336</v>
      </c>
      <c r="E329" s="159" t="s">
        <v>5327</v>
      </c>
      <c r="F329" s="160" t="s">
        <v>4060</v>
      </c>
      <c r="G329" s="161" t="s">
        <v>501</v>
      </c>
      <c r="H329" s="162">
        <v>1</v>
      </c>
      <c r="I329" s="163"/>
      <c r="J329" s="164">
        <f t="shared" si="75"/>
        <v>0</v>
      </c>
      <c r="K329" s="165"/>
      <c r="L329" s="32"/>
      <c r="M329" s="166" t="s">
        <v>1</v>
      </c>
      <c r="N329" s="127" t="s">
        <v>41</v>
      </c>
      <c r="P329" s="167">
        <f t="shared" si="76"/>
        <v>0</v>
      </c>
      <c r="Q329" s="167">
        <v>0</v>
      </c>
      <c r="R329" s="167">
        <f t="shared" si="77"/>
        <v>0</v>
      </c>
      <c r="S329" s="167">
        <v>0</v>
      </c>
      <c r="T329" s="168">
        <f t="shared" si="78"/>
        <v>0</v>
      </c>
      <c r="AR329" s="169" t="s">
        <v>340</v>
      </c>
      <c r="AT329" s="169" t="s">
        <v>336</v>
      </c>
      <c r="AU329" s="169" t="s">
        <v>82</v>
      </c>
      <c r="AY329" s="17" t="s">
        <v>334</v>
      </c>
      <c r="BE329" s="170">
        <f t="shared" si="79"/>
        <v>0</v>
      </c>
      <c r="BF329" s="170">
        <f t="shared" si="80"/>
        <v>0</v>
      </c>
      <c r="BG329" s="170">
        <f t="shared" si="81"/>
        <v>0</v>
      </c>
      <c r="BH329" s="170">
        <f t="shared" si="82"/>
        <v>0</v>
      </c>
      <c r="BI329" s="170">
        <f t="shared" si="83"/>
        <v>0</v>
      </c>
      <c r="BJ329" s="17" t="s">
        <v>87</v>
      </c>
      <c r="BK329" s="170">
        <f t="shared" si="84"/>
        <v>0</v>
      </c>
      <c r="BL329" s="17" t="s">
        <v>340</v>
      </c>
      <c r="BM329" s="169" t="s">
        <v>4061</v>
      </c>
    </row>
    <row r="330" spans="2:65" s="1" customFormat="1" ht="24.15" customHeight="1">
      <c r="B330" s="128"/>
      <c r="C330" s="158" t="s">
        <v>1724</v>
      </c>
      <c r="D330" s="158" t="s">
        <v>336</v>
      </c>
      <c r="E330" s="159" t="s">
        <v>5328</v>
      </c>
      <c r="F330" s="160" t="s">
        <v>4062</v>
      </c>
      <c r="G330" s="161" t="s">
        <v>501</v>
      </c>
      <c r="H330" s="162">
        <v>16</v>
      </c>
      <c r="I330" s="163"/>
      <c r="J330" s="164">
        <f t="shared" si="75"/>
        <v>0</v>
      </c>
      <c r="K330" s="165"/>
      <c r="L330" s="32"/>
      <c r="M330" s="166" t="s">
        <v>1</v>
      </c>
      <c r="N330" s="127" t="s">
        <v>41</v>
      </c>
      <c r="P330" s="167">
        <f t="shared" si="76"/>
        <v>0</v>
      </c>
      <c r="Q330" s="167">
        <v>0</v>
      </c>
      <c r="R330" s="167">
        <f t="shared" si="77"/>
        <v>0</v>
      </c>
      <c r="S330" s="167">
        <v>0</v>
      </c>
      <c r="T330" s="168">
        <f t="shared" si="78"/>
        <v>0</v>
      </c>
      <c r="AR330" s="169" t="s">
        <v>340</v>
      </c>
      <c r="AT330" s="169" t="s">
        <v>336</v>
      </c>
      <c r="AU330" s="169" t="s">
        <v>82</v>
      </c>
      <c r="AY330" s="17" t="s">
        <v>334</v>
      </c>
      <c r="BE330" s="170">
        <f t="shared" si="79"/>
        <v>0</v>
      </c>
      <c r="BF330" s="170">
        <f t="shared" si="80"/>
        <v>0</v>
      </c>
      <c r="BG330" s="170">
        <f t="shared" si="81"/>
        <v>0</v>
      </c>
      <c r="BH330" s="170">
        <f t="shared" si="82"/>
        <v>0</v>
      </c>
      <c r="BI330" s="170">
        <f t="shared" si="83"/>
        <v>0</v>
      </c>
      <c r="BJ330" s="17" t="s">
        <v>87</v>
      </c>
      <c r="BK330" s="170">
        <f t="shared" si="84"/>
        <v>0</v>
      </c>
      <c r="BL330" s="17" t="s">
        <v>340</v>
      </c>
      <c r="BM330" s="169" t="s">
        <v>4063</v>
      </c>
    </row>
    <row r="331" spans="2:65" s="1" customFormat="1" ht="16.5" customHeight="1">
      <c r="B331" s="128"/>
      <c r="C331" s="158" t="s">
        <v>1728</v>
      </c>
      <c r="D331" s="158" t="s">
        <v>336</v>
      </c>
      <c r="E331" s="159" t="s">
        <v>5329</v>
      </c>
      <c r="F331" s="160" t="s">
        <v>4064</v>
      </c>
      <c r="G331" s="161" t="s">
        <v>501</v>
      </c>
      <c r="H331" s="162">
        <v>2</v>
      </c>
      <c r="I331" s="163"/>
      <c r="J331" s="164">
        <f t="shared" si="75"/>
        <v>0</v>
      </c>
      <c r="K331" s="165"/>
      <c r="L331" s="32"/>
      <c r="M331" s="166" t="s">
        <v>1</v>
      </c>
      <c r="N331" s="127" t="s">
        <v>41</v>
      </c>
      <c r="P331" s="167">
        <f t="shared" si="76"/>
        <v>0</v>
      </c>
      <c r="Q331" s="167">
        <v>0</v>
      </c>
      <c r="R331" s="167">
        <f t="shared" si="77"/>
        <v>0</v>
      </c>
      <c r="S331" s="167">
        <v>0</v>
      </c>
      <c r="T331" s="168">
        <f t="shared" si="78"/>
        <v>0</v>
      </c>
      <c r="AR331" s="169" t="s">
        <v>340</v>
      </c>
      <c r="AT331" s="169" t="s">
        <v>336</v>
      </c>
      <c r="AU331" s="169" t="s">
        <v>82</v>
      </c>
      <c r="AY331" s="17" t="s">
        <v>334</v>
      </c>
      <c r="BE331" s="170">
        <f t="shared" si="79"/>
        <v>0</v>
      </c>
      <c r="BF331" s="170">
        <f t="shared" si="80"/>
        <v>0</v>
      </c>
      <c r="BG331" s="170">
        <f t="shared" si="81"/>
        <v>0</v>
      </c>
      <c r="BH331" s="170">
        <f t="shared" si="82"/>
        <v>0</v>
      </c>
      <c r="BI331" s="170">
        <f t="shared" si="83"/>
        <v>0</v>
      </c>
      <c r="BJ331" s="17" t="s">
        <v>87</v>
      </c>
      <c r="BK331" s="170">
        <f t="shared" si="84"/>
        <v>0</v>
      </c>
      <c r="BL331" s="17" t="s">
        <v>340</v>
      </c>
      <c r="BM331" s="169" t="s">
        <v>4065</v>
      </c>
    </row>
    <row r="332" spans="2:65" s="1" customFormat="1" ht="16.5" customHeight="1">
      <c r="B332" s="128"/>
      <c r="C332" s="158" t="s">
        <v>1732</v>
      </c>
      <c r="D332" s="158" t="s">
        <v>336</v>
      </c>
      <c r="E332" s="159" t="s">
        <v>5330</v>
      </c>
      <c r="F332" s="160" t="s">
        <v>4066</v>
      </c>
      <c r="G332" s="161" t="s">
        <v>501</v>
      </c>
      <c r="H332" s="162">
        <v>13</v>
      </c>
      <c r="I332" s="163"/>
      <c r="J332" s="164">
        <f t="shared" si="75"/>
        <v>0</v>
      </c>
      <c r="K332" s="165"/>
      <c r="L332" s="32"/>
      <c r="M332" s="166" t="s">
        <v>1</v>
      </c>
      <c r="N332" s="127" t="s">
        <v>41</v>
      </c>
      <c r="P332" s="167">
        <f t="shared" si="76"/>
        <v>0</v>
      </c>
      <c r="Q332" s="167">
        <v>0</v>
      </c>
      <c r="R332" s="167">
        <f t="shared" si="77"/>
        <v>0</v>
      </c>
      <c r="S332" s="167">
        <v>0</v>
      </c>
      <c r="T332" s="168">
        <f t="shared" si="78"/>
        <v>0</v>
      </c>
      <c r="AR332" s="169" t="s">
        <v>340</v>
      </c>
      <c r="AT332" s="169" t="s">
        <v>336</v>
      </c>
      <c r="AU332" s="169" t="s">
        <v>82</v>
      </c>
      <c r="AY332" s="17" t="s">
        <v>334</v>
      </c>
      <c r="BE332" s="170">
        <f t="shared" si="79"/>
        <v>0</v>
      </c>
      <c r="BF332" s="170">
        <f t="shared" si="80"/>
        <v>0</v>
      </c>
      <c r="BG332" s="170">
        <f t="shared" si="81"/>
        <v>0</v>
      </c>
      <c r="BH332" s="170">
        <f t="shared" si="82"/>
        <v>0</v>
      </c>
      <c r="BI332" s="170">
        <f t="shared" si="83"/>
        <v>0</v>
      </c>
      <c r="BJ332" s="17" t="s">
        <v>87</v>
      </c>
      <c r="BK332" s="170">
        <f t="shared" si="84"/>
        <v>0</v>
      </c>
      <c r="BL332" s="17" t="s">
        <v>340</v>
      </c>
      <c r="BM332" s="169" t="s">
        <v>4067</v>
      </c>
    </row>
    <row r="333" spans="2:65" s="1" customFormat="1" ht="16.5" customHeight="1">
      <c r="B333" s="128"/>
      <c r="C333" s="158" t="s">
        <v>1736</v>
      </c>
      <c r="D333" s="158" t="s">
        <v>336</v>
      </c>
      <c r="E333" s="159" t="s">
        <v>5331</v>
      </c>
      <c r="F333" s="160" t="s">
        <v>4068</v>
      </c>
      <c r="G333" s="161" t="s">
        <v>501</v>
      </c>
      <c r="H333" s="162">
        <v>9</v>
      </c>
      <c r="I333" s="163"/>
      <c r="J333" s="164">
        <f t="shared" si="75"/>
        <v>0</v>
      </c>
      <c r="K333" s="165"/>
      <c r="L333" s="32"/>
      <c r="M333" s="166" t="s">
        <v>1</v>
      </c>
      <c r="N333" s="127" t="s">
        <v>41</v>
      </c>
      <c r="P333" s="167">
        <f t="shared" si="76"/>
        <v>0</v>
      </c>
      <c r="Q333" s="167">
        <v>0</v>
      </c>
      <c r="R333" s="167">
        <f t="shared" si="77"/>
        <v>0</v>
      </c>
      <c r="S333" s="167">
        <v>0</v>
      </c>
      <c r="T333" s="168">
        <f t="shared" si="78"/>
        <v>0</v>
      </c>
      <c r="AR333" s="169" t="s">
        <v>340</v>
      </c>
      <c r="AT333" s="169" t="s">
        <v>336</v>
      </c>
      <c r="AU333" s="169" t="s">
        <v>82</v>
      </c>
      <c r="AY333" s="17" t="s">
        <v>334</v>
      </c>
      <c r="BE333" s="170">
        <f t="shared" si="79"/>
        <v>0</v>
      </c>
      <c r="BF333" s="170">
        <f t="shared" si="80"/>
        <v>0</v>
      </c>
      <c r="BG333" s="170">
        <f t="shared" si="81"/>
        <v>0</v>
      </c>
      <c r="BH333" s="170">
        <f t="shared" si="82"/>
        <v>0</v>
      </c>
      <c r="BI333" s="170">
        <f t="shared" si="83"/>
        <v>0</v>
      </c>
      <c r="BJ333" s="17" t="s">
        <v>87</v>
      </c>
      <c r="BK333" s="170">
        <f t="shared" si="84"/>
        <v>0</v>
      </c>
      <c r="BL333" s="17" t="s">
        <v>340</v>
      </c>
      <c r="BM333" s="169" t="s">
        <v>4069</v>
      </c>
    </row>
    <row r="334" spans="2:65" s="1" customFormat="1" ht="24.15" customHeight="1">
      <c r="B334" s="128"/>
      <c r="C334" s="199" t="s">
        <v>1740</v>
      </c>
      <c r="D334" s="199" t="s">
        <v>425</v>
      </c>
      <c r="E334" s="200" t="s">
        <v>5542</v>
      </c>
      <c r="F334" s="201" t="s">
        <v>4070</v>
      </c>
      <c r="G334" s="202" t="s">
        <v>501</v>
      </c>
      <c r="H334" s="203">
        <v>14</v>
      </c>
      <c r="I334" s="204"/>
      <c r="J334" s="205">
        <f t="shared" si="75"/>
        <v>0</v>
      </c>
      <c r="K334" s="206"/>
      <c r="L334" s="207"/>
      <c r="M334" s="208" t="s">
        <v>1</v>
      </c>
      <c r="N334" s="209" t="s">
        <v>41</v>
      </c>
      <c r="P334" s="167">
        <f t="shared" si="76"/>
        <v>0</v>
      </c>
      <c r="Q334" s="167">
        <v>0</v>
      </c>
      <c r="R334" s="167">
        <f t="shared" si="77"/>
        <v>0</v>
      </c>
      <c r="S334" s="167">
        <v>0</v>
      </c>
      <c r="T334" s="168">
        <f t="shared" si="78"/>
        <v>0</v>
      </c>
      <c r="AR334" s="169" t="s">
        <v>392</v>
      </c>
      <c r="AT334" s="169" t="s">
        <v>425</v>
      </c>
      <c r="AU334" s="169" t="s">
        <v>82</v>
      </c>
      <c r="AY334" s="17" t="s">
        <v>334</v>
      </c>
      <c r="BE334" s="170">
        <f t="shared" si="79"/>
        <v>0</v>
      </c>
      <c r="BF334" s="170">
        <f t="shared" si="80"/>
        <v>0</v>
      </c>
      <c r="BG334" s="170">
        <f t="shared" si="81"/>
        <v>0</v>
      </c>
      <c r="BH334" s="170">
        <f t="shared" si="82"/>
        <v>0</v>
      </c>
      <c r="BI334" s="170">
        <f t="shared" si="83"/>
        <v>0</v>
      </c>
      <c r="BJ334" s="17" t="s">
        <v>87</v>
      </c>
      <c r="BK334" s="170">
        <f t="shared" si="84"/>
        <v>0</v>
      </c>
      <c r="BL334" s="17" t="s">
        <v>340</v>
      </c>
      <c r="BM334" s="169" t="s">
        <v>4071</v>
      </c>
    </row>
    <row r="335" spans="2:65" s="1" customFormat="1" ht="33" customHeight="1">
      <c r="B335" s="128"/>
      <c r="C335" s="199" t="s">
        <v>1745</v>
      </c>
      <c r="D335" s="199" t="s">
        <v>425</v>
      </c>
      <c r="E335" s="200" t="s">
        <v>5543</v>
      </c>
      <c r="F335" s="201" t="s">
        <v>4072</v>
      </c>
      <c r="G335" s="202" t="s">
        <v>501</v>
      </c>
      <c r="H335" s="203">
        <v>3</v>
      </c>
      <c r="I335" s="204"/>
      <c r="J335" s="205">
        <f t="shared" si="75"/>
        <v>0</v>
      </c>
      <c r="K335" s="206"/>
      <c r="L335" s="207"/>
      <c r="M335" s="208" t="s">
        <v>1</v>
      </c>
      <c r="N335" s="209" t="s">
        <v>41</v>
      </c>
      <c r="P335" s="167">
        <f t="shared" si="76"/>
        <v>0</v>
      </c>
      <c r="Q335" s="167">
        <v>0</v>
      </c>
      <c r="R335" s="167">
        <f t="shared" si="77"/>
        <v>0</v>
      </c>
      <c r="S335" s="167">
        <v>0</v>
      </c>
      <c r="T335" s="168">
        <f t="shared" si="78"/>
        <v>0</v>
      </c>
      <c r="AR335" s="169" t="s">
        <v>392</v>
      </c>
      <c r="AT335" s="169" t="s">
        <v>425</v>
      </c>
      <c r="AU335" s="169" t="s">
        <v>82</v>
      </c>
      <c r="AY335" s="17" t="s">
        <v>334</v>
      </c>
      <c r="BE335" s="170">
        <f t="shared" si="79"/>
        <v>0</v>
      </c>
      <c r="BF335" s="170">
        <f t="shared" si="80"/>
        <v>0</v>
      </c>
      <c r="BG335" s="170">
        <f t="shared" si="81"/>
        <v>0</v>
      </c>
      <c r="BH335" s="170">
        <f t="shared" si="82"/>
        <v>0</v>
      </c>
      <c r="BI335" s="170">
        <f t="shared" si="83"/>
        <v>0</v>
      </c>
      <c r="BJ335" s="17" t="s">
        <v>87</v>
      </c>
      <c r="BK335" s="170">
        <f t="shared" si="84"/>
        <v>0</v>
      </c>
      <c r="BL335" s="17" t="s">
        <v>340</v>
      </c>
      <c r="BM335" s="169" t="s">
        <v>4073</v>
      </c>
    </row>
    <row r="336" spans="2:65" s="1" customFormat="1" ht="33" customHeight="1">
      <c r="B336" s="128"/>
      <c r="C336" s="199" t="s">
        <v>1749</v>
      </c>
      <c r="D336" s="199" t="s">
        <v>425</v>
      </c>
      <c r="E336" s="200" t="s">
        <v>5544</v>
      </c>
      <c r="F336" s="201" t="s">
        <v>5545</v>
      </c>
      <c r="G336" s="202" t="s">
        <v>501</v>
      </c>
      <c r="H336" s="203">
        <v>32</v>
      </c>
      <c r="I336" s="204"/>
      <c r="J336" s="205">
        <f t="shared" si="75"/>
        <v>0</v>
      </c>
      <c r="K336" s="206"/>
      <c r="L336" s="207"/>
      <c r="M336" s="208" t="s">
        <v>1</v>
      </c>
      <c r="N336" s="209" t="s">
        <v>41</v>
      </c>
      <c r="P336" s="167">
        <f t="shared" si="76"/>
        <v>0</v>
      </c>
      <c r="Q336" s="167">
        <v>0</v>
      </c>
      <c r="R336" s="167">
        <f t="shared" si="77"/>
        <v>0</v>
      </c>
      <c r="S336" s="167">
        <v>0</v>
      </c>
      <c r="T336" s="168">
        <f t="shared" si="78"/>
        <v>0</v>
      </c>
      <c r="AR336" s="169" t="s">
        <v>392</v>
      </c>
      <c r="AT336" s="169" t="s">
        <v>425</v>
      </c>
      <c r="AU336" s="169" t="s">
        <v>82</v>
      </c>
      <c r="AY336" s="17" t="s">
        <v>334</v>
      </c>
      <c r="BE336" s="170">
        <f t="shared" si="79"/>
        <v>0</v>
      </c>
      <c r="BF336" s="170">
        <f t="shared" si="80"/>
        <v>0</v>
      </c>
      <c r="BG336" s="170">
        <f t="shared" si="81"/>
        <v>0</v>
      </c>
      <c r="BH336" s="170">
        <f t="shared" si="82"/>
        <v>0</v>
      </c>
      <c r="BI336" s="170">
        <f t="shared" si="83"/>
        <v>0</v>
      </c>
      <c r="BJ336" s="17" t="s">
        <v>87</v>
      </c>
      <c r="BK336" s="170">
        <f t="shared" si="84"/>
        <v>0</v>
      </c>
      <c r="BL336" s="17" t="s">
        <v>340</v>
      </c>
      <c r="BM336" s="169" t="s">
        <v>4074</v>
      </c>
    </row>
    <row r="337" spans="2:65" s="1" customFormat="1" ht="24.15" customHeight="1">
      <c r="B337" s="128"/>
      <c r="C337" s="199" t="s">
        <v>1753</v>
      </c>
      <c r="D337" s="199" t="s">
        <v>425</v>
      </c>
      <c r="E337" s="200" t="s">
        <v>5546</v>
      </c>
      <c r="F337" s="201" t="s">
        <v>4075</v>
      </c>
      <c r="G337" s="202" t="s">
        <v>501</v>
      </c>
      <c r="H337" s="203">
        <v>6</v>
      </c>
      <c r="I337" s="204"/>
      <c r="J337" s="205">
        <f t="shared" si="75"/>
        <v>0</v>
      </c>
      <c r="K337" s="206"/>
      <c r="L337" s="207"/>
      <c r="M337" s="208" t="s">
        <v>1</v>
      </c>
      <c r="N337" s="209" t="s">
        <v>41</v>
      </c>
      <c r="P337" s="167">
        <f t="shared" si="76"/>
        <v>0</v>
      </c>
      <c r="Q337" s="167">
        <v>0</v>
      </c>
      <c r="R337" s="167">
        <f t="shared" si="77"/>
        <v>0</v>
      </c>
      <c r="S337" s="167">
        <v>0</v>
      </c>
      <c r="T337" s="168">
        <f t="shared" si="78"/>
        <v>0</v>
      </c>
      <c r="AR337" s="169" t="s">
        <v>392</v>
      </c>
      <c r="AT337" s="169" t="s">
        <v>425</v>
      </c>
      <c r="AU337" s="169" t="s">
        <v>82</v>
      </c>
      <c r="AY337" s="17" t="s">
        <v>334</v>
      </c>
      <c r="BE337" s="170">
        <f t="shared" si="79"/>
        <v>0</v>
      </c>
      <c r="BF337" s="170">
        <f t="shared" si="80"/>
        <v>0</v>
      </c>
      <c r="BG337" s="170">
        <f t="shared" si="81"/>
        <v>0</v>
      </c>
      <c r="BH337" s="170">
        <f t="shared" si="82"/>
        <v>0</v>
      </c>
      <c r="BI337" s="170">
        <f t="shared" si="83"/>
        <v>0</v>
      </c>
      <c r="BJ337" s="17" t="s">
        <v>87</v>
      </c>
      <c r="BK337" s="170">
        <f t="shared" si="84"/>
        <v>0</v>
      </c>
      <c r="BL337" s="17" t="s">
        <v>340</v>
      </c>
      <c r="BM337" s="169" t="s">
        <v>4076</v>
      </c>
    </row>
    <row r="338" spans="2:65" s="1" customFormat="1" ht="16.5" customHeight="1">
      <c r="B338" s="128"/>
      <c r="C338" s="199" t="s">
        <v>1760</v>
      </c>
      <c r="D338" s="199" t="s">
        <v>425</v>
      </c>
      <c r="E338" s="200" t="s">
        <v>5547</v>
      </c>
      <c r="F338" s="201" t="s">
        <v>4024</v>
      </c>
      <c r="G338" s="202" t="s">
        <v>501</v>
      </c>
      <c r="H338" s="203">
        <v>2</v>
      </c>
      <c r="I338" s="204"/>
      <c r="J338" s="205">
        <f t="shared" si="75"/>
        <v>0</v>
      </c>
      <c r="K338" s="206"/>
      <c r="L338" s="207"/>
      <c r="M338" s="208" t="s">
        <v>1</v>
      </c>
      <c r="N338" s="209" t="s">
        <v>41</v>
      </c>
      <c r="P338" s="167">
        <f t="shared" si="76"/>
        <v>0</v>
      </c>
      <c r="Q338" s="167">
        <v>0</v>
      </c>
      <c r="R338" s="167">
        <f t="shared" si="77"/>
        <v>0</v>
      </c>
      <c r="S338" s="167">
        <v>0</v>
      </c>
      <c r="T338" s="168">
        <f t="shared" si="78"/>
        <v>0</v>
      </c>
      <c r="AR338" s="169" t="s">
        <v>392</v>
      </c>
      <c r="AT338" s="169" t="s">
        <v>425</v>
      </c>
      <c r="AU338" s="169" t="s">
        <v>82</v>
      </c>
      <c r="AY338" s="17" t="s">
        <v>334</v>
      </c>
      <c r="BE338" s="170">
        <f t="shared" si="79"/>
        <v>0</v>
      </c>
      <c r="BF338" s="170">
        <f t="shared" si="80"/>
        <v>0</v>
      </c>
      <c r="BG338" s="170">
        <f t="shared" si="81"/>
        <v>0</v>
      </c>
      <c r="BH338" s="170">
        <f t="shared" si="82"/>
        <v>0</v>
      </c>
      <c r="BI338" s="170">
        <f t="shared" si="83"/>
        <v>0</v>
      </c>
      <c r="BJ338" s="17" t="s">
        <v>87</v>
      </c>
      <c r="BK338" s="170">
        <f t="shared" si="84"/>
        <v>0</v>
      </c>
      <c r="BL338" s="17" t="s">
        <v>340</v>
      </c>
      <c r="BM338" s="169" t="s">
        <v>4077</v>
      </c>
    </row>
    <row r="339" spans="2:65" s="1" customFormat="1" ht="37.799999999999997" customHeight="1">
      <c r="B339" s="128"/>
      <c r="C339" s="199" t="s">
        <v>1766</v>
      </c>
      <c r="D339" s="199" t="s">
        <v>425</v>
      </c>
      <c r="E339" s="200" t="s">
        <v>5548</v>
      </c>
      <c r="F339" s="201" t="s">
        <v>5549</v>
      </c>
      <c r="G339" s="202" t="s">
        <v>501</v>
      </c>
      <c r="H339" s="203">
        <v>4</v>
      </c>
      <c r="I339" s="204"/>
      <c r="J339" s="205">
        <f t="shared" ref="J339:J360" si="85">ROUND(I339*H339,2)</f>
        <v>0</v>
      </c>
      <c r="K339" s="206"/>
      <c r="L339" s="207"/>
      <c r="M339" s="208" t="s">
        <v>1</v>
      </c>
      <c r="N339" s="209" t="s">
        <v>41</v>
      </c>
      <c r="P339" s="167">
        <f t="shared" ref="P339:P360" si="86">O339*H339</f>
        <v>0</v>
      </c>
      <c r="Q339" s="167">
        <v>0</v>
      </c>
      <c r="R339" s="167">
        <f t="shared" ref="R339:R360" si="87">Q339*H339</f>
        <v>0</v>
      </c>
      <c r="S339" s="167">
        <v>0</v>
      </c>
      <c r="T339" s="168">
        <f t="shared" ref="T339:T360" si="88">S339*H339</f>
        <v>0</v>
      </c>
      <c r="AR339" s="169" t="s">
        <v>392</v>
      </c>
      <c r="AT339" s="169" t="s">
        <v>425</v>
      </c>
      <c r="AU339" s="169" t="s">
        <v>82</v>
      </c>
      <c r="AY339" s="17" t="s">
        <v>334</v>
      </c>
      <c r="BE339" s="170">
        <f t="shared" ref="BE339:BE360" si="89">IF(N339="základná",J339,0)</f>
        <v>0</v>
      </c>
      <c r="BF339" s="170">
        <f t="shared" ref="BF339:BF360" si="90">IF(N339="znížená",J339,0)</f>
        <v>0</v>
      </c>
      <c r="BG339" s="170">
        <f t="shared" ref="BG339:BG360" si="91">IF(N339="zákl. prenesená",J339,0)</f>
        <v>0</v>
      </c>
      <c r="BH339" s="170">
        <f t="shared" ref="BH339:BH360" si="92">IF(N339="zníž. prenesená",J339,0)</f>
        <v>0</v>
      </c>
      <c r="BI339" s="170">
        <f t="shared" ref="BI339:BI360" si="93">IF(N339="nulová",J339,0)</f>
        <v>0</v>
      </c>
      <c r="BJ339" s="17" t="s">
        <v>87</v>
      </c>
      <c r="BK339" s="170">
        <f t="shared" ref="BK339:BK360" si="94">ROUND(I339*H339,2)</f>
        <v>0</v>
      </c>
      <c r="BL339" s="17" t="s">
        <v>340</v>
      </c>
      <c r="BM339" s="169" t="s">
        <v>4078</v>
      </c>
    </row>
    <row r="340" spans="2:65" s="1" customFormat="1" ht="44.25" customHeight="1">
      <c r="B340" s="128"/>
      <c r="C340" s="199" t="s">
        <v>1771</v>
      </c>
      <c r="D340" s="199" t="s">
        <v>425</v>
      </c>
      <c r="E340" s="200" t="s">
        <v>5550</v>
      </c>
      <c r="F340" s="201" t="s">
        <v>4079</v>
      </c>
      <c r="G340" s="202" t="s">
        <v>501</v>
      </c>
      <c r="H340" s="203">
        <v>2</v>
      </c>
      <c r="I340" s="204"/>
      <c r="J340" s="205">
        <f t="shared" si="85"/>
        <v>0</v>
      </c>
      <c r="K340" s="206"/>
      <c r="L340" s="207"/>
      <c r="M340" s="208" t="s">
        <v>1</v>
      </c>
      <c r="N340" s="209" t="s">
        <v>41</v>
      </c>
      <c r="P340" s="167">
        <f t="shared" si="86"/>
        <v>0</v>
      </c>
      <c r="Q340" s="167">
        <v>0</v>
      </c>
      <c r="R340" s="167">
        <f t="shared" si="87"/>
        <v>0</v>
      </c>
      <c r="S340" s="167">
        <v>0</v>
      </c>
      <c r="T340" s="168">
        <f t="shared" si="88"/>
        <v>0</v>
      </c>
      <c r="AR340" s="169" t="s">
        <v>392</v>
      </c>
      <c r="AT340" s="169" t="s">
        <v>425</v>
      </c>
      <c r="AU340" s="169" t="s">
        <v>82</v>
      </c>
      <c r="AY340" s="17" t="s">
        <v>334</v>
      </c>
      <c r="BE340" s="170">
        <f t="shared" si="89"/>
        <v>0</v>
      </c>
      <c r="BF340" s="170">
        <f t="shared" si="90"/>
        <v>0</v>
      </c>
      <c r="BG340" s="170">
        <f t="shared" si="91"/>
        <v>0</v>
      </c>
      <c r="BH340" s="170">
        <f t="shared" si="92"/>
        <v>0</v>
      </c>
      <c r="BI340" s="170">
        <f t="shared" si="93"/>
        <v>0</v>
      </c>
      <c r="BJ340" s="17" t="s">
        <v>87</v>
      </c>
      <c r="BK340" s="170">
        <f t="shared" si="94"/>
        <v>0</v>
      </c>
      <c r="BL340" s="17" t="s">
        <v>340</v>
      </c>
      <c r="BM340" s="169" t="s">
        <v>4080</v>
      </c>
    </row>
    <row r="341" spans="2:65" s="1" customFormat="1" ht="37.799999999999997" customHeight="1">
      <c r="B341" s="128"/>
      <c r="C341" s="199" t="s">
        <v>1775</v>
      </c>
      <c r="D341" s="199" t="s">
        <v>425</v>
      </c>
      <c r="E341" s="200" t="s">
        <v>5332</v>
      </c>
      <c r="F341" s="201" t="s">
        <v>4081</v>
      </c>
      <c r="G341" s="202" t="s">
        <v>501</v>
      </c>
      <c r="H341" s="203">
        <v>56</v>
      </c>
      <c r="I341" s="204"/>
      <c r="J341" s="205">
        <f t="shared" si="85"/>
        <v>0</v>
      </c>
      <c r="K341" s="206"/>
      <c r="L341" s="207"/>
      <c r="M341" s="208" t="s">
        <v>1</v>
      </c>
      <c r="N341" s="209" t="s">
        <v>41</v>
      </c>
      <c r="P341" s="167">
        <f t="shared" si="86"/>
        <v>0</v>
      </c>
      <c r="Q341" s="167">
        <v>0</v>
      </c>
      <c r="R341" s="167">
        <f t="shared" si="87"/>
        <v>0</v>
      </c>
      <c r="S341" s="167">
        <v>0</v>
      </c>
      <c r="T341" s="168">
        <f t="shared" si="88"/>
        <v>0</v>
      </c>
      <c r="AR341" s="169" t="s">
        <v>392</v>
      </c>
      <c r="AT341" s="169" t="s">
        <v>425</v>
      </c>
      <c r="AU341" s="169" t="s">
        <v>82</v>
      </c>
      <c r="AY341" s="17" t="s">
        <v>334</v>
      </c>
      <c r="BE341" s="170">
        <f t="shared" si="89"/>
        <v>0</v>
      </c>
      <c r="BF341" s="170">
        <f t="shared" si="90"/>
        <v>0</v>
      </c>
      <c r="BG341" s="170">
        <f t="shared" si="91"/>
        <v>0</v>
      </c>
      <c r="BH341" s="170">
        <f t="shared" si="92"/>
        <v>0</v>
      </c>
      <c r="BI341" s="170">
        <f t="shared" si="93"/>
        <v>0</v>
      </c>
      <c r="BJ341" s="17" t="s">
        <v>87</v>
      </c>
      <c r="BK341" s="170">
        <f t="shared" si="94"/>
        <v>0</v>
      </c>
      <c r="BL341" s="17" t="s">
        <v>340</v>
      </c>
      <c r="BM341" s="169" t="s">
        <v>4082</v>
      </c>
    </row>
    <row r="342" spans="2:65" s="1" customFormat="1" ht="37.799999999999997" customHeight="1">
      <c r="B342" s="128"/>
      <c r="C342" s="199" t="s">
        <v>1780</v>
      </c>
      <c r="D342" s="199" t="s">
        <v>425</v>
      </c>
      <c r="E342" s="200" t="s">
        <v>5333</v>
      </c>
      <c r="F342" s="201" t="s">
        <v>4083</v>
      </c>
      <c r="G342" s="202" t="s">
        <v>501</v>
      </c>
      <c r="H342" s="203">
        <v>2</v>
      </c>
      <c r="I342" s="204"/>
      <c r="J342" s="205">
        <f t="shared" si="85"/>
        <v>0</v>
      </c>
      <c r="K342" s="206"/>
      <c r="L342" s="207"/>
      <c r="M342" s="208" t="s">
        <v>1</v>
      </c>
      <c r="N342" s="209" t="s">
        <v>41</v>
      </c>
      <c r="P342" s="167">
        <f t="shared" si="86"/>
        <v>0</v>
      </c>
      <c r="Q342" s="167">
        <v>0</v>
      </c>
      <c r="R342" s="167">
        <f t="shared" si="87"/>
        <v>0</v>
      </c>
      <c r="S342" s="167">
        <v>0</v>
      </c>
      <c r="T342" s="168">
        <f t="shared" si="88"/>
        <v>0</v>
      </c>
      <c r="AR342" s="169" t="s">
        <v>392</v>
      </c>
      <c r="AT342" s="169" t="s">
        <v>425</v>
      </c>
      <c r="AU342" s="169" t="s">
        <v>82</v>
      </c>
      <c r="AY342" s="17" t="s">
        <v>334</v>
      </c>
      <c r="BE342" s="170">
        <f t="shared" si="89"/>
        <v>0</v>
      </c>
      <c r="BF342" s="170">
        <f t="shared" si="90"/>
        <v>0</v>
      </c>
      <c r="BG342" s="170">
        <f t="shared" si="91"/>
        <v>0</v>
      </c>
      <c r="BH342" s="170">
        <f t="shared" si="92"/>
        <v>0</v>
      </c>
      <c r="BI342" s="170">
        <f t="shared" si="93"/>
        <v>0</v>
      </c>
      <c r="BJ342" s="17" t="s">
        <v>87</v>
      </c>
      <c r="BK342" s="170">
        <f t="shared" si="94"/>
        <v>0</v>
      </c>
      <c r="BL342" s="17" t="s">
        <v>340</v>
      </c>
      <c r="BM342" s="169" t="s">
        <v>4084</v>
      </c>
    </row>
    <row r="343" spans="2:65" s="1" customFormat="1" ht="37.799999999999997" customHeight="1">
      <c r="B343" s="128"/>
      <c r="C343" s="199" t="s">
        <v>1785</v>
      </c>
      <c r="D343" s="199" t="s">
        <v>425</v>
      </c>
      <c r="E343" s="200" t="s">
        <v>5334</v>
      </c>
      <c r="F343" s="201" t="s">
        <v>4085</v>
      </c>
      <c r="G343" s="202" t="s">
        <v>501</v>
      </c>
      <c r="H343" s="203">
        <v>15</v>
      </c>
      <c r="I343" s="204"/>
      <c r="J343" s="205">
        <f t="shared" si="85"/>
        <v>0</v>
      </c>
      <c r="K343" s="206"/>
      <c r="L343" s="207"/>
      <c r="M343" s="208" t="s">
        <v>1</v>
      </c>
      <c r="N343" s="209" t="s">
        <v>41</v>
      </c>
      <c r="P343" s="167">
        <f t="shared" si="86"/>
        <v>0</v>
      </c>
      <c r="Q343" s="167">
        <v>0</v>
      </c>
      <c r="R343" s="167">
        <f t="shared" si="87"/>
        <v>0</v>
      </c>
      <c r="S343" s="167">
        <v>0</v>
      </c>
      <c r="T343" s="168">
        <f t="shared" si="88"/>
        <v>0</v>
      </c>
      <c r="AR343" s="169" t="s">
        <v>392</v>
      </c>
      <c r="AT343" s="169" t="s">
        <v>425</v>
      </c>
      <c r="AU343" s="169" t="s">
        <v>82</v>
      </c>
      <c r="AY343" s="17" t="s">
        <v>334</v>
      </c>
      <c r="BE343" s="170">
        <f t="shared" si="89"/>
        <v>0</v>
      </c>
      <c r="BF343" s="170">
        <f t="shared" si="90"/>
        <v>0</v>
      </c>
      <c r="BG343" s="170">
        <f t="shared" si="91"/>
        <v>0</v>
      </c>
      <c r="BH343" s="170">
        <f t="shared" si="92"/>
        <v>0</v>
      </c>
      <c r="BI343" s="170">
        <f t="shared" si="93"/>
        <v>0</v>
      </c>
      <c r="BJ343" s="17" t="s">
        <v>87</v>
      </c>
      <c r="BK343" s="170">
        <f t="shared" si="94"/>
        <v>0</v>
      </c>
      <c r="BL343" s="17" t="s">
        <v>340</v>
      </c>
      <c r="BM343" s="169" t="s">
        <v>4086</v>
      </c>
    </row>
    <row r="344" spans="2:65" s="1" customFormat="1" ht="24.15" customHeight="1">
      <c r="B344" s="128"/>
      <c r="C344" s="199" t="s">
        <v>1790</v>
      </c>
      <c r="D344" s="199" t="s">
        <v>425</v>
      </c>
      <c r="E344" s="200" t="s">
        <v>5335</v>
      </c>
      <c r="F344" s="201" t="s">
        <v>4087</v>
      </c>
      <c r="G344" s="202" t="s">
        <v>501</v>
      </c>
      <c r="H344" s="203">
        <v>1</v>
      </c>
      <c r="I344" s="204"/>
      <c r="J344" s="205">
        <f t="shared" si="85"/>
        <v>0</v>
      </c>
      <c r="K344" s="206"/>
      <c r="L344" s="207"/>
      <c r="M344" s="208" t="s">
        <v>1</v>
      </c>
      <c r="N344" s="209" t="s">
        <v>41</v>
      </c>
      <c r="P344" s="167">
        <f t="shared" si="86"/>
        <v>0</v>
      </c>
      <c r="Q344" s="167">
        <v>0</v>
      </c>
      <c r="R344" s="167">
        <f t="shared" si="87"/>
        <v>0</v>
      </c>
      <c r="S344" s="167">
        <v>0</v>
      </c>
      <c r="T344" s="168">
        <f t="shared" si="88"/>
        <v>0</v>
      </c>
      <c r="AR344" s="169" t="s">
        <v>392</v>
      </c>
      <c r="AT344" s="169" t="s">
        <v>425</v>
      </c>
      <c r="AU344" s="169" t="s">
        <v>82</v>
      </c>
      <c r="AY344" s="17" t="s">
        <v>334</v>
      </c>
      <c r="BE344" s="170">
        <f t="shared" si="89"/>
        <v>0</v>
      </c>
      <c r="BF344" s="170">
        <f t="shared" si="90"/>
        <v>0</v>
      </c>
      <c r="BG344" s="170">
        <f t="shared" si="91"/>
        <v>0</v>
      </c>
      <c r="BH344" s="170">
        <f t="shared" si="92"/>
        <v>0</v>
      </c>
      <c r="BI344" s="170">
        <f t="shared" si="93"/>
        <v>0</v>
      </c>
      <c r="BJ344" s="17" t="s">
        <v>87</v>
      </c>
      <c r="BK344" s="170">
        <f t="shared" si="94"/>
        <v>0</v>
      </c>
      <c r="BL344" s="17" t="s">
        <v>340</v>
      </c>
      <c r="BM344" s="169" t="s">
        <v>4088</v>
      </c>
    </row>
    <row r="345" spans="2:65" s="1" customFormat="1" ht="37.799999999999997" customHeight="1">
      <c r="B345" s="128"/>
      <c r="C345" s="199" t="s">
        <v>1797</v>
      </c>
      <c r="D345" s="199" t="s">
        <v>425</v>
      </c>
      <c r="E345" s="200" t="s">
        <v>5336</v>
      </c>
      <c r="F345" s="201" t="s">
        <v>4089</v>
      </c>
      <c r="G345" s="202" t="s">
        <v>501</v>
      </c>
      <c r="H345" s="203">
        <v>1</v>
      </c>
      <c r="I345" s="204"/>
      <c r="J345" s="205">
        <f t="shared" si="85"/>
        <v>0</v>
      </c>
      <c r="K345" s="206"/>
      <c r="L345" s="207"/>
      <c r="M345" s="208" t="s">
        <v>1</v>
      </c>
      <c r="N345" s="209" t="s">
        <v>41</v>
      </c>
      <c r="P345" s="167">
        <f t="shared" si="86"/>
        <v>0</v>
      </c>
      <c r="Q345" s="167">
        <v>0</v>
      </c>
      <c r="R345" s="167">
        <f t="shared" si="87"/>
        <v>0</v>
      </c>
      <c r="S345" s="167">
        <v>0</v>
      </c>
      <c r="T345" s="168">
        <f t="shared" si="88"/>
        <v>0</v>
      </c>
      <c r="AR345" s="169" t="s">
        <v>392</v>
      </c>
      <c r="AT345" s="169" t="s">
        <v>425</v>
      </c>
      <c r="AU345" s="169" t="s">
        <v>82</v>
      </c>
      <c r="AY345" s="17" t="s">
        <v>334</v>
      </c>
      <c r="BE345" s="170">
        <f t="shared" si="89"/>
        <v>0</v>
      </c>
      <c r="BF345" s="170">
        <f t="shared" si="90"/>
        <v>0</v>
      </c>
      <c r="BG345" s="170">
        <f t="shared" si="91"/>
        <v>0</v>
      </c>
      <c r="BH345" s="170">
        <f t="shared" si="92"/>
        <v>0</v>
      </c>
      <c r="BI345" s="170">
        <f t="shared" si="93"/>
        <v>0</v>
      </c>
      <c r="BJ345" s="17" t="s">
        <v>87</v>
      </c>
      <c r="BK345" s="170">
        <f t="shared" si="94"/>
        <v>0</v>
      </c>
      <c r="BL345" s="17" t="s">
        <v>340</v>
      </c>
      <c r="BM345" s="169" t="s">
        <v>4090</v>
      </c>
    </row>
    <row r="346" spans="2:65" s="1" customFormat="1" ht="24.15" customHeight="1">
      <c r="B346" s="128"/>
      <c r="C346" s="199" t="s">
        <v>1822</v>
      </c>
      <c r="D346" s="199" t="s">
        <v>425</v>
      </c>
      <c r="E346" s="200" t="s">
        <v>5337</v>
      </c>
      <c r="F346" s="201" t="s">
        <v>4091</v>
      </c>
      <c r="G346" s="202" t="s">
        <v>501</v>
      </c>
      <c r="H346" s="203">
        <v>6</v>
      </c>
      <c r="I346" s="204"/>
      <c r="J346" s="205">
        <f t="shared" si="85"/>
        <v>0</v>
      </c>
      <c r="K346" s="206"/>
      <c r="L346" s="207"/>
      <c r="M346" s="208" t="s">
        <v>1</v>
      </c>
      <c r="N346" s="209" t="s">
        <v>41</v>
      </c>
      <c r="P346" s="167">
        <f t="shared" si="86"/>
        <v>0</v>
      </c>
      <c r="Q346" s="167">
        <v>0</v>
      </c>
      <c r="R346" s="167">
        <f t="shared" si="87"/>
        <v>0</v>
      </c>
      <c r="S346" s="167">
        <v>0</v>
      </c>
      <c r="T346" s="168">
        <f t="shared" si="88"/>
        <v>0</v>
      </c>
      <c r="AR346" s="169" t="s">
        <v>392</v>
      </c>
      <c r="AT346" s="169" t="s">
        <v>425</v>
      </c>
      <c r="AU346" s="169" t="s">
        <v>82</v>
      </c>
      <c r="AY346" s="17" t="s">
        <v>334</v>
      </c>
      <c r="BE346" s="170">
        <f t="shared" si="89"/>
        <v>0</v>
      </c>
      <c r="BF346" s="170">
        <f t="shared" si="90"/>
        <v>0</v>
      </c>
      <c r="BG346" s="170">
        <f t="shared" si="91"/>
        <v>0</v>
      </c>
      <c r="BH346" s="170">
        <f t="shared" si="92"/>
        <v>0</v>
      </c>
      <c r="BI346" s="170">
        <f t="shared" si="93"/>
        <v>0</v>
      </c>
      <c r="BJ346" s="17" t="s">
        <v>87</v>
      </c>
      <c r="BK346" s="170">
        <f t="shared" si="94"/>
        <v>0</v>
      </c>
      <c r="BL346" s="17" t="s">
        <v>340</v>
      </c>
      <c r="BM346" s="169" t="s">
        <v>4092</v>
      </c>
    </row>
    <row r="347" spans="2:65" s="1" customFormat="1" ht="24.15" customHeight="1">
      <c r="B347" s="128"/>
      <c r="C347" s="199" t="s">
        <v>1828</v>
      </c>
      <c r="D347" s="199" t="s">
        <v>425</v>
      </c>
      <c r="E347" s="200" t="s">
        <v>5338</v>
      </c>
      <c r="F347" s="201" t="s">
        <v>4093</v>
      </c>
      <c r="G347" s="202" t="s">
        <v>501</v>
      </c>
      <c r="H347" s="203">
        <v>1</v>
      </c>
      <c r="I347" s="204"/>
      <c r="J347" s="205">
        <f t="shared" si="85"/>
        <v>0</v>
      </c>
      <c r="K347" s="206"/>
      <c r="L347" s="207"/>
      <c r="M347" s="208" t="s">
        <v>1</v>
      </c>
      <c r="N347" s="209" t="s">
        <v>41</v>
      </c>
      <c r="P347" s="167">
        <f t="shared" si="86"/>
        <v>0</v>
      </c>
      <c r="Q347" s="167">
        <v>0</v>
      </c>
      <c r="R347" s="167">
        <f t="shared" si="87"/>
        <v>0</v>
      </c>
      <c r="S347" s="167">
        <v>0</v>
      </c>
      <c r="T347" s="168">
        <f t="shared" si="88"/>
        <v>0</v>
      </c>
      <c r="AR347" s="169" t="s">
        <v>392</v>
      </c>
      <c r="AT347" s="169" t="s">
        <v>425</v>
      </c>
      <c r="AU347" s="169" t="s">
        <v>82</v>
      </c>
      <c r="AY347" s="17" t="s">
        <v>334</v>
      </c>
      <c r="BE347" s="170">
        <f t="shared" si="89"/>
        <v>0</v>
      </c>
      <c r="BF347" s="170">
        <f t="shared" si="90"/>
        <v>0</v>
      </c>
      <c r="BG347" s="170">
        <f t="shared" si="91"/>
        <v>0</v>
      </c>
      <c r="BH347" s="170">
        <f t="shared" si="92"/>
        <v>0</v>
      </c>
      <c r="BI347" s="170">
        <f t="shared" si="93"/>
        <v>0</v>
      </c>
      <c r="BJ347" s="17" t="s">
        <v>87</v>
      </c>
      <c r="BK347" s="170">
        <f t="shared" si="94"/>
        <v>0</v>
      </c>
      <c r="BL347" s="17" t="s">
        <v>340</v>
      </c>
      <c r="BM347" s="169" t="s">
        <v>4094</v>
      </c>
    </row>
    <row r="348" spans="2:65" s="1" customFormat="1" ht="24.15" customHeight="1">
      <c r="B348" s="128"/>
      <c r="C348" s="199" t="s">
        <v>1835</v>
      </c>
      <c r="D348" s="199" t="s">
        <v>425</v>
      </c>
      <c r="E348" s="200" t="s">
        <v>5339</v>
      </c>
      <c r="F348" s="201" t="s">
        <v>4095</v>
      </c>
      <c r="G348" s="202" t="s">
        <v>501</v>
      </c>
      <c r="H348" s="203">
        <v>5</v>
      </c>
      <c r="I348" s="204"/>
      <c r="J348" s="205">
        <f t="shared" si="85"/>
        <v>0</v>
      </c>
      <c r="K348" s="206"/>
      <c r="L348" s="207"/>
      <c r="M348" s="208" t="s">
        <v>1</v>
      </c>
      <c r="N348" s="209" t="s">
        <v>41</v>
      </c>
      <c r="P348" s="167">
        <f t="shared" si="86"/>
        <v>0</v>
      </c>
      <c r="Q348" s="167">
        <v>0</v>
      </c>
      <c r="R348" s="167">
        <f t="shared" si="87"/>
        <v>0</v>
      </c>
      <c r="S348" s="167">
        <v>0</v>
      </c>
      <c r="T348" s="168">
        <f t="shared" si="88"/>
        <v>0</v>
      </c>
      <c r="AR348" s="169" t="s">
        <v>392</v>
      </c>
      <c r="AT348" s="169" t="s">
        <v>425</v>
      </c>
      <c r="AU348" s="169" t="s">
        <v>82</v>
      </c>
      <c r="AY348" s="17" t="s">
        <v>334</v>
      </c>
      <c r="BE348" s="170">
        <f t="shared" si="89"/>
        <v>0</v>
      </c>
      <c r="BF348" s="170">
        <f t="shared" si="90"/>
        <v>0</v>
      </c>
      <c r="BG348" s="170">
        <f t="shared" si="91"/>
        <v>0</v>
      </c>
      <c r="BH348" s="170">
        <f t="shared" si="92"/>
        <v>0</v>
      </c>
      <c r="BI348" s="170">
        <f t="shared" si="93"/>
        <v>0</v>
      </c>
      <c r="BJ348" s="17" t="s">
        <v>87</v>
      </c>
      <c r="BK348" s="170">
        <f t="shared" si="94"/>
        <v>0</v>
      </c>
      <c r="BL348" s="17" t="s">
        <v>340</v>
      </c>
      <c r="BM348" s="169" t="s">
        <v>4096</v>
      </c>
    </row>
    <row r="349" spans="2:65" s="1" customFormat="1" ht="38.549999999999997" customHeight="1">
      <c r="B349" s="128"/>
      <c r="C349" s="199" t="s">
        <v>1841</v>
      </c>
      <c r="D349" s="199" t="s">
        <v>425</v>
      </c>
      <c r="E349" s="200" t="s">
        <v>5340</v>
      </c>
      <c r="F349" s="201" t="s">
        <v>4097</v>
      </c>
      <c r="G349" s="202" t="s">
        <v>501</v>
      </c>
      <c r="H349" s="203">
        <v>3</v>
      </c>
      <c r="I349" s="204"/>
      <c r="J349" s="205">
        <f t="shared" si="85"/>
        <v>0</v>
      </c>
      <c r="K349" s="206"/>
      <c r="L349" s="207"/>
      <c r="M349" s="208" t="s">
        <v>1</v>
      </c>
      <c r="N349" s="209" t="s">
        <v>41</v>
      </c>
      <c r="P349" s="167">
        <f t="shared" si="86"/>
        <v>0</v>
      </c>
      <c r="Q349" s="167">
        <v>0</v>
      </c>
      <c r="R349" s="167">
        <f t="shared" si="87"/>
        <v>0</v>
      </c>
      <c r="S349" s="167">
        <v>0</v>
      </c>
      <c r="T349" s="168">
        <f t="shared" si="88"/>
        <v>0</v>
      </c>
      <c r="AR349" s="169" t="s">
        <v>392</v>
      </c>
      <c r="AT349" s="169" t="s">
        <v>425</v>
      </c>
      <c r="AU349" s="169" t="s">
        <v>82</v>
      </c>
      <c r="AY349" s="17" t="s">
        <v>334</v>
      </c>
      <c r="BE349" s="170">
        <f t="shared" si="89"/>
        <v>0</v>
      </c>
      <c r="BF349" s="170">
        <f t="shared" si="90"/>
        <v>0</v>
      </c>
      <c r="BG349" s="170">
        <f t="shared" si="91"/>
        <v>0</v>
      </c>
      <c r="BH349" s="170">
        <f t="shared" si="92"/>
        <v>0</v>
      </c>
      <c r="BI349" s="170">
        <f t="shared" si="93"/>
        <v>0</v>
      </c>
      <c r="BJ349" s="17" t="s">
        <v>87</v>
      </c>
      <c r="BK349" s="170">
        <f t="shared" si="94"/>
        <v>0</v>
      </c>
      <c r="BL349" s="17" t="s">
        <v>340</v>
      </c>
      <c r="BM349" s="169" t="s">
        <v>4098</v>
      </c>
    </row>
    <row r="350" spans="2:65" s="1" customFormat="1" ht="45" customHeight="1">
      <c r="B350" s="128"/>
      <c r="C350" s="199" t="s">
        <v>1852</v>
      </c>
      <c r="D350" s="199" t="s">
        <v>425</v>
      </c>
      <c r="E350" s="200" t="s">
        <v>5341</v>
      </c>
      <c r="F350" s="201" t="s">
        <v>4099</v>
      </c>
      <c r="G350" s="202" t="s">
        <v>501</v>
      </c>
      <c r="H350" s="203">
        <v>2</v>
      </c>
      <c r="I350" s="204"/>
      <c r="J350" s="205">
        <f t="shared" si="85"/>
        <v>0</v>
      </c>
      <c r="K350" s="206"/>
      <c r="L350" s="207"/>
      <c r="M350" s="208" t="s">
        <v>1</v>
      </c>
      <c r="N350" s="209" t="s">
        <v>41</v>
      </c>
      <c r="P350" s="167">
        <f t="shared" si="86"/>
        <v>0</v>
      </c>
      <c r="Q350" s="167">
        <v>0</v>
      </c>
      <c r="R350" s="167">
        <f t="shared" si="87"/>
        <v>0</v>
      </c>
      <c r="S350" s="167">
        <v>0</v>
      </c>
      <c r="T350" s="168">
        <f t="shared" si="88"/>
        <v>0</v>
      </c>
      <c r="AR350" s="169" t="s">
        <v>392</v>
      </c>
      <c r="AT350" s="169" t="s">
        <v>425</v>
      </c>
      <c r="AU350" s="169" t="s">
        <v>82</v>
      </c>
      <c r="AY350" s="17" t="s">
        <v>334</v>
      </c>
      <c r="BE350" s="170">
        <f t="shared" si="89"/>
        <v>0</v>
      </c>
      <c r="BF350" s="170">
        <f t="shared" si="90"/>
        <v>0</v>
      </c>
      <c r="BG350" s="170">
        <f t="shared" si="91"/>
        <v>0</v>
      </c>
      <c r="BH350" s="170">
        <f t="shared" si="92"/>
        <v>0</v>
      </c>
      <c r="BI350" s="170">
        <f t="shared" si="93"/>
        <v>0</v>
      </c>
      <c r="BJ350" s="17" t="s">
        <v>87</v>
      </c>
      <c r="BK350" s="170">
        <f t="shared" si="94"/>
        <v>0</v>
      </c>
      <c r="BL350" s="17" t="s">
        <v>340</v>
      </c>
      <c r="BM350" s="169" t="s">
        <v>4100</v>
      </c>
    </row>
    <row r="351" spans="2:65" s="1" customFormat="1" ht="45" customHeight="1">
      <c r="B351" s="128"/>
      <c r="C351" s="199" t="s">
        <v>1858</v>
      </c>
      <c r="D351" s="199" t="s">
        <v>425</v>
      </c>
      <c r="E351" s="200" t="s">
        <v>5342</v>
      </c>
      <c r="F351" s="201" t="s">
        <v>4101</v>
      </c>
      <c r="G351" s="202" t="s">
        <v>501</v>
      </c>
      <c r="H351" s="203">
        <v>8</v>
      </c>
      <c r="I351" s="204"/>
      <c r="J351" s="205">
        <f t="shared" si="85"/>
        <v>0</v>
      </c>
      <c r="K351" s="206"/>
      <c r="L351" s="207"/>
      <c r="M351" s="208" t="s">
        <v>1</v>
      </c>
      <c r="N351" s="209" t="s">
        <v>41</v>
      </c>
      <c r="P351" s="167">
        <f t="shared" si="86"/>
        <v>0</v>
      </c>
      <c r="Q351" s="167">
        <v>0</v>
      </c>
      <c r="R351" s="167">
        <f t="shared" si="87"/>
        <v>0</v>
      </c>
      <c r="S351" s="167">
        <v>0</v>
      </c>
      <c r="T351" s="168">
        <f t="shared" si="88"/>
        <v>0</v>
      </c>
      <c r="AR351" s="169" t="s">
        <v>392</v>
      </c>
      <c r="AT351" s="169" t="s">
        <v>425</v>
      </c>
      <c r="AU351" s="169" t="s">
        <v>82</v>
      </c>
      <c r="AY351" s="17" t="s">
        <v>334</v>
      </c>
      <c r="BE351" s="170">
        <f t="shared" si="89"/>
        <v>0</v>
      </c>
      <c r="BF351" s="170">
        <f t="shared" si="90"/>
        <v>0</v>
      </c>
      <c r="BG351" s="170">
        <f t="shared" si="91"/>
        <v>0</v>
      </c>
      <c r="BH351" s="170">
        <f t="shared" si="92"/>
        <v>0</v>
      </c>
      <c r="BI351" s="170">
        <f t="shared" si="93"/>
        <v>0</v>
      </c>
      <c r="BJ351" s="17" t="s">
        <v>87</v>
      </c>
      <c r="BK351" s="170">
        <f t="shared" si="94"/>
        <v>0</v>
      </c>
      <c r="BL351" s="17" t="s">
        <v>340</v>
      </c>
      <c r="BM351" s="169" t="s">
        <v>4102</v>
      </c>
    </row>
    <row r="352" spans="2:65" s="1" customFormat="1" ht="38.549999999999997" customHeight="1">
      <c r="B352" s="128"/>
      <c r="C352" s="199" t="s">
        <v>1866</v>
      </c>
      <c r="D352" s="199" t="s">
        <v>425</v>
      </c>
      <c r="E352" s="200" t="s">
        <v>5343</v>
      </c>
      <c r="F352" s="201" t="s">
        <v>4103</v>
      </c>
      <c r="G352" s="202" t="s">
        <v>501</v>
      </c>
      <c r="H352" s="203">
        <v>16</v>
      </c>
      <c r="I352" s="204"/>
      <c r="J352" s="205">
        <f t="shared" si="85"/>
        <v>0</v>
      </c>
      <c r="K352" s="206"/>
      <c r="L352" s="207"/>
      <c r="M352" s="208" t="s">
        <v>1</v>
      </c>
      <c r="N352" s="209" t="s">
        <v>41</v>
      </c>
      <c r="P352" s="167">
        <f t="shared" si="86"/>
        <v>0</v>
      </c>
      <c r="Q352" s="167">
        <v>0</v>
      </c>
      <c r="R352" s="167">
        <f t="shared" si="87"/>
        <v>0</v>
      </c>
      <c r="S352" s="167">
        <v>0</v>
      </c>
      <c r="T352" s="168">
        <f t="shared" si="88"/>
        <v>0</v>
      </c>
      <c r="AR352" s="169" t="s">
        <v>392</v>
      </c>
      <c r="AT352" s="169" t="s">
        <v>425</v>
      </c>
      <c r="AU352" s="169" t="s">
        <v>82</v>
      </c>
      <c r="AY352" s="17" t="s">
        <v>334</v>
      </c>
      <c r="BE352" s="170">
        <f t="shared" si="89"/>
        <v>0</v>
      </c>
      <c r="BF352" s="170">
        <f t="shared" si="90"/>
        <v>0</v>
      </c>
      <c r="BG352" s="170">
        <f t="shared" si="91"/>
        <v>0</v>
      </c>
      <c r="BH352" s="170">
        <f t="shared" si="92"/>
        <v>0</v>
      </c>
      <c r="BI352" s="170">
        <f t="shared" si="93"/>
        <v>0</v>
      </c>
      <c r="BJ352" s="17" t="s">
        <v>87</v>
      </c>
      <c r="BK352" s="170">
        <f t="shared" si="94"/>
        <v>0</v>
      </c>
      <c r="BL352" s="17" t="s">
        <v>340</v>
      </c>
      <c r="BM352" s="169" t="s">
        <v>4104</v>
      </c>
    </row>
    <row r="353" spans="2:65" s="1" customFormat="1" ht="24.9" customHeight="1">
      <c r="B353" s="128"/>
      <c r="C353" s="199" t="s">
        <v>1874</v>
      </c>
      <c r="D353" s="199" t="s">
        <v>425</v>
      </c>
      <c r="E353" s="200" t="s">
        <v>5344</v>
      </c>
      <c r="F353" s="201" t="s">
        <v>4105</v>
      </c>
      <c r="G353" s="202" t="s">
        <v>501</v>
      </c>
      <c r="H353" s="203">
        <v>16</v>
      </c>
      <c r="I353" s="204"/>
      <c r="J353" s="205">
        <f t="shared" si="85"/>
        <v>0</v>
      </c>
      <c r="K353" s="206"/>
      <c r="L353" s="207"/>
      <c r="M353" s="208" t="s">
        <v>1</v>
      </c>
      <c r="N353" s="209" t="s">
        <v>41</v>
      </c>
      <c r="P353" s="167">
        <f t="shared" si="86"/>
        <v>0</v>
      </c>
      <c r="Q353" s="167">
        <v>0</v>
      </c>
      <c r="R353" s="167">
        <f t="shared" si="87"/>
        <v>0</v>
      </c>
      <c r="S353" s="167">
        <v>0</v>
      </c>
      <c r="T353" s="168">
        <f t="shared" si="88"/>
        <v>0</v>
      </c>
      <c r="AR353" s="169" t="s">
        <v>392</v>
      </c>
      <c r="AT353" s="169" t="s">
        <v>425</v>
      </c>
      <c r="AU353" s="169" t="s">
        <v>82</v>
      </c>
      <c r="AY353" s="17" t="s">
        <v>334</v>
      </c>
      <c r="BE353" s="170">
        <f t="shared" si="89"/>
        <v>0</v>
      </c>
      <c r="BF353" s="170">
        <f t="shared" si="90"/>
        <v>0</v>
      </c>
      <c r="BG353" s="170">
        <f t="shared" si="91"/>
        <v>0</v>
      </c>
      <c r="BH353" s="170">
        <f t="shared" si="92"/>
        <v>0</v>
      </c>
      <c r="BI353" s="170">
        <f t="shared" si="93"/>
        <v>0</v>
      </c>
      <c r="BJ353" s="17" t="s">
        <v>87</v>
      </c>
      <c r="BK353" s="170">
        <f t="shared" si="94"/>
        <v>0</v>
      </c>
      <c r="BL353" s="17" t="s">
        <v>340</v>
      </c>
      <c r="BM353" s="169" t="s">
        <v>4106</v>
      </c>
    </row>
    <row r="354" spans="2:65" s="1" customFormat="1" ht="38.549999999999997" customHeight="1">
      <c r="B354" s="128"/>
      <c r="C354" s="199" t="s">
        <v>1879</v>
      </c>
      <c r="D354" s="199" t="s">
        <v>425</v>
      </c>
      <c r="E354" s="200" t="s">
        <v>5345</v>
      </c>
      <c r="F354" s="201" t="s">
        <v>4107</v>
      </c>
      <c r="G354" s="202" t="s">
        <v>501</v>
      </c>
      <c r="H354" s="203">
        <v>1</v>
      </c>
      <c r="I354" s="204"/>
      <c r="J354" s="205">
        <f t="shared" si="85"/>
        <v>0</v>
      </c>
      <c r="K354" s="206"/>
      <c r="L354" s="207"/>
      <c r="M354" s="208" t="s">
        <v>1</v>
      </c>
      <c r="N354" s="209" t="s">
        <v>41</v>
      </c>
      <c r="P354" s="167">
        <f t="shared" si="86"/>
        <v>0</v>
      </c>
      <c r="Q354" s="167">
        <v>0</v>
      </c>
      <c r="R354" s="167">
        <f t="shared" si="87"/>
        <v>0</v>
      </c>
      <c r="S354" s="167">
        <v>0</v>
      </c>
      <c r="T354" s="168">
        <f t="shared" si="88"/>
        <v>0</v>
      </c>
      <c r="AR354" s="169" t="s">
        <v>392</v>
      </c>
      <c r="AT354" s="169" t="s">
        <v>425</v>
      </c>
      <c r="AU354" s="169" t="s">
        <v>82</v>
      </c>
      <c r="AY354" s="17" t="s">
        <v>334</v>
      </c>
      <c r="BE354" s="170">
        <f t="shared" si="89"/>
        <v>0</v>
      </c>
      <c r="BF354" s="170">
        <f t="shared" si="90"/>
        <v>0</v>
      </c>
      <c r="BG354" s="170">
        <f t="shared" si="91"/>
        <v>0</v>
      </c>
      <c r="BH354" s="170">
        <f t="shared" si="92"/>
        <v>0</v>
      </c>
      <c r="BI354" s="170">
        <f t="shared" si="93"/>
        <v>0</v>
      </c>
      <c r="BJ354" s="17" t="s">
        <v>87</v>
      </c>
      <c r="BK354" s="170">
        <f t="shared" si="94"/>
        <v>0</v>
      </c>
      <c r="BL354" s="17" t="s">
        <v>340</v>
      </c>
      <c r="BM354" s="169" t="s">
        <v>4108</v>
      </c>
    </row>
    <row r="355" spans="2:65" s="1" customFormat="1" ht="38.549999999999997" customHeight="1">
      <c r="B355" s="128"/>
      <c r="C355" s="199" t="s">
        <v>1885</v>
      </c>
      <c r="D355" s="199" t="s">
        <v>425</v>
      </c>
      <c r="E355" s="200" t="s">
        <v>5346</v>
      </c>
      <c r="F355" s="201" t="s">
        <v>4109</v>
      </c>
      <c r="G355" s="202" t="s">
        <v>501</v>
      </c>
      <c r="H355" s="203">
        <v>2</v>
      </c>
      <c r="I355" s="204"/>
      <c r="J355" s="205">
        <f t="shared" si="85"/>
        <v>0</v>
      </c>
      <c r="K355" s="206"/>
      <c r="L355" s="207"/>
      <c r="M355" s="208" t="s">
        <v>1</v>
      </c>
      <c r="N355" s="209" t="s">
        <v>41</v>
      </c>
      <c r="P355" s="167">
        <f t="shared" si="86"/>
        <v>0</v>
      </c>
      <c r="Q355" s="167">
        <v>0</v>
      </c>
      <c r="R355" s="167">
        <f t="shared" si="87"/>
        <v>0</v>
      </c>
      <c r="S355" s="167">
        <v>0</v>
      </c>
      <c r="T355" s="168">
        <f t="shared" si="88"/>
        <v>0</v>
      </c>
      <c r="AR355" s="169" t="s">
        <v>392</v>
      </c>
      <c r="AT355" s="169" t="s">
        <v>425</v>
      </c>
      <c r="AU355" s="169" t="s">
        <v>82</v>
      </c>
      <c r="AY355" s="17" t="s">
        <v>334</v>
      </c>
      <c r="BE355" s="170">
        <f t="shared" si="89"/>
        <v>0</v>
      </c>
      <c r="BF355" s="170">
        <f t="shared" si="90"/>
        <v>0</v>
      </c>
      <c r="BG355" s="170">
        <f t="shared" si="91"/>
        <v>0</v>
      </c>
      <c r="BH355" s="170">
        <f t="shared" si="92"/>
        <v>0</v>
      </c>
      <c r="BI355" s="170">
        <f t="shared" si="93"/>
        <v>0</v>
      </c>
      <c r="BJ355" s="17" t="s">
        <v>87</v>
      </c>
      <c r="BK355" s="170">
        <f t="shared" si="94"/>
        <v>0</v>
      </c>
      <c r="BL355" s="17" t="s">
        <v>340</v>
      </c>
      <c r="BM355" s="169" t="s">
        <v>4110</v>
      </c>
    </row>
    <row r="356" spans="2:65" s="1" customFormat="1" ht="45" customHeight="1">
      <c r="B356" s="128"/>
      <c r="C356" s="199" t="s">
        <v>1890</v>
      </c>
      <c r="D356" s="199" t="s">
        <v>425</v>
      </c>
      <c r="E356" s="200" t="s">
        <v>5347</v>
      </c>
      <c r="F356" s="201" t="s">
        <v>4111</v>
      </c>
      <c r="G356" s="202" t="s">
        <v>501</v>
      </c>
      <c r="H356" s="203">
        <v>1</v>
      </c>
      <c r="I356" s="204"/>
      <c r="J356" s="205">
        <f t="shared" si="85"/>
        <v>0</v>
      </c>
      <c r="K356" s="206"/>
      <c r="L356" s="207"/>
      <c r="M356" s="208" t="s">
        <v>1</v>
      </c>
      <c r="N356" s="209" t="s">
        <v>41</v>
      </c>
      <c r="P356" s="167">
        <f t="shared" si="86"/>
        <v>0</v>
      </c>
      <c r="Q356" s="167">
        <v>0</v>
      </c>
      <c r="R356" s="167">
        <f t="shared" si="87"/>
        <v>0</v>
      </c>
      <c r="S356" s="167">
        <v>0</v>
      </c>
      <c r="T356" s="168">
        <f t="shared" si="88"/>
        <v>0</v>
      </c>
      <c r="AR356" s="169" t="s">
        <v>392</v>
      </c>
      <c r="AT356" s="169" t="s">
        <v>425</v>
      </c>
      <c r="AU356" s="169" t="s">
        <v>82</v>
      </c>
      <c r="AY356" s="17" t="s">
        <v>334</v>
      </c>
      <c r="BE356" s="170">
        <f t="shared" si="89"/>
        <v>0</v>
      </c>
      <c r="BF356" s="170">
        <f t="shared" si="90"/>
        <v>0</v>
      </c>
      <c r="BG356" s="170">
        <f t="shared" si="91"/>
        <v>0</v>
      </c>
      <c r="BH356" s="170">
        <f t="shared" si="92"/>
        <v>0</v>
      </c>
      <c r="BI356" s="170">
        <f t="shared" si="93"/>
        <v>0</v>
      </c>
      <c r="BJ356" s="17" t="s">
        <v>87</v>
      </c>
      <c r="BK356" s="170">
        <f t="shared" si="94"/>
        <v>0</v>
      </c>
      <c r="BL356" s="17" t="s">
        <v>340</v>
      </c>
      <c r="BM356" s="169" t="s">
        <v>4112</v>
      </c>
    </row>
    <row r="357" spans="2:65" s="1" customFormat="1" ht="38.549999999999997" customHeight="1">
      <c r="B357" s="128"/>
      <c r="C357" s="199" t="s">
        <v>1895</v>
      </c>
      <c r="D357" s="199" t="s">
        <v>425</v>
      </c>
      <c r="E357" s="200" t="s">
        <v>5348</v>
      </c>
      <c r="F357" s="201" t="s">
        <v>4113</v>
      </c>
      <c r="G357" s="202" t="s">
        <v>501</v>
      </c>
      <c r="H357" s="203">
        <v>16</v>
      </c>
      <c r="I357" s="204"/>
      <c r="J357" s="205">
        <f t="shared" si="85"/>
        <v>0</v>
      </c>
      <c r="K357" s="206"/>
      <c r="L357" s="207"/>
      <c r="M357" s="208" t="s">
        <v>1</v>
      </c>
      <c r="N357" s="209" t="s">
        <v>41</v>
      </c>
      <c r="P357" s="167">
        <f t="shared" si="86"/>
        <v>0</v>
      </c>
      <c r="Q357" s="167">
        <v>0</v>
      </c>
      <c r="R357" s="167">
        <f t="shared" si="87"/>
        <v>0</v>
      </c>
      <c r="S357" s="167">
        <v>0</v>
      </c>
      <c r="T357" s="168">
        <f t="shared" si="88"/>
        <v>0</v>
      </c>
      <c r="AR357" s="169" t="s">
        <v>392</v>
      </c>
      <c r="AT357" s="169" t="s">
        <v>425</v>
      </c>
      <c r="AU357" s="169" t="s">
        <v>82</v>
      </c>
      <c r="AY357" s="17" t="s">
        <v>334</v>
      </c>
      <c r="BE357" s="170">
        <f t="shared" si="89"/>
        <v>0</v>
      </c>
      <c r="BF357" s="170">
        <f t="shared" si="90"/>
        <v>0</v>
      </c>
      <c r="BG357" s="170">
        <f t="shared" si="91"/>
        <v>0</v>
      </c>
      <c r="BH357" s="170">
        <f t="shared" si="92"/>
        <v>0</v>
      </c>
      <c r="BI357" s="170">
        <f t="shared" si="93"/>
        <v>0</v>
      </c>
      <c r="BJ357" s="17" t="s">
        <v>87</v>
      </c>
      <c r="BK357" s="170">
        <f t="shared" si="94"/>
        <v>0</v>
      </c>
      <c r="BL357" s="17" t="s">
        <v>340</v>
      </c>
      <c r="BM357" s="169" t="s">
        <v>4114</v>
      </c>
    </row>
    <row r="358" spans="2:65" s="1" customFormat="1" ht="38.549999999999997" customHeight="1">
      <c r="B358" s="128"/>
      <c r="C358" s="199" t="s">
        <v>1910</v>
      </c>
      <c r="D358" s="199" t="s">
        <v>425</v>
      </c>
      <c r="E358" s="200" t="s">
        <v>5349</v>
      </c>
      <c r="F358" s="201" t="s">
        <v>4115</v>
      </c>
      <c r="G358" s="202" t="s">
        <v>501</v>
      </c>
      <c r="H358" s="203">
        <v>2</v>
      </c>
      <c r="I358" s="204"/>
      <c r="J358" s="205">
        <f t="shared" si="85"/>
        <v>0</v>
      </c>
      <c r="K358" s="206"/>
      <c r="L358" s="207"/>
      <c r="M358" s="208" t="s">
        <v>1</v>
      </c>
      <c r="N358" s="209" t="s">
        <v>41</v>
      </c>
      <c r="P358" s="167">
        <f t="shared" si="86"/>
        <v>0</v>
      </c>
      <c r="Q358" s="167">
        <v>0</v>
      </c>
      <c r="R358" s="167">
        <f t="shared" si="87"/>
        <v>0</v>
      </c>
      <c r="S358" s="167">
        <v>0</v>
      </c>
      <c r="T358" s="168">
        <f t="shared" si="88"/>
        <v>0</v>
      </c>
      <c r="AR358" s="169" t="s">
        <v>392</v>
      </c>
      <c r="AT358" s="169" t="s">
        <v>425</v>
      </c>
      <c r="AU358" s="169" t="s">
        <v>82</v>
      </c>
      <c r="AY358" s="17" t="s">
        <v>334</v>
      </c>
      <c r="BE358" s="170">
        <f t="shared" si="89"/>
        <v>0</v>
      </c>
      <c r="BF358" s="170">
        <f t="shared" si="90"/>
        <v>0</v>
      </c>
      <c r="BG358" s="170">
        <f t="shared" si="91"/>
        <v>0</v>
      </c>
      <c r="BH358" s="170">
        <f t="shared" si="92"/>
        <v>0</v>
      </c>
      <c r="BI358" s="170">
        <f t="shared" si="93"/>
        <v>0</v>
      </c>
      <c r="BJ358" s="17" t="s">
        <v>87</v>
      </c>
      <c r="BK358" s="170">
        <f t="shared" si="94"/>
        <v>0</v>
      </c>
      <c r="BL358" s="17" t="s">
        <v>340</v>
      </c>
      <c r="BM358" s="169" t="s">
        <v>4116</v>
      </c>
    </row>
    <row r="359" spans="2:65" s="1" customFormat="1" ht="38.549999999999997" customHeight="1">
      <c r="B359" s="128"/>
      <c r="C359" s="199" t="s">
        <v>1916</v>
      </c>
      <c r="D359" s="199" t="s">
        <v>425</v>
      </c>
      <c r="E359" s="200" t="s">
        <v>5350</v>
      </c>
      <c r="F359" s="201" t="s">
        <v>4117</v>
      </c>
      <c r="G359" s="202" t="s">
        <v>501</v>
      </c>
      <c r="H359" s="203">
        <v>13</v>
      </c>
      <c r="I359" s="204"/>
      <c r="J359" s="205">
        <f t="shared" si="85"/>
        <v>0</v>
      </c>
      <c r="K359" s="206"/>
      <c r="L359" s="207"/>
      <c r="M359" s="208" t="s">
        <v>1</v>
      </c>
      <c r="N359" s="209" t="s">
        <v>41</v>
      </c>
      <c r="P359" s="167">
        <f t="shared" si="86"/>
        <v>0</v>
      </c>
      <c r="Q359" s="167">
        <v>0</v>
      </c>
      <c r="R359" s="167">
        <f t="shared" si="87"/>
        <v>0</v>
      </c>
      <c r="S359" s="167">
        <v>0</v>
      </c>
      <c r="T359" s="168">
        <f t="shared" si="88"/>
        <v>0</v>
      </c>
      <c r="AR359" s="169" t="s">
        <v>392</v>
      </c>
      <c r="AT359" s="169" t="s">
        <v>425</v>
      </c>
      <c r="AU359" s="169" t="s">
        <v>82</v>
      </c>
      <c r="AY359" s="17" t="s">
        <v>334</v>
      </c>
      <c r="BE359" s="170">
        <f t="shared" si="89"/>
        <v>0</v>
      </c>
      <c r="BF359" s="170">
        <f t="shared" si="90"/>
        <v>0</v>
      </c>
      <c r="BG359" s="170">
        <f t="shared" si="91"/>
        <v>0</v>
      </c>
      <c r="BH359" s="170">
        <f t="shared" si="92"/>
        <v>0</v>
      </c>
      <c r="BI359" s="170">
        <f t="shared" si="93"/>
        <v>0</v>
      </c>
      <c r="BJ359" s="17" t="s">
        <v>87</v>
      </c>
      <c r="BK359" s="170">
        <f t="shared" si="94"/>
        <v>0</v>
      </c>
      <c r="BL359" s="17" t="s">
        <v>340</v>
      </c>
      <c r="BM359" s="169" t="s">
        <v>4118</v>
      </c>
    </row>
    <row r="360" spans="2:65" s="1" customFormat="1" ht="38.549999999999997" customHeight="1">
      <c r="B360" s="128"/>
      <c r="C360" s="199" t="s">
        <v>1925</v>
      </c>
      <c r="D360" s="199" t="s">
        <v>425</v>
      </c>
      <c r="E360" s="200" t="s">
        <v>5351</v>
      </c>
      <c r="F360" s="201" t="s">
        <v>4119</v>
      </c>
      <c r="G360" s="202" t="s">
        <v>501</v>
      </c>
      <c r="H360" s="203">
        <v>9</v>
      </c>
      <c r="I360" s="204"/>
      <c r="J360" s="205">
        <f t="shared" si="85"/>
        <v>0</v>
      </c>
      <c r="K360" s="206"/>
      <c r="L360" s="207"/>
      <c r="M360" s="208" t="s">
        <v>1</v>
      </c>
      <c r="N360" s="209" t="s">
        <v>41</v>
      </c>
      <c r="P360" s="167">
        <f t="shared" si="86"/>
        <v>0</v>
      </c>
      <c r="Q360" s="167">
        <v>0</v>
      </c>
      <c r="R360" s="167">
        <f t="shared" si="87"/>
        <v>0</v>
      </c>
      <c r="S360" s="167">
        <v>0</v>
      </c>
      <c r="T360" s="168">
        <f t="shared" si="88"/>
        <v>0</v>
      </c>
      <c r="AR360" s="169" t="s">
        <v>392</v>
      </c>
      <c r="AT360" s="169" t="s">
        <v>425</v>
      </c>
      <c r="AU360" s="169" t="s">
        <v>82</v>
      </c>
      <c r="AY360" s="17" t="s">
        <v>334</v>
      </c>
      <c r="BE360" s="170">
        <f t="shared" si="89"/>
        <v>0</v>
      </c>
      <c r="BF360" s="170">
        <f t="shared" si="90"/>
        <v>0</v>
      </c>
      <c r="BG360" s="170">
        <f t="shared" si="91"/>
        <v>0</v>
      </c>
      <c r="BH360" s="170">
        <f t="shared" si="92"/>
        <v>0</v>
      </c>
      <c r="BI360" s="170">
        <f t="shared" si="93"/>
        <v>0</v>
      </c>
      <c r="BJ360" s="17" t="s">
        <v>87</v>
      </c>
      <c r="BK360" s="170">
        <f t="shared" si="94"/>
        <v>0</v>
      </c>
      <c r="BL360" s="17" t="s">
        <v>340</v>
      </c>
      <c r="BM360" s="169" t="s">
        <v>4120</v>
      </c>
    </row>
    <row r="361" spans="2:65" s="11" customFormat="1" ht="25.95" customHeight="1">
      <c r="B361" s="146"/>
      <c r="D361" s="147" t="s">
        <v>74</v>
      </c>
      <c r="E361" s="148" t="s">
        <v>3558</v>
      </c>
      <c r="F361" s="148" t="s">
        <v>4121</v>
      </c>
      <c r="I361" s="149"/>
      <c r="J361" s="150">
        <f>BK361</f>
        <v>0</v>
      </c>
      <c r="L361" s="146"/>
      <c r="M361" s="151"/>
      <c r="P361" s="152">
        <f>SUM(P362:P378)</f>
        <v>0</v>
      </c>
      <c r="R361" s="152">
        <f>SUM(R362:R378)</f>
        <v>0</v>
      </c>
      <c r="T361" s="153">
        <f>SUM(T362:T378)</f>
        <v>0</v>
      </c>
      <c r="AR361" s="147" t="s">
        <v>82</v>
      </c>
      <c r="AT361" s="154" t="s">
        <v>74</v>
      </c>
      <c r="AU361" s="154" t="s">
        <v>75</v>
      </c>
      <c r="AY361" s="147" t="s">
        <v>334</v>
      </c>
      <c r="BK361" s="155">
        <f>SUM(BK362:BK378)</f>
        <v>0</v>
      </c>
    </row>
    <row r="362" spans="2:65" s="1" customFormat="1" ht="16.5" customHeight="1">
      <c r="B362" s="128"/>
      <c r="C362" s="158" t="s">
        <v>1930</v>
      </c>
      <c r="D362" s="158" t="s">
        <v>336</v>
      </c>
      <c r="E362" s="159" t="s">
        <v>5352</v>
      </c>
      <c r="F362" s="160" t="s">
        <v>4122</v>
      </c>
      <c r="G362" s="161" t="s">
        <v>2590</v>
      </c>
      <c r="H362" s="162">
        <v>20</v>
      </c>
      <c r="I362" s="163"/>
      <c r="J362" s="164">
        <f t="shared" ref="J362:J378" si="95">ROUND(I362*H362,2)</f>
        <v>0</v>
      </c>
      <c r="K362" s="165"/>
      <c r="L362" s="32"/>
      <c r="M362" s="166" t="s">
        <v>1</v>
      </c>
      <c r="N362" s="127" t="s">
        <v>41</v>
      </c>
      <c r="P362" s="167">
        <f t="shared" ref="P362:P378" si="96">O362*H362</f>
        <v>0</v>
      </c>
      <c r="Q362" s="167">
        <v>0</v>
      </c>
      <c r="R362" s="167">
        <f t="shared" ref="R362:R378" si="97">Q362*H362</f>
        <v>0</v>
      </c>
      <c r="S362" s="167">
        <v>0</v>
      </c>
      <c r="T362" s="168">
        <f t="shared" ref="T362:T378" si="98">S362*H362</f>
        <v>0</v>
      </c>
      <c r="AR362" s="169" t="s">
        <v>340</v>
      </c>
      <c r="AT362" s="169" t="s">
        <v>336</v>
      </c>
      <c r="AU362" s="169" t="s">
        <v>82</v>
      </c>
      <c r="AY362" s="17" t="s">
        <v>334</v>
      </c>
      <c r="BE362" s="170">
        <f t="shared" ref="BE362:BE378" si="99">IF(N362="základná",J362,0)</f>
        <v>0</v>
      </c>
      <c r="BF362" s="170">
        <f t="shared" ref="BF362:BF378" si="100">IF(N362="znížená",J362,0)</f>
        <v>0</v>
      </c>
      <c r="BG362" s="170">
        <f t="shared" ref="BG362:BG378" si="101">IF(N362="zákl. prenesená",J362,0)</f>
        <v>0</v>
      </c>
      <c r="BH362" s="170">
        <f t="shared" ref="BH362:BH378" si="102">IF(N362="zníž. prenesená",J362,0)</f>
        <v>0</v>
      </c>
      <c r="BI362" s="170">
        <f t="shared" ref="BI362:BI378" si="103">IF(N362="nulová",J362,0)</f>
        <v>0</v>
      </c>
      <c r="BJ362" s="17" t="s">
        <v>87</v>
      </c>
      <c r="BK362" s="170">
        <f t="shared" ref="BK362:BK378" si="104">ROUND(I362*H362,2)</f>
        <v>0</v>
      </c>
      <c r="BL362" s="17" t="s">
        <v>340</v>
      </c>
      <c r="BM362" s="169" t="s">
        <v>4123</v>
      </c>
    </row>
    <row r="363" spans="2:65" s="1" customFormat="1" ht="24.15" customHeight="1">
      <c r="B363" s="128"/>
      <c r="C363" s="158" t="s">
        <v>1935</v>
      </c>
      <c r="D363" s="158" t="s">
        <v>336</v>
      </c>
      <c r="E363" s="159" t="s">
        <v>5353</v>
      </c>
      <c r="F363" s="160" t="s">
        <v>4124</v>
      </c>
      <c r="G363" s="161" t="s">
        <v>2590</v>
      </c>
      <c r="H363" s="162">
        <v>60</v>
      </c>
      <c r="I363" s="163"/>
      <c r="J363" s="164">
        <f t="shared" si="95"/>
        <v>0</v>
      </c>
      <c r="K363" s="165"/>
      <c r="L363" s="32"/>
      <c r="M363" s="166" t="s">
        <v>1</v>
      </c>
      <c r="N363" s="127" t="s">
        <v>41</v>
      </c>
      <c r="P363" s="167">
        <f t="shared" si="96"/>
        <v>0</v>
      </c>
      <c r="Q363" s="167">
        <v>0</v>
      </c>
      <c r="R363" s="167">
        <f t="shared" si="97"/>
        <v>0</v>
      </c>
      <c r="S363" s="167">
        <v>0</v>
      </c>
      <c r="T363" s="168">
        <f t="shared" si="98"/>
        <v>0</v>
      </c>
      <c r="AR363" s="169" t="s">
        <v>340</v>
      </c>
      <c r="AT363" s="169" t="s">
        <v>336</v>
      </c>
      <c r="AU363" s="169" t="s">
        <v>82</v>
      </c>
      <c r="AY363" s="17" t="s">
        <v>334</v>
      </c>
      <c r="BE363" s="170">
        <f t="shared" si="99"/>
        <v>0</v>
      </c>
      <c r="BF363" s="170">
        <f t="shared" si="100"/>
        <v>0</v>
      </c>
      <c r="BG363" s="170">
        <f t="shared" si="101"/>
        <v>0</v>
      </c>
      <c r="BH363" s="170">
        <f t="shared" si="102"/>
        <v>0</v>
      </c>
      <c r="BI363" s="170">
        <f t="shared" si="103"/>
        <v>0</v>
      </c>
      <c r="BJ363" s="17" t="s">
        <v>87</v>
      </c>
      <c r="BK363" s="170">
        <f t="shared" si="104"/>
        <v>0</v>
      </c>
      <c r="BL363" s="17" t="s">
        <v>340</v>
      </c>
      <c r="BM363" s="169" t="s">
        <v>4125</v>
      </c>
    </row>
    <row r="364" spans="2:65" s="1" customFormat="1" ht="24.15" customHeight="1">
      <c r="B364" s="128"/>
      <c r="C364" s="158" t="s">
        <v>1939</v>
      </c>
      <c r="D364" s="158" t="s">
        <v>336</v>
      </c>
      <c r="E364" s="159" t="s">
        <v>5354</v>
      </c>
      <c r="F364" s="160" t="s">
        <v>4126</v>
      </c>
      <c r="G364" s="161" t="s">
        <v>2590</v>
      </c>
      <c r="H364" s="162">
        <v>60</v>
      </c>
      <c r="I364" s="163"/>
      <c r="J364" s="164">
        <f t="shared" si="95"/>
        <v>0</v>
      </c>
      <c r="K364" s="165"/>
      <c r="L364" s="32"/>
      <c r="M364" s="166" t="s">
        <v>1</v>
      </c>
      <c r="N364" s="127" t="s">
        <v>41</v>
      </c>
      <c r="P364" s="167">
        <f t="shared" si="96"/>
        <v>0</v>
      </c>
      <c r="Q364" s="167">
        <v>0</v>
      </c>
      <c r="R364" s="167">
        <f t="shared" si="97"/>
        <v>0</v>
      </c>
      <c r="S364" s="167">
        <v>0</v>
      </c>
      <c r="T364" s="168">
        <f t="shared" si="98"/>
        <v>0</v>
      </c>
      <c r="AR364" s="169" t="s">
        <v>340</v>
      </c>
      <c r="AT364" s="169" t="s">
        <v>336</v>
      </c>
      <c r="AU364" s="169" t="s">
        <v>82</v>
      </c>
      <c r="AY364" s="17" t="s">
        <v>334</v>
      </c>
      <c r="BE364" s="170">
        <f t="shared" si="99"/>
        <v>0</v>
      </c>
      <c r="BF364" s="170">
        <f t="shared" si="100"/>
        <v>0</v>
      </c>
      <c r="BG364" s="170">
        <f t="shared" si="101"/>
        <v>0</v>
      </c>
      <c r="BH364" s="170">
        <f t="shared" si="102"/>
        <v>0</v>
      </c>
      <c r="BI364" s="170">
        <f t="shared" si="103"/>
        <v>0</v>
      </c>
      <c r="BJ364" s="17" t="s">
        <v>87</v>
      </c>
      <c r="BK364" s="170">
        <f t="shared" si="104"/>
        <v>0</v>
      </c>
      <c r="BL364" s="17" t="s">
        <v>340</v>
      </c>
      <c r="BM364" s="169" t="s">
        <v>4127</v>
      </c>
    </row>
    <row r="365" spans="2:65" s="1" customFormat="1" ht="16.5" customHeight="1">
      <c r="B365" s="128"/>
      <c r="C365" s="199" t="s">
        <v>1943</v>
      </c>
      <c r="D365" s="199" t="s">
        <v>425</v>
      </c>
      <c r="E365" s="200" t="s">
        <v>5355</v>
      </c>
      <c r="F365" s="201" t="s">
        <v>4128</v>
      </c>
      <c r="G365" s="202" t="s">
        <v>501</v>
      </c>
      <c r="H365" s="203">
        <v>1</v>
      </c>
      <c r="I365" s="204"/>
      <c r="J365" s="205">
        <f t="shared" si="95"/>
        <v>0</v>
      </c>
      <c r="K365" s="206"/>
      <c r="L365" s="207"/>
      <c r="M365" s="208" t="s">
        <v>1</v>
      </c>
      <c r="N365" s="209" t="s">
        <v>41</v>
      </c>
      <c r="P365" s="167">
        <f t="shared" si="96"/>
        <v>0</v>
      </c>
      <c r="Q365" s="167">
        <v>0</v>
      </c>
      <c r="R365" s="167">
        <f t="shared" si="97"/>
        <v>0</v>
      </c>
      <c r="S365" s="167">
        <v>0</v>
      </c>
      <c r="T365" s="168">
        <f t="shared" si="98"/>
        <v>0</v>
      </c>
      <c r="AR365" s="169" t="s">
        <v>392</v>
      </c>
      <c r="AT365" s="169" t="s">
        <v>425</v>
      </c>
      <c r="AU365" s="169" t="s">
        <v>82</v>
      </c>
      <c r="AY365" s="17" t="s">
        <v>334</v>
      </c>
      <c r="BE365" s="170">
        <f t="shared" si="99"/>
        <v>0</v>
      </c>
      <c r="BF365" s="170">
        <f t="shared" si="100"/>
        <v>0</v>
      </c>
      <c r="BG365" s="170">
        <f t="shared" si="101"/>
        <v>0</v>
      </c>
      <c r="BH365" s="170">
        <f t="shared" si="102"/>
        <v>0</v>
      </c>
      <c r="BI365" s="170">
        <f t="shared" si="103"/>
        <v>0</v>
      </c>
      <c r="BJ365" s="17" t="s">
        <v>87</v>
      </c>
      <c r="BK365" s="170">
        <f t="shared" si="104"/>
        <v>0</v>
      </c>
      <c r="BL365" s="17" t="s">
        <v>340</v>
      </c>
      <c r="BM365" s="169" t="s">
        <v>4129</v>
      </c>
    </row>
    <row r="366" spans="2:65" s="1" customFormat="1" ht="16.5" customHeight="1">
      <c r="B366" s="128"/>
      <c r="C366" s="199" t="s">
        <v>1948</v>
      </c>
      <c r="D366" s="199" t="s">
        <v>425</v>
      </c>
      <c r="E366" s="200" t="s">
        <v>5356</v>
      </c>
      <c r="F366" s="201" t="s">
        <v>4130</v>
      </c>
      <c r="G366" s="202" t="s">
        <v>501</v>
      </c>
      <c r="H366" s="203">
        <v>20</v>
      </c>
      <c r="I366" s="204"/>
      <c r="J366" s="205">
        <f t="shared" si="95"/>
        <v>0</v>
      </c>
      <c r="K366" s="206"/>
      <c r="L366" s="207"/>
      <c r="M366" s="208" t="s">
        <v>1</v>
      </c>
      <c r="N366" s="209" t="s">
        <v>41</v>
      </c>
      <c r="P366" s="167">
        <f t="shared" si="96"/>
        <v>0</v>
      </c>
      <c r="Q366" s="167">
        <v>0</v>
      </c>
      <c r="R366" s="167">
        <f t="shared" si="97"/>
        <v>0</v>
      </c>
      <c r="S366" s="167">
        <v>0</v>
      </c>
      <c r="T366" s="168">
        <f t="shared" si="98"/>
        <v>0</v>
      </c>
      <c r="AR366" s="169" t="s">
        <v>392</v>
      </c>
      <c r="AT366" s="169" t="s">
        <v>425</v>
      </c>
      <c r="AU366" s="169" t="s">
        <v>82</v>
      </c>
      <c r="AY366" s="17" t="s">
        <v>334</v>
      </c>
      <c r="BE366" s="170">
        <f t="shared" si="99"/>
        <v>0</v>
      </c>
      <c r="BF366" s="170">
        <f t="shared" si="100"/>
        <v>0</v>
      </c>
      <c r="BG366" s="170">
        <f t="shared" si="101"/>
        <v>0</v>
      </c>
      <c r="BH366" s="170">
        <f t="shared" si="102"/>
        <v>0</v>
      </c>
      <c r="BI366" s="170">
        <f t="shared" si="103"/>
        <v>0</v>
      </c>
      <c r="BJ366" s="17" t="s">
        <v>87</v>
      </c>
      <c r="BK366" s="170">
        <f t="shared" si="104"/>
        <v>0</v>
      </c>
      <c r="BL366" s="17" t="s">
        <v>340</v>
      </c>
      <c r="BM366" s="169" t="s">
        <v>4131</v>
      </c>
    </row>
    <row r="367" spans="2:65" s="1" customFormat="1" ht="24.15" customHeight="1">
      <c r="B367" s="128"/>
      <c r="C367" s="199" t="s">
        <v>1952</v>
      </c>
      <c r="D367" s="199" t="s">
        <v>425</v>
      </c>
      <c r="E367" s="200" t="s">
        <v>5357</v>
      </c>
      <c r="F367" s="201" t="s">
        <v>4132</v>
      </c>
      <c r="G367" s="202" t="s">
        <v>339</v>
      </c>
      <c r="H367" s="203">
        <v>5</v>
      </c>
      <c r="I367" s="204"/>
      <c r="J367" s="205">
        <f t="shared" si="95"/>
        <v>0</v>
      </c>
      <c r="K367" s="206"/>
      <c r="L367" s="207"/>
      <c r="M367" s="208" t="s">
        <v>1</v>
      </c>
      <c r="N367" s="209" t="s">
        <v>41</v>
      </c>
      <c r="P367" s="167">
        <f t="shared" si="96"/>
        <v>0</v>
      </c>
      <c r="Q367" s="167">
        <v>0</v>
      </c>
      <c r="R367" s="167">
        <f t="shared" si="97"/>
        <v>0</v>
      </c>
      <c r="S367" s="167">
        <v>0</v>
      </c>
      <c r="T367" s="168">
        <f t="shared" si="98"/>
        <v>0</v>
      </c>
      <c r="AR367" s="169" t="s">
        <v>392</v>
      </c>
      <c r="AT367" s="169" t="s">
        <v>425</v>
      </c>
      <c r="AU367" s="169" t="s">
        <v>82</v>
      </c>
      <c r="AY367" s="17" t="s">
        <v>334</v>
      </c>
      <c r="BE367" s="170">
        <f t="shared" si="99"/>
        <v>0</v>
      </c>
      <c r="BF367" s="170">
        <f t="shared" si="100"/>
        <v>0</v>
      </c>
      <c r="BG367" s="170">
        <f t="shared" si="101"/>
        <v>0</v>
      </c>
      <c r="BH367" s="170">
        <f t="shared" si="102"/>
        <v>0</v>
      </c>
      <c r="BI367" s="170">
        <f t="shared" si="103"/>
        <v>0</v>
      </c>
      <c r="BJ367" s="17" t="s">
        <v>87</v>
      </c>
      <c r="BK367" s="170">
        <f t="shared" si="104"/>
        <v>0</v>
      </c>
      <c r="BL367" s="17" t="s">
        <v>340</v>
      </c>
      <c r="BM367" s="169" t="s">
        <v>4133</v>
      </c>
    </row>
    <row r="368" spans="2:65" s="1" customFormat="1" ht="16.5" customHeight="1">
      <c r="B368" s="128"/>
      <c r="C368" s="199" t="s">
        <v>1957</v>
      </c>
      <c r="D368" s="199" t="s">
        <v>425</v>
      </c>
      <c r="E368" s="200" t="s">
        <v>5358</v>
      </c>
      <c r="F368" s="201" t="s">
        <v>4134</v>
      </c>
      <c r="G368" s="202" t="s">
        <v>501</v>
      </c>
      <c r="H368" s="203">
        <v>50</v>
      </c>
      <c r="I368" s="204"/>
      <c r="J368" s="205">
        <f t="shared" si="95"/>
        <v>0</v>
      </c>
      <c r="K368" s="206"/>
      <c r="L368" s="207"/>
      <c r="M368" s="208" t="s">
        <v>1</v>
      </c>
      <c r="N368" s="209" t="s">
        <v>41</v>
      </c>
      <c r="P368" s="167">
        <f t="shared" si="96"/>
        <v>0</v>
      </c>
      <c r="Q368" s="167">
        <v>0</v>
      </c>
      <c r="R368" s="167">
        <f t="shared" si="97"/>
        <v>0</v>
      </c>
      <c r="S368" s="167">
        <v>0</v>
      </c>
      <c r="T368" s="168">
        <f t="shared" si="98"/>
        <v>0</v>
      </c>
      <c r="AR368" s="169" t="s">
        <v>392</v>
      </c>
      <c r="AT368" s="169" t="s">
        <v>425</v>
      </c>
      <c r="AU368" s="169" t="s">
        <v>82</v>
      </c>
      <c r="AY368" s="17" t="s">
        <v>334</v>
      </c>
      <c r="BE368" s="170">
        <f t="shared" si="99"/>
        <v>0</v>
      </c>
      <c r="BF368" s="170">
        <f t="shared" si="100"/>
        <v>0</v>
      </c>
      <c r="BG368" s="170">
        <f t="shared" si="101"/>
        <v>0</v>
      </c>
      <c r="BH368" s="170">
        <f t="shared" si="102"/>
        <v>0</v>
      </c>
      <c r="BI368" s="170">
        <f t="shared" si="103"/>
        <v>0</v>
      </c>
      <c r="BJ368" s="17" t="s">
        <v>87</v>
      </c>
      <c r="BK368" s="170">
        <f t="shared" si="104"/>
        <v>0</v>
      </c>
      <c r="BL368" s="17" t="s">
        <v>340</v>
      </c>
      <c r="BM368" s="169" t="s">
        <v>4135</v>
      </c>
    </row>
    <row r="369" spans="2:65" s="1" customFormat="1" ht="16.5" customHeight="1">
      <c r="B369" s="128"/>
      <c r="C369" s="199" t="s">
        <v>1962</v>
      </c>
      <c r="D369" s="199" t="s">
        <v>425</v>
      </c>
      <c r="E369" s="200" t="s">
        <v>5359</v>
      </c>
      <c r="F369" s="201" t="s">
        <v>4136</v>
      </c>
      <c r="G369" s="202" t="s">
        <v>501</v>
      </c>
      <c r="H369" s="203">
        <v>2000</v>
      </c>
      <c r="I369" s="204"/>
      <c r="J369" s="205">
        <f t="shared" si="95"/>
        <v>0</v>
      </c>
      <c r="K369" s="206"/>
      <c r="L369" s="207"/>
      <c r="M369" s="208" t="s">
        <v>1</v>
      </c>
      <c r="N369" s="209" t="s">
        <v>41</v>
      </c>
      <c r="P369" s="167">
        <f t="shared" si="96"/>
        <v>0</v>
      </c>
      <c r="Q369" s="167">
        <v>0</v>
      </c>
      <c r="R369" s="167">
        <f t="shared" si="97"/>
        <v>0</v>
      </c>
      <c r="S369" s="167">
        <v>0</v>
      </c>
      <c r="T369" s="168">
        <f t="shared" si="98"/>
        <v>0</v>
      </c>
      <c r="AR369" s="169" t="s">
        <v>392</v>
      </c>
      <c r="AT369" s="169" t="s">
        <v>425</v>
      </c>
      <c r="AU369" s="169" t="s">
        <v>82</v>
      </c>
      <c r="AY369" s="17" t="s">
        <v>334</v>
      </c>
      <c r="BE369" s="170">
        <f t="shared" si="99"/>
        <v>0</v>
      </c>
      <c r="BF369" s="170">
        <f t="shared" si="100"/>
        <v>0</v>
      </c>
      <c r="BG369" s="170">
        <f t="shared" si="101"/>
        <v>0</v>
      </c>
      <c r="BH369" s="170">
        <f t="shared" si="102"/>
        <v>0</v>
      </c>
      <c r="BI369" s="170">
        <f t="shared" si="103"/>
        <v>0</v>
      </c>
      <c r="BJ369" s="17" t="s">
        <v>87</v>
      </c>
      <c r="BK369" s="170">
        <f t="shared" si="104"/>
        <v>0</v>
      </c>
      <c r="BL369" s="17" t="s">
        <v>340</v>
      </c>
      <c r="BM369" s="169" t="s">
        <v>4137</v>
      </c>
    </row>
    <row r="370" spans="2:65" s="1" customFormat="1" ht="33" customHeight="1">
      <c r="B370" s="128"/>
      <c r="C370" s="199" t="s">
        <v>1967</v>
      </c>
      <c r="D370" s="199" t="s">
        <v>425</v>
      </c>
      <c r="E370" s="200" t="s">
        <v>5360</v>
      </c>
      <c r="F370" s="201" t="s">
        <v>4138</v>
      </c>
      <c r="G370" s="202" t="s">
        <v>511</v>
      </c>
      <c r="H370" s="203">
        <v>150</v>
      </c>
      <c r="I370" s="204"/>
      <c r="J370" s="205">
        <f t="shared" si="95"/>
        <v>0</v>
      </c>
      <c r="K370" s="206"/>
      <c r="L370" s="207"/>
      <c r="M370" s="208" t="s">
        <v>1</v>
      </c>
      <c r="N370" s="209" t="s">
        <v>41</v>
      </c>
      <c r="P370" s="167">
        <f t="shared" si="96"/>
        <v>0</v>
      </c>
      <c r="Q370" s="167">
        <v>0</v>
      </c>
      <c r="R370" s="167">
        <f t="shared" si="97"/>
        <v>0</v>
      </c>
      <c r="S370" s="167">
        <v>0</v>
      </c>
      <c r="T370" s="168">
        <f t="shared" si="98"/>
        <v>0</v>
      </c>
      <c r="AR370" s="169" t="s">
        <v>392</v>
      </c>
      <c r="AT370" s="169" t="s">
        <v>425</v>
      </c>
      <c r="AU370" s="169" t="s">
        <v>82</v>
      </c>
      <c r="AY370" s="17" t="s">
        <v>334</v>
      </c>
      <c r="BE370" s="170">
        <f t="shared" si="99"/>
        <v>0</v>
      </c>
      <c r="BF370" s="170">
        <f t="shared" si="100"/>
        <v>0</v>
      </c>
      <c r="BG370" s="170">
        <f t="shared" si="101"/>
        <v>0</v>
      </c>
      <c r="BH370" s="170">
        <f t="shared" si="102"/>
        <v>0</v>
      </c>
      <c r="BI370" s="170">
        <f t="shared" si="103"/>
        <v>0</v>
      </c>
      <c r="BJ370" s="17" t="s">
        <v>87</v>
      </c>
      <c r="BK370" s="170">
        <f t="shared" si="104"/>
        <v>0</v>
      </c>
      <c r="BL370" s="17" t="s">
        <v>340</v>
      </c>
      <c r="BM370" s="169" t="s">
        <v>4139</v>
      </c>
    </row>
    <row r="371" spans="2:65" s="1" customFormat="1" ht="16.5" customHeight="1">
      <c r="B371" s="128"/>
      <c r="C371" s="199" t="s">
        <v>1972</v>
      </c>
      <c r="D371" s="199" t="s">
        <v>425</v>
      </c>
      <c r="E371" s="200" t="s">
        <v>5361</v>
      </c>
      <c r="F371" s="201" t="s">
        <v>4140</v>
      </c>
      <c r="G371" s="202" t="s">
        <v>501</v>
      </c>
      <c r="H371" s="203">
        <v>1000</v>
      </c>
      <c r="I371" s="204"/>
      <c r="J371" s="205">
        <f t="shared" si="95"/>
        <v>0</v>
      </c>
      <c r="K371" s="206"/>
      <c r="L371" s="207"/>
      <c r="M371" s="208" t="s">
        <v>1</v>
      </c>
      <c r="N371" s="209" t="s">
        <v>41</v>
      </c>
      <c r="P371" s="167">
        <f t="shared" si="96"/>
        <v>0</v>
      </c>
      <c r="Q371" s="167">
        <v>0</v>
      </c>
      <c r="R371" s="167">
        <f t="shared" si="97"/>
        <v>0</v>
      </c>
      <c r="S371" s="167">
        <v>0</v>
      </c>
      <c r="T371" s="168">
        <f t="shared" si="98"/>
        <v>0</v>
      </c>
      <c r="AR371" s="169" t="s">
        <v>392</v>
      </c>
      <c r="AT371" s="169" t="s">
        <v>425</v>
      </c>
      <c r="AU371" s="169" t="s">
        <v>82</v>
      </c>
      <c r="AY371" s="17" t="s">
        <v>334</v>
      </c>
      <c r="BE371" s="170">
        <f t="shared" si="99"/>
        <v>0</v>
      </c>
      <c r="BF371" s="170">
        <f t="shared" si="100"/>
        <v>0</v>
      </c>
      <c r="BG371" s="170">
        <f t="shared" si="101"/>
        <v>0</v>
      </c>
      <c r="BH371" s="170">
        <f t="shared" si="102"/>
        <v>0</v>
      </c>
      <c r="BI371" s="170">
        <f t="shared" si="103"/>
        <v>0</v>
      </c>
      <c r="BJ371" s="17" t="s">
        <v>87</v>
      </c>
      <c r="BK371" s="170">
        <f t="shared" si="104"/>
        <v>0</v>
      </c>
      <c r="BL371" s="17" t="s">
        <v>340</v>
      </c>
      <c r="BM371" s="169" t="s">
        <v>4141</v>
      </c>
    </row>
    <row r="372" spans="2:65" s="1" customFormat="1" ht="16.5" customHeight="1">
      <c r="B372" s="128"/>
      <c r="C372" s="158" t="s">
        <v>1977</v>
      </c>
      <c r="D372" s="158" t="s">
        <v>336</v>
      </c>
      <c r="E372" s="159" t="s">
        <v>5362</v>
      </c>
      <c r="F372" s="160" t="s">
        <v>4140</v>
      </c>
      <c r="G372" s="161" t="s">
        <v>501</v>
      </c>
      <c r="H372" s="162">
        <v>1000</v>
      </c>
      <c r="I372" s="163"/>
      <c r="J372" s="164">
        <f t="shared" si="95"/>
        <v>0</v>
      </c>
      <c r="K372" s="165"/>
      <c r="L372" s="32"/>
      <c r="M372" s="166" t="s">
        <v>1</v>
      </c>
      <c r="N372" s="127" t="s">
        <v>41</v>
      </c>
      <c r="P372" s="167">
        <f t="shared" si="96"/>
        <v>0</v>
      </c>
      <c r="Q372" s="167">
        <v>0</v>
      </c>
      <c r="R372" s="167">
        <f t="shared" si="97"/>
        <v>0</v>
      </c>
      <c r="S372" s="167">
        <v>0</v>
      </c>
      <c r="T372" s="168">
        <f t="shared" si="98"/>
        <v>0</v>
      </c>
      <c r="AR372" s="169" t="s">
        <v>340</v>
      </c>
      <c r="AT372" s="169" t="s">
        <v>336</v>
      </c>
      <c r="AU372" s="169" t="s">
        <v>82</v>
      </c>
      <c r="AY372" s="17" t="s">
        <v>334</v>
      </c>
      <c r="BE372" s="170">
        <f t="shared" si="99"/>
        <v>0</v>
      </c>
      <c r="BF372" s="170">
        <f t="shared" si="100"/>
        <v>0</v>
      </c>
      <c r="BG372" s="170">
        <f t="shared" si="101"/>
        <v>0</v>
      </c>
      <c r="BH372" s="170">
        <f t="shared" si="102"/>
        <v>0</v>
      </c>
      <c r="BI372" s="170">
        <f t="shared" si="103"/>
        <v>0</v>
      </c>
      <c r="BJ372" s="17" t="s">
        <v>87</v>
      </c>
      <c r="BK372" s="170">
        <f t="shared" si="104"/>
        <v>0</v>
      </c>
      <c r="BL372" s="17" t="s">
        <v>340</v>
      </c>
      <c r="BM372" s="169" t="s">
        <v>4142</v>
      </c>
    </row>
    <row r="373" spans="2:65" s="1" customFormat="1" ht="16.5" customHeight="1">
      <c r="B373" s="128"/>
      <c r="C373" s="158" t="s">
        <v>1987</v>
      </c>
      <c r="D373" s="158" t="s">
        <v>336</v>
      </c>
      <c r="E373" s="159" t="s">
        <v>5363</v>
      </c>
      <c r="F373" s="160" t="s">
        <v>4128</v>
      </c>
      <c r="G373" s="161" t="s">
        <v>501</v>
      </c>
      <c r="H373" s="162">
        <v>1</v>
      </c>
      <c r="I373" s="163"/>
      <c r="J373" s="164">
        <f t="shared" si="95"/>
        <v>0</v>
      </c>
      <c r="K373" s="165"/>
      <c r="L373" s="32"/>
      <c r="M373" s="166" t="s">
        <v>1</v>
      </c>
      <c r="N373" s="127" t="s">
        <v>41</v>
      </c>
      <c r="P373" s="167">
        <f t="shared" si="96"/>
        <v>0</v>
      </c>
      <c r="Q373" s="167">
        <v>0</v>
      </c>
      <c r="R373" s="167">
        <f t="shared" si="97"/>
        <v>0</v>
      </c>
      <c r="S373" s="167">
        <v>0</v>
      </c>
      <c r="T373" s="168">
        <f t="shared" si="98"/>
        <v>0</v>
      </c>
      <c r="AR373" s="169" t="s">
        <v>340</v>
      </c>
      <c r="AT373" s="169" t="s">
        <v>336</v>
      </c>
      <c r="AU373" s="169" t="s">
        <v>82</v>
      </c>
      <c r="AY373" s="17" t="s">
        <v>334</v>
      </c>
      <c r="BE373" s="170">
        <f t="shared" si="99"/>
        <v>0</v>
      </c>
      <c r="BF373" s="170">
        <f t="shared" si="100"/>
        <v>0</v>
      </c>
      <c r="BG373" s="170">
        <f t="shared" si="101"/>
        <v>0</v>
      </c>
      <c r="BH373" s="170">
        <f t="shared" si="102"/>
        <v>0</v>
      </c>
      <c r="BI373" s="170">
        <f t="shared" si="103"/>
        <v>0</v>
      </c>
      <c r="BJ373" s="17" t="s">
        <v>87</v>
      </c>
      <c r="BK373" s="170">
        <f t="shared" si="104"/>
        <v>0</v>
      </c>
      <c r="BL373" s="17" t="s">
        <v>340</v>
      </c>
      <c r="BM373" s="169" t="s">
        <v>4143</v>
      </c>
    </row>
    <row r="374" spans="2:65" s="1" customFormat="1" ht="16.5" customHeight="1">
      <c r="B374" s="128"/>
      <c r="C374" s="158" t="s">
        <v>1993</v>
      </c>
      <c r="D374" s="158" t="s">
        <v>336</v>
      </c>
      <c r="E374" s="159" t="s">
        <v>5364</v>
      </c>
      <c r="F374" s="160" t="s">
        <v>4130</v>
      </c>
      <c r="G374" s="161" t="s">
        <v>501</v>
      </c>
      <c r="H374" s="162">
        <v>20</v>
      </c>
      <c r="I374" s="163"/>
      <c r="J374" s="164">
        <f t="shared" si="95"/>
        <v>0</v>
      </c>
      <c r="K374" s="165"/>
      <c r="L374" s="32"/>
      <c r="M374" s="166" t="s">
        <v>1</v>
      </c>
      <c r="N374" s="127" t="s">
        <v>41</v>
      </c>
      <c r="P374" s="167">
        <f t="shared" si="96"/>
        <v>0</v>
      </c>
      <c r="Q374" s="167">
        <v>0</v>
      </c>
      <c r="R374" s="167">
        <f t="shared" si="97"/>
        <v>0</v>
      </c>
      <c r="S374" s="167">
        <v>0</v>
      </c>
      <c r="T374" s="168">
        <f t="shared" si="98"/>
        <v>0</v>
      </c>
      <c r="AR374" s="169" t="s">
        <v>340</v>
      </c>
      <c r="AT374" s="169" t="s">
        <v>336</v>
      </c>
      <c r="AU374" s="169" t="s">
        <v>82</v>
      </c>
      <c r="AY374" s="17" t="s">
        <v>334</v>
      </c>
      <c r="BE374" s="170">
        <f t="shared" si="99"/>
        <v>0</v>
      </c>
      <c r="BF374" s="170">
        <f t="shared" si="100"/>
        <v>0</v>
      </c>
      <c r="BG374" s="170">
        <f t="shared" si="101"/>
        <v>0</v>
      </c>
      <c r="BH374" s="170">
        <f t="shared" si="102"/>
        <v>0</v>
      </c>
      <c r="BI374" s="170">
        <f t="shared" si="103"/>
        <v>0</v>
      </c>
      <c r="BJ374" s="17" t="s">
        <v>87</v>
      </c>
      <c r="BK374" s="170">
        <f t="shared" si="104"/>
        <v>0</v>
      </c>
      <c r="BL374" s="17" t="s">
        <v>340</v>
      </c>
      <c r="BM374" s="169" t="s">
        <v>4144</v>
      </c>
    </row>
    <row r="375" spans="2:65" s="1" customFormat="1" ht="24.15" customHeight="1">
      <c r="B375" s="128"/>
      <c r="C375" s="158" t="s">
        <v>2001</v>
      </c>
      <c r="D375" s="158" t="s">
        <v>336</v>
      </c>
      <c r="E375" s="159" t="s">
        <v>5365</v>
      </c>
      <c r="F375" s="160" t="s">
        <v>4132</v>
      </c>
      <c r="G375" s="161" t="s">
        <v>339</v>
      </c>
      <c r="H375" s="162">
        <v>5</v>
      </c>
      <c r="I375" s="163"/>
      <c r="J375" s="164">
        <f t="shared" si="95"/>
        <v>0</v>
      </c>
      <c r="K375" s="165"/>
      <c r="L375" s="32"/>
      <c r="M375" s="166" t="s">
        <v>1</v>
      </c>
      <c r="N375" s="127" t="s">
        <v>41</v>
      </c>
      <c r="P375" s="167">
        <f t="shared" si="96"/>
        <v>0</v>
      </c>
      <c r="Q375" s="167">
        <v>0</v>
      </c>
      <c r="R375" s="167">
        <f t="shared" si="97"/>
        <v>0</v>
      </c>
      <c r="S375" s="167">
        <v>0</v>
      </c>
      <c r="T375" s="168">
        <f t="shared" si="98"/>
        <v>0</v>
      </c>
      <c r="AR375" s="169" t="s">
        <v>340</v>
      </c>
      <c r="AT375" s="169" t="s">
        <v>336</v>
      </c>
      <c r="AU375" s="169" t="s">
        <v>82</v>
      </c>
      <c r="AY375" s="17" t="s">
        <v>334</v>
      </c>
      <c r="BE375" s="170">
        <f t="shared" si="99"/>
        <v>0</v>
      </c>
      <c r="BF375" s="170">
        <f t="shared" si="100"/>
        <v>0</v>
      </c>
      <c r="BG375" s="170">
        <f t="shared" si="101"/>
        <v>0</v>
      </c>
      <c r="BH375" s="170">
        <f t="shared" si="102"/>
        <v>0</v>
      </c>
      <c r="BI375" s="170">
        <f t="shared" si="103"/>
        <v>0</v>
      </c>
      <c r="BJ375" s="17" t="s">
        <v>87</v>
      </c>
      <c r="BK375" s="170">
        <f t="shared" si="104"/>
        <v>0</v>
      </c>
      <c r="BL375" s="17" t="s">
        <v>340</v>
      </c>
      <c r="BM375" s="169" t="s">
        <v>4145</v>
      </c>
    </row>
    <row r="376" spans="2:65" s="1" customFormat="1" ht="16.5" customHeight="1">
      <c r="B376" s="128"/>
      <c r="C376" s="158" t="s">
        <v>2005</v>
      </c>
      <c r="D376" s="158" t="s">
        <v>336</v>
      </c>
      <c r="E376" s="159" t="s">
        <v>5366</v>
      </c>
      <c r="F376" s="160" t="s">
        <v>4134</v>
      </c>
      <c r="G376" s="161" t="s">
        <v>501</v>
      </c>
      <c r="H376" s="162">
        <v>50</v>
      </c>
      <c r="I376" s="163"/>
      <c r="J376" s="164">
        <f t="shared" si="95"/>
        <v>0</v>
      </c>
      <c r="K376" s="165"/>
      <c r="L376" s="32"/>
      <c r="M376" s="166" t="s">
        <v>1</v>
      </c>
      <c r="N376" s="127" t="s">
        <v>41</v>
      </c>
      <c r="P376" s="167">
        <f t="shared" si="96"/>
        <v>0</v>
      </c>
      <c r="Q376" s="167">
        <v>0</v>
      </c>
      <c r="R376" s="167">
        <f t="shared" si="97"/>
        <v>0</v>
      </c>
      <c r="S376" s="167">
        <v>0</v>
      </c>
      <c r="T376" s="168">
        <f t="shared" si="98"/>
        <v>0</v>
      </c>
      <c r="AR376" s="169" t="s">
        <v>340</v>
      </c>
      <c r="AT376" s="169" t="s">
        <v>336</v>
      </c>
      <c r="AU376" s="169" t="s">
        <v>82</v>
      </c>
      <c r="AY376" s="17" t="s">
        <v>334</v>
      </c>
      <c r="BE376" s="170">
        <f t="shared" si="99"/>
        <v>0</v>
      </c>
      <c r="BF376" s="170">
        <f t="shared" si="100"/>
        <v>0</v>
      </c>
      <c r="BG376" s="170">
        <f t="shared" si="101"/>
        <v>0</v>
      </c>
      <c r="BH376" s="170">
        <f t="shared" si="102"/>
        <v>0</v>
      </c>
      <c r="BI376" s="170">
        <f t="shared" si="103"/>
        <v>0</v>
      </c>
      <c r="BJ376" s="17" t="s">
        <v>87</v>
      </c>
      <c r="BK376" s="170">
        <f t="shared" si="104"/>
        <v>0</v>
      </c>
      <c r="BL376" s="17" t="s">
        <v>340</v>
      </c>
      <c r="BM376" s="169" t="s">
        <v>4146</v>
      </c>
    </row>
    <row r="377" spans="2:65" s="1" customFormat="1" ht="16.5" customHeight="1">
      <c r="B377" s="128"/>
      <c r="C377" s="158" t="s">
        <v>2013</v>
      </c>
      <c r="D377" s="158" t="s">
        <v>336</v>
      </c>
      <c r="E377" s="159" t="s">
        <v>5367</v>
      </c>
      <c r="F377" s="160" t="s">
        <v>4136</v>
      </c>
      <c r="G377" s="161" t="s">
        <v>501</v>
      </c>
      <c r="H377" s="162">
        <v>2000</v>
      </c>
      <c r="I377" s="163"/>
      <c r="J377" s="164">
        <f t="shared" si="95"/>
        <v>0</v>
      </c>
      <c r="K377" s="165"/>
      <c r="L377" s="32"/>
      <c r="M377" s="166" t="s">
        <v>1</v>
      </c>
      <c r="N377" s="127" t="s">
        <v>41</v>
      </c>
      <c r="P377" s="167">
        <f t="shared" si="96"/>
        <v>0</v>
      </c>
      <c r="Q377" s="167">
        <v>0</v>
      </c>
      <c r="R377" s="167">
        <f t="shared" si="97"/>
        <v>0</v>
      </c>
      <c r="S377" s="167">
        <v>0</v>
      </c>
      <c r="T377" s="168">
        <f t="shared" si="98"/>
        <v>0</v>
      </c>
      <c r="AR377" s="169" t="s">
        <v>340</v>
      </c>
      <c r="AT377" s="169" t="s">
        <v>336</v>
      </c>
      <c r="AU377" s="169" t="s">
        <v>82</v>
      </c>
      <c r="AY377" s="17" t="s">
        <v>334</v>
      </c>
      <c r="BE377" s="170">
        <f t="shared" si="99"/>
        <v>0</v>
      </c>
      <c r="BF377" s="170">
        <f t="shared" si="100"/>
        <v>0</v>
      </c>
      <c r="BG377" s="170">
        <f t="shared" si="101"/>
        <v>0</v>
      </c>
      <c r="BH377" s="170">
        <f t="shared" si="102"/>
        <v>0</v>
      </c>
      <c r="BI377" s="170">
        <f t="shared" si="103"/>
        <v>0</v>
      </c>
      <c r="BJ377" s="17" t="s">
        <v>87</v>
      </c>
      <c r="BK377" s="170">
        <f t="shared" si="104"/>
        <v>0</v>
      </c>
      <c r="BL377" s="17" t="s">
        <v>340</v>
      </c>
      <c r="BM377" s="169" t="s">
        <v>4147</v>
      </c>
    </row>
    <row r="378" spans="2:65" s="1" customFormat="1" ht="33" customHeight="1">
      <c r="B378" s="128"/>
      <c r="C378" s="158" t="s">
        <v>2018</v>
      </c>
      <c r="D378" s="158" t="s">
        <v>336</v>
      </c>
      <c r="E378" s="159" t="s">
        <v>5368</v>
      </c>
      <c r="F378" s="160" t="s">
        <v>4138</v>
      </c>
      <c r="G378" s="161" t="s">
        <v>511</v>
      </c>
      <c r="H378" s="162">
        <v>150</v>
      </c>
      <c r="I378" s="163"/>
      <c r="J378" s="164">
        <f t="shared" si="95"/>
        <v>0</v>
      </c>
      <c r="K378" s="165"/>
      <c r="L378" s="32"/>
      <c r="M378" s="214" t="s">
        <v>1</v>
      </c>
      <c r="N378" s="215" t="s">
        <v>41</v>
      </c>
      <c r="O378" s="216"/>
      <c r="P378" s="217">
        <f t="shared" si="96"/>
        <v>0</v>
      </c>
      <c r="Q378" s="217">
        <v>0</v>
      </c>
      <c r="R378" s="217">
        <f t="shared" si="97"/>
        <v>0</v>
      </c>
      <c r="S378" s="217">
        <v>0</v>
      </c>
      <c r="T378" s="218">
        <f t="shared" si="98"/>
        <v>0</v>
      </c>
      <c r="AR378" s="169" t="s">
        <v>340</v>
      </c>
      <c r="AT378" s="169" t="s">
        <v>336</v>
      </c>
      <c r="AU378" s="169" t="s">
        <v>82</v>
      </c>
      <c r="AY378" s="17" t="s">
        <v>334</v>
      </c>
      <c r="BE378" s="170">
        <f t="shared" si="99"/>
        <v>0</v>
      </c>
      <c r="BF378" s="170">
        <f t="shared" si="100"/>
        <v>0</v>
      </c>
      <c r="BG378" s="170">
        <f t="shared" si="101"/>
        <v>0</v>
      </c>
      <c r="BH378" s="170">
        <f t="shared" si="102"/>
        <v>0</v>
      </c>
      <c r="BI378" s="170">
        <f t="shared" si="103"/>
        <v>0</v>
      </c>
      <c r="BJ378" s="17" t="s">
        <v>87</v>
      </c>
      <c r="BK378" s="170">
        <f t="shared" si="104"/>
        <v>0</v>
      </c>
      <c r="BL378" s="17" t="s">
        <v>340</v>
      </c>
      <c r="BM378" s="169" t="s">
        <v>4148</v>
      </c>
    </row>
    <row r="379" spans="2:65" s="1" customFormat="1" ht="6.9" customHeight="1">
      <c r="B379" s="47"/>
      <c r="C379" s="48"/>
      <c r="D379" s="48"/>
      <c r="E379" s="48"/>
      <c r="F379" s="48"/>
      <c r="G379" s="48"/>
      <c r="H379" s="48"/>
      <c r="I379" s="48"/>
      <c r="J379" s="48"/>
      <c r="K379" s="48"/>
      <c r="L379" s="32"/>
    </row>
    <row r="381" spans="2:65" ht="22.2" customHeight="1">
      <c r="B381" s="229" t="s">
        <v>5534</v>
      </c>
      <c r="C381" s="230"/>
      <c r="D381" s="230"/>
      <c r="E381" s="230"/>
      <c r="F381" s="230"/>
      <c r="G381" s="231"/>
      <c r="H381" s="231"/>
    </row>
    <row r="382" spans="2:65" ht="35.4" customHeight="1">
      <c r="B382" s="278" t="s">
        <v>5535</v>
      </c>
      <c r="C382" s="279"/>
      <c r="D382" s="279"/>
      <c r="E382" s="279"/>
      <c r="F382" s="279"/>
      <c r="G382" s="279"/>
      <c r="H382" s="279"/>
    </row>
    <row r="383" spans="2:65" ht="65.400000000000006" customHeight="1">
      <c r="B383" s="278" t="s">
        <v>5536</v>
      </c>
      <c r="C383" s="278"/>
      <c r="D383" s="278"/>
      <c r="E383" s="278"/>
      <c r="F383" s="278"/>
      <c r="G383" s="278"/>
      <c r="H383" s="278"/>
    </row>
    <row r="384" spans="2:65" ht="65.400000000000006" customHeight="1">
      <c r="B384" s="278" t="s">
        <v>5537</v>
      </c>
      <c r="C384" s="278"/>
      <c r="D384" s="278"/>
      <c r="E384" s="278"/>
      <c r="F384" s="278"/>
      <c r="G384" s="278"/>
      <c r="H384" s="278"/>
    </row>
    <row r="385" spans="2:8" ht="65.400000000000006" customHeight="1">
      <c r="B385" s="278" t="s">
        <v>5538</v>
      </c>
      <c r="C385" s="278"/>
      <c r="D385" s="278"/>
      <c r="E385" s="278"/>
      <c r="F385" s="278"/>
      <c r="G385" s="278"/>
      <c r="H385" s="278"/>
    </row>
    <row r="386" spans="2:8" ht="65.400000000000006" customHeight="1">
      <c r="B386" s="278" t="s">
        <v>5539</v>
      </c>
      <c r="C386" s="278"/>
      <c r="D386" s="278"/>
      <c r="E386" s="278"/>
      <c r="F386" s="278"/>
      <c r="G386" s="278"/>
      <c r="H386" s="278"/>
    </row>
    <row r="387" spans="2:8" ht="65.400000000000006" customHeight="1">
      <c r="B387" s="278" t="s">
        <v>5540</v>
      </c>
      <c r="C387" s="278"/>
      <c r="D387" s="278"/>
      <c r="E387" s="278"/>
      <c r="F387" s="278"/>
      <c r="G387" s="278"/>
      <c r="H387" s="278"/>
    </row>
    <row r="388" spans="2:8" ht="35.4" customHeight="1">
      <c r="B388" s="278" t="s">
        <v>5541</v>
      </c>
      <c r="C388" s="278"/>
      <c r="D388" s="278"/>
      <c r="E388" s="278"/>
      <c r="F388" s="278"/>
      <c r="G388" s="278"/>
      <c r="H388" s="278"/>
    </row>
  </sheetData>
  <autoFilter ref="C136:K378" xr:uid="{00000000-0009-0000-0000-000007000000}"/>
  <mergeCells count="24">
    <mergeCell ref="L2:V2"/>
    <mergeCell ref="D111:F111"/>
    <mergeCell ref="D112:F112"/>
    <mergeCell ref="D113:F113"/>
    <mergeCell ref="E125:H125"/>
    <mergeCell ref="E85:H85"/>
    <mergeCell ref="E87:H87"/>
    <mergeCell ref="E89:H89"/>
    <mergeCell ref="D109:F109"/>
    <mergeCell ref="D110:F110"/>
    <mergeCell ref="E7:H7"/>
    <mergeCell ref="E9:H9"/>
    <mergeCell ref="E11:H11"/>
    <mergeCell ref="E20:H20"/>
    <mergeCell ref="B386:H386"/>
    <mergeCell ref="B387:H387"/>
    <mergeCell ref="B388:H388"/>
    <mergeCell ref="E29:H29"/>
    <mergeCell ref="B382:H382"/>
    <mergeCell ref="B383:H383"/>
    <mergeCell ref="B384:H384"/>
    <mergeCell ref="B385:H385"/>
    <mergeCell ref="E129:H129"/>
    <mergeCell ref="E127:H12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81"/>
  <sheetViews>
    <sheetView showGridLines="0" topLeftCell="A171" zoomScaleNormal="100" workbookViewId="0">
      <selection activeCell="A176" sqref="A176:XFD180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5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7" t="s">
        <v>109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5531</v>
      </c>
      <c r="L4" s="20"/>
      <c r="M4" s="97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83" t="str">
        <f>'Rekapitulácia stavby'!K6</f>
        <v>NOVOSTAVBA MŠ TRAMÍN - rozpočet 1</v>
      </c>
      <c r="F7" s="284"/>
      <c r="G7" s="284"/>
      <c r="H7" s="284"/>
      <c r="L7" s="20"/>
    </row>
    <row r="8" spans="2:46" s="1" customFormat="1" ht="12" customHeight="1">
      <c r="B8" s="32"/>
      <c r="D8" s="27" t="s">
        <v>141</v>
      </c>
      <c r="L8" s="32"/>
    </row>
    <row r="9" spans="2:46" s="1" customFormat="1" ht="30" customHeight="1">
      <c r="B9" s="32"/>
      <c r="E9" s="261" t="s">
        <v>4149</v>
      </c>
      <c r="F9" s="280"/>
      <c r="G9" s="280"/>
      <c r="H9" s="280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5. 12. 2022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85" t="str">
        <f>'Rekapitulácia stavby'!E14</f>
        <v>Vyplň údaj</v>
      </c>
      <c r="F18" s="240"/>
      <c r="G18" s="240"/>
      <c r="H18" s="240"/>
      <c r="I18" s="27" t="s">
        <v>26</v>
      </c>
      <c r="J18" s="28" t="str">
        <f>'Rekapitulácia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8"/>
      <c r="E27" s="245" t="s">
        <v>1</v>
      </c>
      <c r="F27" s="245"/>
      <c r="G27" s="245"/>
      <c r="H27" s="245"/>
      <c r="L27" s="98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14.4" customHeight="1">
      <c r="B30" s="32"/>
      <c r="D30" s="25" t="s">
        <v>191</v>
      </c>
      <c r="J30" s="100">
        <f>J96</f>
        <v>0</v>
      </c>
      <c r="L30" s="32"/>
    </row>
    <row r="31" spans="2:12" s="1" customFormat="1" ht="14.4" customHeight="1">
      <c r="B31" s="32"/>
      <c r="D31" s="101" t="s">
        <v>194</v>
      </c>
      <c r="J31" s="100">
        <f>J103</f>
        <v>0</v>
      </c>
      <c r="L31" s="32"/>
    </row>
    <row r="32" spans="2:12" s="1" customFormat="1" ht="25.35" customHeight="1">
      <c r="B32" s="32"/>
      <c r="D32" s="102" t="s">
        <v>35</v>
      </c>
      <c r="J32" s="69">
        <f>ROUND(J30 + J31,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58" t="s">
        <v>39</v>
      </c>
      <c r="E35" s="37" t="s">
        <v>40</v>
      </c>
      <c r="F35" s="103">
        <f>ROUND((SUM(BE103:BE110) + SUM(BE130:BE171)),  2)</f>
        <v>0</v>
      </c>
      <c r="G35" s="104"/>
      <c r="H35" s="104"/>
      <c r="I35" s="105">
        <v>0.2</v>
      </c>
      <c r="J35" s="103">
        <f>ROUND(((SUM(BE103:BE110) + SUM(BE130:BE171))*I35),  2)</f>
        <v>0</v>
      </c>
      <c r="L35" s="32"/>
    </row>
    <row r="36" spans="2:12" s="1" customFormat="1" ht="14.4" customHeight="1">
      <c r="B36" s="32"/>
      <c r="E36" s="37" t="s">
        <v>41</v>
      </c>
      <c r="F36" s="103">
        <f>ROUND((SUM(BF103:BF110) + SUM(BF130:BF171)),  2)</f>
        <v>0</v>
      </c>
      <c r="G36" s="104"/>
      <c r="H36" s="104"/>
      <c r="I36" s="105">
        <v>0.2</v>
      </c>
      <c r="J36" s="103">
        <f>ROUND(((SUM(BF103:BF110) + SUM(BF130:BF171))*I36),  2)</f>
        <v>0</v>
      </c>
      <c r="L36" s="32"/>
    </row>
    <row r="37" spans="2:12" s="1" customFormat="1" ht="14.4" hidden="1" customHeight="1">
      <c r="B37" s="32"/>
      <c r="E37" s="27" t="s">
        <v>42</v>
      </c>
      <c r="F37" s="89">
        <f>ROUND((SUM(BG103:BG110) + SUM(BG130:BG171)),  2)</f>
        <v>0</v>
      </c>
      <c r="I37" s="106">
        <v>0.2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89">
        <f>ROUND((SUM(BH103:BH110) + SUM(BH130:BH171)),  2)</f>
        <v>0</v>
      </c>
      <c r="I38" s="106">
        <v>0.2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103">
        <f>ROUND((SUM(BI103:BI110) + SUM(BI130:BI171)),  2)</f>
        <v>0</v>
      </c>
      <c r="G39" s="104"/>
      <c r="H39" s="104"/>
      <c r="I39" s="105">
        <v>0</v>
      </c>
      <c r="J39" s="103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7"/>
      <c r="D41" s="108" t="s">
        <v>45</v>
      </c>
      <c r="E41" s="60"/>
      <c r="F41" s="60"/>
      <c r="G41" s="109" t="s">
        <v>46</v>
      </c>
      <c r="H41" s="110" t="s">
        <v>47</v>
      </c>
      <c r="I41" s="60"/>
      <c r="J41" s="111">
        <f>SUM(J32:J39)</f>
        <v>0</v>
      </c>
      <c r="K41" s="11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13" t="s">
        <v>51</v>
      </c>
      <c r="G61" s="46" t="s">
        <v>50</v>
      </c>
      <c r="H61" s="34"/>
      <c r="I61" s="34"/>
      <c r="J61" s="114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13" t="s">
        <v>51</v>
      </c>
      <c r="G76" s="46" t="s">
        <v>50</v>
      </c>
      <c r="H76" s="34"/>
      <c r="I76" s="34"/>
      <c r="J76" s="114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5532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83" t="str">
        <f>E7</f>
        <v>NOVOSTAVBA MŠ TRAMÍN - rozpočet 1</v>
      </c>
      <c r="F85" s="284"/>
      <c r="G85" s="284"/>
      <c r="H85" s="284"/>
      <c r="L85" s="32"/>
    </row>
    <row r="86" spans="2:47" s="1" customFormat="1" ht="12" customHeight="1">
      <c r="B86" s="32"/>
      <c r="C86" s="27" t="s">
        <v>141</v>
      </c>
      <c r="L86" s="32"/>
    </row>
    <row r="87" spans="2:47" s="1" customFormat="1" ht="30" customHeight="1">
      <c r="B87" s="32"/>
      <c r="E87" s="261" t="str">
        <f>E9</f>
        <v>08x - SO06 - ELEKTRICKÁ PRÍPOJKA A AREÁLOVÉ ROZVODY</v>
      </c>
      <c r="F87" s="280"/>
      <c r="G87" s="280"/>
      <c r="H87" s="280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Kadnárova 2521/69,Bratislava</v>
      </c>
      <c r="I89" s="27" t="s">
        <v>21</v>
      </c>
      <c r="J89" s="55" t="str">
        <f>IF(J12="","",J12)</f>
        <v>5. 12. 2022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23</v>
      </c>
      <c r="F91" s="25" t="str">
        <f>E15</f>
        <v xml:space="preserve">Mestská časť Bratislava - Rača </v>
      </c>
      <c r="I91" s="27" t="s">
        <v>29</v>
      </c>
      <c r="J91" s="30" t="str">
        <f>E21</f>
        <v xml:space="preserve">Ing.arch.Peter Kožuško </v>
      </c>
      <c r="L91" s="32"/>
    </row>
    <row r="92" spans="2:47" s="1" customFormat="1" ht="15.1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Rosoft,s.r.o.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5" t="s">
        <v>279</v>
      </c>
      <c r="D94" s="107"/>
      <c r="E94" s="107"/>
      <c r="F94" s="107"/>
      <c r="G94" s="107"/>
      <c r="H94" s="107"/>
      <c r="I94" s="107"/>
      <c r="J94" s="116" t="s">
        <v>280</v>
      </c>
      <c r="K94" s="107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17" t="s">
        <v>281</v>
      </c>
      <c r="J96" s="69">
        <f>J130</f>
        <v>0</v>
      </c>
      <c r="L96" s="32"/>
      <c r="AU96" s="17" t="s">
        <v>282</v>
      </c>
    </row>
    <row r="97" spans="2:65" s="8" customFormat="1" ht="24.9" customHeight="1">
      <c r="B97" s="118"/>
      <c r="D97" s="119" t="s">
        <v>4150</v>
      </c>
      <c r="E97" s="120"/>
      <c r="F97" s="120"/>
      <c r="G97" s="120"/>
      <c r="H97" s="120"/>
      <c r="I97" s="120"/>
      <c r="J97" s="121">
        <f>J131</f>
        <v>0</v>
      </c>
      <c r="L97" s="118"/>
    </row>
    <row r="98" spans="2:65" s="8" customFormat="1" ht="24.9" customHeight="1">
      <c r="B98" s="118"/>
      <c r="D98" s="119" t="s">
        <v>4151</v>
      </c>
      <c r="E98" s="120"/>
      <c r="F98" s="120"/>
      <c r="G98" s="120"/>
      <c r="H98" s="120"/>
      <c r="I98" s="120"/>
      <c r="J98" s="121">
        <f>J151</f>
        <v>0</v>
      </c>
      <c r="L98" s="118"/>
    </row>
    <row r="99" spans="2:65" s="8" customFormat="1" ht="24.9" customHeight="1">
      <c r="B99" s="118"/>
      <c r="D99" s="119" t="s">
        <v>4152</v>
      </c>
      <c r="E99" s="120"/>
      <c r="F99" s="120"/>
      <c r="G99" s="120"/>
      <c r="H99" s="120"/>
      <c r="I99" s="120"/>
      <c r="J99" s="121">
        <f>J164</f>
        <v>0</v>
      </c>
      <c r="L99" s="118"/>
    </row>
    <row r="100" spans="2:65" s="8" customFormat="1" ht="24.9" customHeight="1">
      <c r="B100" s="118"/>
      <c r="D100" s="119" t="s">
        <v>4153</v>
      </c>
      <c r="E100" s="120"/>
      <c r="F100" s="120"/>
      <c r="G100" s="120"/>
      <c r="H100" s="120"/>
      <c r="I100" s="120"/>
      <c r="J100" s="121">
        <f>J166</f>
        <v>0</v>
      </c>
      <c r="L100" s="118"/>
    </row>
    <row r="101" spans="2:65" s="1" customFormat="1" ht="21.75" customHeight="1">
      <c r="B101" s="32"/>
      <c r="L101" s="32"/>
    </row>
    <row r="102" spans="2:65" s="1" customFormat="1" ht="6.9" customHeight="1">
      <c r="B102" s="32"/>
      <c r="L102" s="32"/>
    </row>
    <row r="103" spans="2:65" s="1" customFormat="1" ht="29.25" customHeight="1">
      <c r="B103" s="32"/>
      <c r="C103" s="117" t="s">
        <v>310</v>
      </c>
      <c r="J103" s="126">
        <f>ROUND(J104 + J105 + J106 + J107 + J108 + J109,2)</f>
        <v>0</v>
      </c>
      <c r="L103" s="32"/>
      <c r="N103" s="127" t="s">
        <v>39</v>
      </c>
    </row>
    <row r="104" spans="2:65" s="1" customFormat="1" ht="18" customHeight="1">
      <c r="B104" s="128"/>
      <c r="C104" s="129"/>
      <c r="D104" s="281" t="s">
        <v>311</v>
      </c>
      <c r="E104" s="282"/>
      <c r="F104" s="282"/>
      <c r="G104" s="129"/>
      <c r="H104" s="129"/>
      <c r="I104" s="129"/>
      <c r="J104" s="131">
        <v>0</v>
      </c>
      <c r="K104" s="129"/>
      <c r="L104" s="128"/>
      <c r="M104" s="129"/>
      <c r="N104" s="132" t="s">
        <v>41</v>
      </c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33" t="s">
        <v>312</v>
      </c>
      <c r="AZ104" s="129"/>
      <c r="BA104" s="129"/>
      <c r="BB104" s="129"/>
      <c r="BC104" s="129"/>
      <c r="BD104" s="129"/>
      <c r="BE104" s="134">
        <f t="shared" ref="BE104:BE109" si="0">IF(N104="základná",J104,0)</f>
        <v>0</v>
      </c>
      <c r="BF104" s="134">
        <f t="shared" ref="BF104:BF109" si="1">IF(N104="znížená",J104,0)</f>
        <v>0</v>
      </c>
      <c r="BG104" s="134">
        <f t="shared" ref="BG104:BG109" si="2">IF(N104="zákl. prenesená",J104,0)</f>
        <v>0</v>
      </c>
      <c r="BH104" s="134">
        <f t="shared" ref="BH104:BH109" si="3">IF(N104="zníž. prenesená",J104,0)</f>
        <v>0</v>
      </c>
      <c r="BI104" s="134">
        <f t="shared" ref="BI104:BI109" si="4">IF(N104="nulová",J104,0)</f>
        <v>0</v>
      </c>
      <c r="BJ104" s="133" t="s">
        <v>87</v>
      </c>
      <c r="BK104" s="129"/>
      <c r="BL104" s="129"/>
      <c r="BM104" s="129"/>
    </row>
    <row r="105" spans="2:65" s="1" customFormat="1" ht="18" customHeight="1">
      <c r="B105" s="128"/>
      <c r="C105" s="129"/>
      <c r="D105" s="281" t="s">
        <v>313</v>
      </c>
      <c r="E105" s="282"/>
      <c r="F105" s="282"/>
      <c r="G105" s="129"/>
      <c r="H105" s="129"/>
      <c r="I105" s="129"/>
      <c r="J105" s="131">
        <v>0</v>
      </c>
      <c r="K105" s="129"/>
      <c r="L105" s="128"/>
      <c r="M105" s="129"/>
      <c r="N105" s="132" t="s">
        <v>41</v>
      </c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33" t="s">
        <v>312</v>
      </c>
      <c r="AZ105" s="129"/>
      <c r="BA105" s="129"/>
      <c r="BB105" s="129"/>
      <c r="BC105" s="129"/>
      <c r="BD105" s="129"/>
      <c r="BE105" s="134">
        <f t="shared" si="0"/>
        <v>0</v>
      </c>
      <c r="BF105" s="134">
        <f t="shared" si="1"/>
        <v>0</v>
      </c>
      <c r="BG105" s="134">
        <f t="shared" si="2"/>
        <v>0</v>
      </c>
      <c r="BH105" s="134">
        <f t="shared" si="3"/>
        <v>0</v>
      </c>
      <c r="BI105" s="134">
        <f t="shared" si="4"/>
        <v>0</v>
      </c>
      <c r="BJ105" s="133" t="s">
        <v>87</v>
      </c>
      <c r="BK105" s="129"/>
      <c r="BL105" s="129"/>
      <c r="BM105" s="129"/>
    </row>
    <row r="106" spans="2:65" s="1" customFormat="1" ht="18" customHeight="1">
      <c r="B106" s="128"/>
      <c r="C106" s="129"/>
      <c r="D106" s="281" t="s">
        <v>314</v>
      </c>
      <c r="E106" s="282"/>
      <c r="F106" s="282"/>
      <c r="G106" s="129"/>
      <c r="H106" s="129"/>
      <c r="I106" s="129"/>
      <c r="J106" s="131">
        <v>0</v>
      </c>
      <c r="K106" s="129"/>
      <c r="L106" s="128"/>
      <c r="M106" s="129"/>
      <c r="N106" s="132" t="s">
        <v>41</v>
      </c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33" t="s">
        <v>312</v>
      </c>
      <c r="AZ106" s="129"/>
      <c r="BA106" s="129"/>
      <c r="BB106" s="129"/>
      <c r="BC106" s="129"/>
      <c r="BD106" s="129"/>
      <c r="BE106" s="134">
        <f t="shared" si="0"/>
        <v>0</v>
      </c>
      <c r="BF106" s="134">
        <f t="shared" si="1"/>
        <v>0</v>
      </c>
      <c r="BG106" s="134">
        <f t="shared" si="2"/>
        <v>0</v>
      </c>
      <c r="BH106" s="134">
        <f t="shared" si="3"/>
        <v>0</v>
      </c>
      <c r="BI106" s="134">
        <f t="shared" si="4"/>
        <v>0</v>
      </c>
      <c r="BJ106" s="133" t="s">
        <v>87</v>
      </c>
      <c r="BK106" s="129"/>
      <c r="BL106" s="129"/>
      <c r="BM106" s="129"/>
    </row>
    <row r="107" spans="2:65" s="1" customFormat="1" ht="18" customHeight="1">
      <c r="B107" s="128"/>
      <c r="C107" s="129"/>
      <c r="D107" s="281" t="s">
        <v>315</v>
      </c>
      <c r="E107" s="282"/>
      <c r="F107" s="282"/>
      <c r="G107" s="129"/>
      <c r="H107" s="129"/>
      <c r="I107" s="129"/>
      <c r="J107" s="131">
        <v>0</v>
      </c>
      <c r="K107" s="129"/>
      <c r="L107" s="128"/>
      <c r="M107" s="129"/>
      <c r="N107" s="132" t="s">
        <v>41</v>
      </c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33" t="s">
        <v>312</v>
      </c>
      <c r="AZ107" s="129"/>
      <c r="BA107" s="129"/>
      <c r="BB107" s="129"/>
      <c r="BC107" s="129"/>
      <c r="BD107" s="129"/>
      <c r="BE107" s="134">
        <f t="shared" si="0"/>
        <v>0</v>
      </c>
      <c r="BF107" s="134">
        <f t="shared" si="1"/>
        <v>0</v>
      </c>
      <c r="BG107" s="134">
        <f t="shared" si="2"/>
        <v>0</v>
      </c>
      <c r="BH107" s="134">
        <f t="shared" si="3"/>
        <v>0</v>
      </c>
      <c r="BI107" s="134">
        <f t="shared" si="4"/>
        <v>0</v>
      </c>
      <c r="BJ107" s="133" t="s">
        <v>87</v>
      </c>
      <c r="BK107" s="129"/>
      <c r="BL107" s="129"/>
      <c r="BM107" s="129"/>
    </row>
    <row r="108" spans="2:65" s="1" customFormat="1" ht="18" customHeight="1">
      <c r="B108" s="128"/>
      <c r="C108" s="129"/>
      <c r="D108" s="281" t="s">
        <v>316</v>
      </c>
      <c r="E108" s="282"/>
      <c r="F108" s="282"/>
      <c r="G108" s="129"/>
      <c r="H108" s="129"/>
      <c r="I108" s="129"/>
      <c r="J108" s="131">
        <v>0</v>
      </c>
      <c r="K108" s="129"/>
      <c r="L108" s="128"/>
      <c r="M108" s="129"/>
      <c r="N108" s="132" t="s">
        <v>41</v>
      </c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33" t="s">
        <v>312</v>
      </c>
      <c r="AZ108" s="129"/>
      <c r="BA108" s="129"/>
      <c r="BB108" s="129"/>
      <c r="BC108" s="129"/>
      <c r="BD108" s="129"/>
      <c r="BE108" s="134">
        <f t="shared" si="0"/>
        <v>0</v>
      </c>
      <c r="BF108" s="134">
        <f t="shared" si="1"/>
        <v>0</v>
      </c>
      <c r="BG108" s="134">
        <f t="shared" si="2"/>
        <v>0</v>
      </c>
      <c r="BH108" s="134">
        <f t="shared" si="3"/>
        <v>0</v>
      </c>
      <c r="BI108" s="134">
        <f t="shared" si="4"/>
        <v>0</v>
      </c>
      <c r="BJ108" s="133" t="s">
        <v>87</v>
      </c>
      <c r="BK108" s="129"/>
      <c r="BL108" s="129"/>
      <c r="BM108" s="129"/>
    </row>
    <row r="109" spans="2:65" s="1" customFormat="1" ht="18" customHeight="1">
      <c r="B109" s="128"/>
      <c r="C109" s="129"/>
      <c r="D109" s="130" t="s">
        <v>317</v>
      </c>
      <c r="E109" s="129"/>
      <c r="F109" s="129"/>
      <c r="G109" s="129"/>
      <c r="H109" s="129"/>
      <c r="I109" s="129"/>
      <c r="J109" s="131">
        <f>ROUND(J30*T109,2)</f>
        <v>0</v>
      </c>
      <c r="K109" s="129"/>
      <c r="L109" s="128"/>
      <c r="M109" s="129"/>
      <c r="N109" s="132" t="s">
        <v>41</v>
      </c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33" t="s">
        <v>318</v>
      </c>
      <c r="AZ109" s="129"/>
      <c r="BA109" s="129"/>
      <c r="BB109" s="129"/>
      <c r="BC109" s="129"/>
      <c r="BD109" s="129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87</v>
      </c>
      <c r="BK109" s="129"/>
      <c r="BL109" s="129"/>
      <c r="BM109" s="129"/>
    </row>
    <row r="110" spans="2:65" s="1" customFormat="1">
      <c r="B110" s="32"/>
      <c r="L110" s="32"/>
    </row>
    <row r="111" spans="2:65" s="1" customFormat="1" ht="29.25" customHeight="1">
      <c r="B111" s="32"/>
      <c r="C111" s="135" t="s">
        <v>319</v>
      </c>
      <c r="D111" s="107"/>
      <c r="E111" s="107"/>
      <c r="F111" s="107"/>
      <c r="G111" s="107"/>
      <c r="H111" s="107"/>
      <c r="I111" s="107"/>
      <c r="J111" s="136">
        <f>ROUND(J96+J103,2)</f>
        <v>0</v>
      </c>
      <c r="K111" s="107"/>
      <c r="L111" s="32"/>
    </row>
    <row r="112" spans="2:65" s="1" customFormat="1" ht="6.9" customHeight="1"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32"/>
    </row>
    <row r="116" spans="2:12" s="1" customFormat="1" ht="6.9" customHeight="1"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32"/>
    </row>
    <row r="117" spans="2:12" s="1" customFormat="1" ht="24.9" customHeight="1">
      <c r="B117" s="32"/>
      <c r="C117" s="21" t="s">
        <v>5533</v>
      </c>
      <c r="L117" s="32"/>
    </row>
    <row r="118" spans="2:12" s="1" customFormat="1" ht="6.9" customHeight="1">
      <c r="B118" s="32"/>
      <c r="L118" s="32"/>
    </row>
    <row r="119" spans="2:12" s="1" customFormat="1" ht="12" customHeight="1">
      <c r="B119" s="32"/>
      <c r="C119" s="27" t="s">
        <v>15</v>
      </c>
      <c r="L119" s="32"/>
    </row>
    <row r="120" spans="2:12" s="1" customFormat="1" ht="16.5" customHeight="1">
      <c r="B120" s="32"/>
      <c r="E120" s="283" t="str">
        <f>E7</f>
        <v>NOVOSTAVBA MŠ TRAMÍN - rozpočet 1</v>
      </c>
      <c r="F120" s="284"/>
      <c r="G120" s="284"/>
      <c r="H120" s="284"/>
      <c r="L120" s="32"/>
    </row>
    <row r="121" spans="2:12" s="1" customFormat="1" ht="12" customHeight="1">
      <c r="B121" s="32"/>
      <c r="C121" s="27" t="s">
        <v>141</v>
      </c>
      <c r="L121" s="32"/>
    </row>
    <row r="122" spans="2:12" s="1" customFormat="1" ht="30" customHeight="1">
      <c r="B122" s="32"/>
      <c r="E122" s="261" t="str">
        <f>E9</f>
        <v>08x - SO06 - ELEKTRICKÁ PRÍPOJKA A AREÁLOVÉ ROZVODY</v>
      </c>
      <c r="F122" s="280"/>
      <c r="G122" s="280"/>
      <c r="H122" s="280"/>
      <c r="L122" s="32"/>
    </row>
    <row r="123" spans="2:12" s="1" customFormat="1" ht="6.9" customHeight="1">
      <c r="B123" s="32"/>
      <c r="L123" s="32"/>
    </row>
    <row r="124" spans="2:12" s="1" customFormat="1" ht="12" customHeight="1">
      <c r="B124" s="32"/>
      <c r="C124" s="27" t="s">
        <v>19</v>
      </c>
      <c r="F124" s="25" t="str">
        <f>F12</f>
        <v>Kadnárova 2521/69,Bratislava</v>
      </c>
      <c r="I124" s="27" t="s">
        <v>21</v>
      </c>
      <c r="J124" s="55" t="str">
        <f>IF(J12="","",J12)</f>
        <v>5. 12. 2022</v>
      </c>
      <c r="L124" s="32"/>
    </row>
    <row r="125" spans="2:12" s="1" customFormat="1" ht="6.9" customHeight="1">
      <c r="B125" s="32"/>
      <c r="L125" s="32"/>
    </row>
    <row r="126" spans="2:12" s="1" customFormat="1" ht="25.65" customHeight="1">
      <c r="B126" s="32"/>
      <c r="C126" s="27" t="s">
        <v>23</v>
      </c>
      <c r="F126" s="25" t="str">
        <f>E15</f>
        <v xml:space="preserve">Mestská časť Bratislava - Rača </v>
      </c>
      <c r="I126" s="27" t="s">
        <v>29</v>
      </c>
      <c r="J126" s="30" t="str">
        <f>E21</f>
        <v xml:space="preserve">Ing.arch.Peter Kožuško </v>
      </c>
      <c r="L126" s="32"/>
    </row>
    <row r="127" spans="2:12" s="1" customFormat="1" ht="15.15" customHeight="1">
      <c r="B127" s="32"/>
      <c r="C127" s="27" t="s">
        <v>27</v>
      </c>
      <c r="F127" s="25" t="str">
        <f>IF(E18="","",E18)</f>
        <v>Vyplň údaj</v>
      </c>
      <c r="I127" s="27" t="s">
        <v>32</v>
      </c>
      <c r="J127" s="30" t="str">
        <f>E24</f>
        <v>Rosoft,s.r.o.</v>
      </c>
      <c r="L127" s="32"/>
    </row>
    <row r="128" spans="2:12" s="1" customFormat="1" ht="10.35" customHeight="1">
      <c r="B128" s="32"/>
      <c r="L128" s="32"/>
    </row>
    <row r="129" spans="2:65" s="10" customFormat="1" ht="29.25" customHeight="1">
      <c r="B129" s="137"/>
      <c r="C129" s="138" t="s">
        <v>321</v>
      </c>
      <c r="D129" s="139" t="s">
        <v>60</v>
      </c>
      <c r="E129" s="139" t="s">
        <v>56</v>
      </c>
      <c r="F129" s="139" t="s">
        <v>57</v>
      </c>
      <c r="G129" s="139" t="s">
        <v>322</v>
      </c>
      <c r="H129" s="139" t="s">
        <v>323</v>
      </c>
      <c r="I129" s="139" t="s">
        <v>324</v>
      </c>
      <c r="J129" s="140" t="s">
        <v>280</v>
      </c>
      <c r="K129" s="141" t="s">
        <v>325</v>
      </c>
      <c r="L129" s="137"/>
      <c r="M129" s="62" t="s">
        <v>1</v>
      </c>
      <c r="N129" s="63" t="s">
        <v>39</v>
      </c>
      <c r="O129" s="63" t="s">
        <v>326</v>
      </c>
      <c r="P129" s="63" t="s">
        <v>327</v>
      </c>
      <c r="Q129" s="63" t="s">
        <v>328</v>
      </c>
      <c r="R129" s="63" t="s">
        <v>329</v>
      </c>
      <c r="S129" s="63" t="s">
        <v>330</v>
      </c>
      <c r="T129" s="64" t="s">
        <v>331</v>
      </c>
    </row>
    <row r="130" spans="2:65" s="1" customFormat="1" ht="22.8" customHeight="1">
      <c r="B130" s="32"/>
      <c r="C130" s="67" t="s">
        <v>191</v>
      </c>
      <c r="J130" s="142">
        <f>BK130</f>
        <v>0</v>
      </c>
      <c r="L130" s="32"/>
      <c r="M130" s="65"/>
      <c r="N130" s="56"/>
      <c r="O130" s="56"/>
      <c r="P130" s="143">
        <f>P131+P151+P164+P166</f>
        <v>0</v>
      </c>
      <c r="Q130" s="56"/>
      <c r="R130" s="143">
        <f>R131+R151+R164+R166</f>
        <v>0</v>
      </c>
      <c r="S130" s="56"/>
      <c r="T130" s="144">
        <f>T131+T151+T164+T166</f>
        <v>0</v>
      </c>
      <c r="AT130" s="17" t="s">
        <v>74</v>
      </c>
      <c r="AU130" s="17" t="s">
        <v>282</v>
      </c>
      <c r="BK130" s="145">
        <f>BK131+BK151+BK164+BK166</f>
        <v>0</v>
      </c>
    </row>
    <row r="131" spans="2:65" s="11" customFormat="1" ht="25.95" customHeight="1">
      <c r="B131" s="146"/>
      <c r="D131" s="147" t="s">
        <v>74</v>
      </c>
      <c r="E131" s="148" t="s">
        <v>3105</v>
      </c>
      <c r="F131" s="148" t="s">
        <v>4154</v>
      </c>
      <c r="I131" s="149"/>
      <c r="J131" s="150">
        <f>BK131</f>
        <v>0</v>
      </c>
      <c r="L131" s="146"/>
      <c r="M131" s="151"/>
      <c r="P131" s="152">
        <f>SUM(P132:P150)</f>
        <v>0</v>
      </c>
      <c r="R131" s="152">
        <f>SUM(R132:R150)</f>
        <v>0</v>
      </c>
      <c r="T131" s="153">
        <f>SUM(T132:T150)</f>
        <v>0</v>
      </c>
      <c r="AR131" s="147" t="s">
        <v>82</v>
      </c>
      <c r="AT131" s="154" t="s">
        <v>74</v>
      </c>
      <c r="AU131" s="154" t="s">
        <v>75</v>
      </c>
      <c r="AY131" s="147" t="s">
        <v>334</v>
      </c>
      <c r="BK131" s="155">
        <f>SUM(BK132:BK150)</f>
        <v>0</v>
      </c>
    </row>
    <row r="132" spans="2:65" s="1" customFormat="1" ht="24.15" customHeight="1">
      <c r="B132" s="128"/>
      <c r="C132" s="158" t="s">
        <v>82</v>
      </c>
      <c r="D132" s="158" t="s">
        <v>336</v>
      </c>
      <c r="E132" s="159" t="s">
        <v>5369</v>
      </c>
      <c r="F132" s="160" t="s">
        <v>4155</v>
      </c>
      <c r="G132" s="161" t="s">
        <v>501</v>
      </c>
      <c r="H132" s="162">
        <v>1</v>
      </c>
      <c r="I132" s="163"/>
      <c r="J132" s="164">
        <f t="shared" ref="J132:J150" si="5">ROUND(I132*H132,2)</f>
        <v>0</v>
      </c>
      <c r="K132" s="165"/>
      <c r="L132" s="32"/>
      <c r="M132" s="166" t="s">
        <v>1</v>
      </c>
      <c r="N132" s="127" t="s">
        <v>41</v>
      </c>
      <c r="P132" s="167">
        <f t="shared" ref="P132:P150" si="6">O132*H132</f>
        <v>0</v>
      </c>
      <c r="Q132" s="167">
        <v>0</v>
      </c>
      <c r="R132" s="167">
        <f t="shared" ref="R132:R150" si="7">Q132*H132</f>
        <v>0</v>
      </c>
      <c r="S132" s="167">
        <v>0</v>
      </c>
      <c r="T132" s="168">
        <f t="shared" ref="T132:T150" si="8">S132*H132</f>
        <v>0</v>
      </c>
      <c r="AR132" s="169" t="s">
        <v>340</v>
      </c>
      <c r="AT132" s="169" t="s">
        <v>336</v>
      </c>
      <c r="AU132" s="169" t="s">
        <v>82</v>
      </c>
      <c r="AY132" s="17" t="s">
        <v>334</v>
      </c>
      <c r="BE132" s="170">
        <f t="shared" ref="BE132:BE150" si="9">IF(N132="základná",J132,0)</f>
        <v>0</v>
      </c>
      <c r="BF132" s="170">
        <f t="shared" ref="BF132:BF150" si="10">IF(N132="znížená",J132,0)</f>
        <v>0</v>
      </c>
      <c r="BG132" s="170">
        <f t="shared" ref="BG132:BG150" si="11">IF(N132="zákl. prenesená",J132,0)</f>
        <v>0</v>
      </c>
      <c r="BH132" s="170">
        <f t="shared" ref="BH132:BH150" si="12">IF(N132="zníž. prenesená",J132,0)</f>
        <v>0</v>
      </c>
      <c r="BI132" s="170">
        <f t="shared" ref="BI132:BI150" si="13">IF(N132="nulová",J132,0)</f>
        <v>0</v>
      </c>
      <c r="BJ132" s="17" t="s">
        <v>87</v>
      </c>
      <c r="BK132" s="170">
        <f t="shared" ref="BK132:BK150" si="14">ROUND(I132*H132,2)</f>
        <v>0</v>
      </c>
      <c r="BL132" s="17" t="s">
        <v>340</v>
      </c>
      <c r="BM132" s="169" t="s">
        <v>4156</v>
      </c>
    </row>
    <row r="133" spans="2:65" s="1" customFormat="1" ht="24.15" customHeight="1">
      <c r="B133" s="128"/>
      <c r="C133" s="158" t="s">
        <v>87</v>
      </c>
      <c r="D133" s="158" t="s">
        <v>336</v>
      </c>
      <c r="E133" s="159" t="s">
        <v>5370</v>
      </c>
      <c r="F133" s="160" t="s">
        <v>4157</v>
      </c>
      <c r="G133" s="161" t="s">
        <v>501</v>
      </c>
      <c r="H133" s="162">
        <v>3</v>
      </c>
      <c r="I133" s="163"/>
      <c r="J133" s="164">
        <f t="shared" si="5"/>
        <v>0</v>
      </c>
      <c r="K133" s="165"/>
      <c r="L133" s="32"/>
      <c r="M133" s="166" t="s">
        <v>1</v>
      </c>
      <c r="N133" s="127" t="s">
        <v>41</v>
      </c>
      <c r="P133" s="167">
        <f t="shared" si="6"/>
        <v>0</v>
      </c>
      <c r="Q133" s="167">
        <v>0</v>
      </c>
      <c r="R133" s="167">
        <f t="shared" si="7"/>
        <v>0</v>
      </c>
      <c r="S133" s="167">
        <v>0</v>
      </c>
      <c r="T133" s="168">
        <f t="shared" si="8"/>
        <v>0</v>
      </c>
      <c r="AR133" s="169" t="s">
        <v>340</v>
      </c>
      <c r="AT133" s="169" t="s">
        <v>336</v>
      </c>
      <c r="AU133" s="169" t="s">
        <v>82</v>
      </c>
      <c r="AY133" s="17" t="s">
        <v>334</v>
      </c>
      <c r="BE133" s="170">
        <f t="shared" si="9"/>
        <v>0</v>
      </c>
      <c r="BF133" s="170">
        <f t="shared" si="10"/>
        <v>0</v>
      </c>
      <c r="BG133" s="170">
        <f t="shared" si="11"/>
        <v>0</v>
      </c>
      <c r="BH133" s="170">
        <f t="shared" si="12"/>
        <v>0</v>
      </c>
      <c r="BI133" s="170">
        <f t="shared" si="13"/>
        <v>0</v>
      </c>
      <c r="BJ133" s="17" t="s">
        <v>87</v>
      </c>
      <c r="BK133" s="170">
        <f t="shared" si="14"/>
        <v>0</v>
      </c>
      <c r="BL133" s="17" t="s">
        <v>340</v>
      </c>
      <c r="BM133" s="169" t="s">
        <v>4158</v>
      </c>
    </row>
    <row r="134" spans="2:65" s="1" customFormat="1" ht="16.5" customHeight="1">
      <c r="B134" s="128"/>
      <c r="C134" s="158" t="s">
        <v>352</v>
      </c>
      <c r="D134" s="158" t="s">
        <v>336</v>
      </c>
      <c r="E134" s="159" t="s">
        <v>5371</v>
      </c>
      <c r="F134" s="160" t="s">
        <v>4159</v>
      </c>
      <c r="G134" s="161" t="s">
        <v>511</v>
      </c>
      <c r="H134" s="162">
        <v>15</v>
      </c>
      <c r="I134" s="163"/>
      <c r="J134" s="164">
        <f t="shared" si="5"/>
        <v>0</v>
      </c>
      <c r="K134" s="165"/>
      <c r="L134" s="32"/>
      <c r="M134" s="166" t="s">
        <v>1</v>
      </c>
      <c r="N134" s="127" t="s">
        <v>41</v>
      </c>
      <c r="P134" s="167">
        <f t="shared" si="6"/>
        <v>0</v>
      </c>
      <c r="Q134" s="167">
        <v>0</v>
      </c>
      <c r="R134" s="167">
        <f t="shared" si="7"/>
        <v>0</v>
      </c>
      <c r="S134" s="167">
        <v>0</v>
      </c>
      <c r="T134" s="168">
        <f t="shared" si="8"/>
        <v>0</v>
      </c>
      <c r="AR134" s="169" t="s">
        <v>340</v>
      </c>
      <c r="AT134" s="169" t="s">
        <v>336</v>
      </c>
      <c r="AU134" s="169" t="s">
        <v>82</v>
      </c>
      <c r="AY134" s="17" t="s">
        <v>334</v>
      </c>
      <c r="BE134" s="170">
        <f t="shared" si="9"/>
        <v>0</v>
      </c>
      <c r="BF134" s="170">
        <f t="shared" si="10"/>
        <v>0</v>
      </c>
      <c r="BG134" s="170">
        <f t="shared" si="11"/>
        <v>0</v>
      </c>
      <c r="BH134" s="170">
        <f t="shared" si="12"/>
        <v>0</v>
      </c>
      <c r="BI134" s="170">
        <f t="shared" si="13"/>
        <v>0</v>
      </c>
      <c r="BJ134" s="17" t="s">
        <v>87</v>
      </c>
      <c r="BK134" s="170">
        <f t="shared" si="14"/>
        <v>0</v>
      </c>
      <c r="BL134" s="17" t="s">
        <v>340</v>
      </c>
      <c r="BM134" s="169" t="s">
        <v>4160</v>
      </c>
    </row>
    <row r="135" spans="2:65" s="1" customFormat="1" ht="16.5" customHeight="1">
      <c r="B135" s="128"/>
      <c r="C135" s="158" t="s">
        <v>340</v>
      </c>
      <c r="D135" s="158" t="s">
        <v>336</v>
      </c>
      <c r="E135" s="159" t="s">
        <v>5372</v>
      </c>
      <c r="F135" s="160" t="s">
        <v>4161</v>
      </c>
      <c r="G135" s="161" t="s">
        <v>511</v>
      </c>
      <c r="H135" s="162">
        <v>30</v>
      </c>
      <c r="I135" s="163"/>
      <c r="J135" s="164">
        <f t="shared" si="5"/>
        <v>0</v>
      </c>
      <c r="K135" s="165"/>
      <c r="L135" s="32"/>
      <c r="M135" s="166" t="s">
        <v>1</v>
      </c>
      <c r="N135" s="127" t="s">
        <v>41</v>
      </c>
      <c r="P135" s="167">
        <f t="shared" si="6"/>
        <v>0</v>
      </c>
      <c r="Q135" s="167">
        <v>0</v>
      </c>
      <c r="R135" s="167">
        <f t="shared" si="7"/>
        <v>0</v>
      </c>
      <c r="S135" s="167">
        <v>0</v>
      </c>
      <c r="T135" s="168">
        <f t="shared" si="8"/>
        <v>0</v>
      </c>
      <c r="AR135" s="169" t="s">
        <v>340</v>
      </c>
      <c r="AT135" s="169" t="s">
        <v>336</v>
      </c>
      <c r="AU135" s="169" t="s">
        <v>82</v>
      </c>
      <c r="AY135" s="17" t="s">
        <v>334</v>
      </c>
      <c r="BE135" s="170">
        <f t="shared" si="9"/>
        <v>0</v>
      </c>
      <c r="BF135" s="170">
        <f t="shared" si="10"/>
        <v>0</v>
      </c>
      <c r="BG135" s="170">
        <f t="shared" si="11"/>
        <v>0</v>
      </c>
      <c r="BH135" s="170">
        <f t="shared" si="12"/>
        <v>0</v>
      </c>
      <c r="BI135" s="170">
        <f t="shared" si="13"/>
        <v>0</v>
      </c>
      <c r="BJ135" s="17" t="s">
        <v>87</v>
      </c>
      <c r="BK135" s="170">
        <f t="shared" si="14"/>
        <v>0</v>
      </c>
      <c r="BL135" s="17" t="s">
        <v>340</v>
      </c>
      <c r="BM135" s="169" t="s">
        <v>4162</v>
      </c>
    </row>
    <row r="136" spans="2:65" s="1" customFormat="1" ht="16.5" customHeight="1">
      <c r="B136" s="128"/>
      <c r="C136" s="158" t="s">
        <v>374</v>
      </c>
      <c r="D136" s="158" t="s">
        <v>336</v>
      </c>
      <c r="E136" s="159" t="s">
        <v>5373</v>
      </c>
      <c r="F136" s="160" t="s">
        <v>4163</v>
      </c>
      <c r="G136" s="161" t="s">
        <v>511</v>
      </c>
      <c r="H136" s="162">
        <v>55</v>
      </c>
      <c r="I136" s="163"/>
      <c r="J136" s="164">
        <f t="shared" si="5"/>
        <v>0</v>
      </c>
      <c r="K136" s="165"/>
      <c r="L136" s="32"/>
      <c r="M136" s="166" t="s">
        <v>1</v>
      </c>
      <c r="N136" s="127" t="s">
        <v>41</v>
      </c>
      <c r="P136" s="167">
        <f t="shared" si="6"/>
        <v>0</v>
      </c>
      <c r="Q136" s="167">
        <v>0</v>
      </c>
      <c r="R136" s="167">
        <f t="shared" si="7"/>
        <v>0</v>
      </c>
      <c r="S136" s="167">
        <v>0</v>
      </c>
      <c r="T136" s="168">
        <f t="shared" si="8"/>
        <v>0</v>
      </c>
      <c r="AR136" s="169" t="s">
        <v>340</v>
      </c>
      <c r="AT136" s="169" t="s">
        <v>336</v>
      </c>
      <c r="AU136" s="169" t="s">
        <v>82</v>
      </c>
      <c r="AY136" s="17" t="s">
        <v>334</v>
      </c>
      <c r="BE136" s="170">
        <f t="shared" si="9"/>
        <v>0</v>
      </c>
      <c r="BF136" s="170">
        <f t="shared" si="10"/>
        <v>0</v>
      </c>
      <c r="BG136" s="170">
        <f t="shared" si="11"/>
        <v>0</v>
      </c>
      <c r="BH136" s="170">
        <f t="shared" si="12"/>
        <v>0</v>
      </c>
      <c r="BI136" s="170">
        <f t="shared" si="13"/>
        <v>0</v>
      </c>
      <c r="BJ136" s="17" t="s">
        <v>87</v>
      </c>
      <c r="BK136" s="170">
        <f t="shared" si="14"/>
        <v>0</v>
      </c>
      <c r="BL136" s="17" t="s">
        <v>340</v>
      </c>
      <c r="BM136" s="169" t="s">
        <v>4164</v>
      </c>
    </row>
    <row r="137" spans="2:65" s="1" customFormat="1" ht="16.5" customHeight="1">
      <c r="B137" s="128"/>
      <c r="C137" s="158" t="s">
        <v>380</v>
      </c>
      <c r="D137" s="158" t="s">
        <v>336</v>
      </c>
      <c r="E137" s="159" t="s">
        <v>5374</v>
      </c>
      <c r="F137" s="160" t="s">
        <v>3742</v>
      </c>
      <c r="G137" s="161" t="s">
        <v>511</v>
      </c>
      <c r="H137" s="162">
        <v>150</v>
      </c>
      <c r="I137" s="163"/>
      <c r="J137" s="164">
        <f t="shared" si="5"/>
        <v>0</v>
      </c>
      <c r="K137" s="165"/>
      <c r="L137" s="32"/>
      <c r="M137" s="166" t="s">
        <v>1</v>
      </c>
      <c r="N137" s="127" t="s">
        <v>41</v>
      </c>
      <c r="P137" s="167">
        <f t="shared" si="6"/>
        <v>0</v>
      </c>
      <c r="Q137" s="167">
        <v>0</v>
      </c>
      <c r="R137" s="167">
        <f t="shared" si="7"/>
        <v>0</v>
      </c>
      <c r="S137" s="167">
        <v>0</v>
      </c>
      <c r="T137" s="168">
        <f t="shared" si="8"/>
        <v>0</v>
      </c>
      <c r="AR137" s="169" t="s">
        <v>340</v>
      </c>
      <c r="AT137" s="169" t="s">
        <v>336</v>
      </c>
      <c r="AU137" s="169" t="s">
        <v>82</v>
      </c>
      <c r="AY137" s="17" t="s">
        <v>334</v>
      </c>
      <c r="BE137" s="170">
        <f t="shared" si="9"/>
        <v>0</v>
      </c>
      <c r="BF137" s="170">
        <f t="shared" si="10"/>
        <v>0</v>
      </c>
      <c r="BG137" s="170">
        <f t="shared" si="11"/>
        <v>0</v>
      </c>
      <c r="BH137" s="170">
        <f t="shared" si="12"/>
        <v>0</v>
      </c>
      <c r="BI137" s="170">
        <f t="shared" si="13"/>
        <v>0</v>
      </c>
      <c r="BJ137" s="17" t="s">
        <v>87</v>
      </c>
      <c r="BK137" s="170">
        <f t="shared" si="14"/>
        <v>0</v>
      </c>
      <c r="BL137" s="17" t="s">
        <v>340</v>
      </c>
      <c r="BM137" s="169" t="s">
        <v>4165</v>
      </c>
    </row>
    <row r="138" spans="2:65" s="1" customFormat="1" ht="16.5" customHeight="1">
      <c r="B138" s="128"/>
      <c r="C138" s="158" t="s">
        <v>384</v>
      </c>
      <c r="D138" s="158" t="s">
        <v>336</v>
      </c>
      <c r="E138" s="159" t="s">
        <v>5375</v>
      </c>
      <c r="F138" s="160" t="s">
        <v>3745</v>
      </c>
      <c r="G138" s="161" t="s">
        <v>511</v>
      </c>
      <c r="H138" s="162">
        <v>60</v>
      </c>
      <c r="I138" s="163"/>
      <c r="J138" s="164">
        <f t="shared" si="5"/>
        <v>0</v>
      </c>
      <c r="K138" s="165"/>
      <c r="L138" s="32"/>
      <c r="M138" s="166" t="s">
        <v>1</v>
      </c>
      <c r="N138" s="127" t="s">
        <v>41</v>
      </c>
      <c r="P138" s="167">
        <f t="shared" si="6"/>
        <v>0</v>
      </c>
      <c r="Q138" s="167">
        <v>0</v>
      </c>
      <c r="R138" s="167">
        <f t="shared" si="7"/>
        <v>0</v>
      </c>
      <c r="S138" s="167">
        <v>0</v>
      </c>
      <c r="T138" s="168">
        <f t="shared" si="8"/>
        <v>0</v>
      </c>
      <c r="AR138" s="169" t="s">
        <v>340</v>
      </c>
      <c r="AT138" s="169" t="s">
        <v>336</v>
      </c>
      <c r="AU138" s="169" t="s">
        <v>82</v>
      </c>
      <c r="AY138" s="17" t="s">
        <v>334</v>
      </c>
      <c r="BE138" s="170">
        <f t="shared" si="9"/>
        <v>0</v>
      </c>
      <c r="BF138" s="170">
        <f t="shared" si="10"/>
        <v>0</v>
      </c>
      <c r="BG138" s="170">
        <f t="shared" si="11"/>
        <v>0</v>
      </c>
      <c r="BH138" s="170">
        <f t="shared" si="12"/>
        <v>0</v>
      </c>
      <c r="BI138" s="170">
        <f t="shared" si="13"/>
        <v>0</v>
      </c>
      <c r="BJ138" s="17" t="s">
        <v>87</v>
      </c>
      <c r="BK138" s="170">
        <f t="shared" si="14"/>
        <v>0</v>
      </c>
      <c r="BL138" s="17" t="s">
        <v>340</v>
      </c>
      <c r="BM138" s="169" t="s">
        <v>4166</v>
      </c>
    </row>
    <row r="139" spans="2:65" s="1" customFormat="1" ht="16.5" customHeight="1">
      <c r="B139" s="128"/>
      <c r="C139" s="158" t="s">
        <v>392</v>
      </c>
      <c r="D139" s="158" t="s">
        <v>336</v>
      </c>
      <c r="E139" s="159" t="s">
        <v>5376</v>
      </c>
      <c r="F139" s="160" t="s">
        <v>4167</v>
      </c>
      <c r="G139" s="161" t="s">
        <v>501</v>
      </c>
      <c r="H139" s="162">
        <v>1</v>
      </c>
      <c r="I139" s="163"/>
      <c r="J139" s="164">
        <f t="shared" si="5"/>
        <v>0</v>
      </c>
      <c r="K139" s="165"/>
      <c r="L139" s="32"/>
      <c r="M139" s="166" t="s">
        <v>1</v>
      </c>
      <c r="N139" s="127" t="s">
        <v>41</v>
      </c>
      <c r="P139" s="167">
        <f t="shared" si="6"/>
        <v>0</v>
      </c>
      <c r="Q139" s="167">
        <v>0</v>
      </c>
      <c r="R139" s="167">
        <f t="shared" si="7"/>
        <v>0</v>
      </c>
      <c r="S139" s="167">
        <v>0</v>
      </c>
      <c r="T139" s="168">
        <f t="shared" si="8"/>
        <v>0</v>
      </c>
      <c r="AR139" s="169" t="s">
        <v>340</v>
      </c>
      <c r="AT139" s="169" t="s">
        <v>336</v>
      </c>
      <c r="AU139" s="169" t="s">
        <v>82</v>
      </c>
      <c r="AY139" s="17" t="s">
        <v>334</v>
      </c>
      <c r="BE139" s="170">
        <f t="shared" si="9"/>
        <v>0</v>
      </c>
      <c r="BF139" s="170">
        <f t="shared" si="10"/>
        <v>0</v>
      </c>
      <c r="BG139" s="170">
        <f t="shared" si="11"/>
        <v>0</v>
      </c>
      <c r="BH139" s="170">
        <f t="shared" si="12"/>
        <v>0</v>
      </c>
      <c r="BI139" s="170">
        <f t="shared" si="13"/>
        <v>0</v>
      </c>
      <c r="BJ139" s="17" t="s">
        <v>87</v>
      </c>
      <c r="BK139" s="170">
        <f t="shared" si="14"/>
        <v>0</v>
      </c>
      <c r="BL139" s="17" t="s">
        <v>340</v>
      </c>
      <c r="BM139" s="169" t="s">
        <v>4168</v>
      </c>
    </row>
    <row r="140" spans="2:65" s="1" customFormat="1" ht="16.5" customHeight="1">
      <c r="B140" s="128"/>
      <c r="C140" s="158" t="s">
        <v>396</v>
      </c>
      <c r="D140" s="158" t="s">
        <v>336</v>
      </c>
      <c r="E140" s="159" t="s">
        <v>5377</v>
      </c>
      <c r="F140" s="160" t="s">
        <v>4169</v>
      </c>
      <c r="G140" s="161" t="s">
        <v>501</v>
      </c>
      <c r="H140" s="162">
        <v>6</v>
      </c>
      <c r="I140" s="163"/>
      <c r="J140" s="164">
        <f t="shared" si="5"/>
        <v>0</v>
      </c>
      <c r="K140" s="165"/>
      <c r="L140" s="32"/>
      <c r="M140" s="166" t="s">
        <v>1</v>
      </c>
      <c r="N140" s="127" t="s">
        <v>41</v>
      </c>
      <c r="P140" s="167">
        <f t="shared" si="6"/>
        <v>0</v>
      </c>
      <c r="Q140" s="167">
        <v>0</v>
      </c>
      <c r="R140" s="167">
        <f t="shared" si="7"/>
        <v>0</v>
      </c>
      <c r="S140" s="167">
        <v>0</v>
      </c>
      <c r="T140" s="168">
        <f t="shared" si="8"/>
        <v>0</v>
      </c>
      <c r="AR140" s="169" t="s">
        <v>340</v>
      </c>
      <c r="AT140" s="169" t="s">
        <v>336</v>
      </c>
      <c r="AU140" s="169" t="s">
        <v>82</v>
      </c>
      <c r="AY140" s="17" t="s">
        <v>334</v>
      </c>
      <c r="BE140" s="170">
        <f t="shared" si="9"/>
        <v>0</v>
      </c>
      <c r="BF140" s="170">
        <f t="shared" si="10"/>
        <v>0</v>
      </c>
      <c r="BG140" s="170">
        <f t="shared" si="11"/>
        <v>0</v>
      </c>
      <c r="BH140" s="170">
        <f t="shared" si="12"/>
        <v>0</v>
      </c>
      <c r="BI140" s="170">
        <f t="shared" si="13"/>
        <v>0</v>
      </c>
      <c r="BJ140" s="17" t="s">
        <v>87</v>
      </c>
      <c r="BK140" s="170">
        <f t="shared" si="14"/>
        <v>0</v>
      </c>
      <c r="BL140" s="17" t="s">
        <v>340</v>
      </c>
      <c r="BM140" s="169" t="s">
        <v>4170</v>
      </c>
    </row>
    <row r="141" spans="2:65" s="1" customFormat="1" ht="21.75" customHeight="1">
      <c r="B141" s="128"/>
      <c r="C141" s="199" t="s">
        <v>400</v>
      </c>
      <c r="D141" s="199" t="s">
        <v>425</v>
      </c>
      <c r="E141" s="200" t="s">
        <v>5378</v>
      </c>
      <c r="F141" s="201" t="s">
        <v>4016</v>
      </c>
      <c r="G141" s="202" t="s">
        <v>501</v>
      </c>
      <c r="H141" s="203">
        <v>14</v>
      </c>
      <c r="I141" s="204"/>
      <c r="J141" s="205">
        <f t="shared" si="5"/>
        <v>0</v>
      </c>
      <c r="K141" s="206"/>
      <c r="L141" s="207"/>
      <c r="M141" s="208" t="s">
        <v>1</v>
      </c>
      <c r="N141" s="209" t="s">
        <v>41</v>
      </c>
      <c r="P141" s="167">
        <f t="shared" si="6"/>
        <v>0</v>
      </c>
      <c r="Q141" s="167">
        <v>0</v>
      </c>
      <c r="R141" s="167">
        <f t="shared" si="7"/>
        <v>0</v>
      </c>
      <c r="S141" s="167">
        <v>0</v>
      </c>
      <c r="T141" s="168">
        <f t="shared" si="8"/>
        <v>0</v>
      </c>
      <c r="AR141" s="169" t="s">
        <v>392</v>
      </c>
      <c r="AT141" s="169" t="s">
        <v>425</v>
      </c>
      <c r="AU141" s="169" t="s">
        <v>82</v>
      </c>
      <c r="AY141" s="17" t="s">
        <v>334</v>
      </c>
      <c r="BE141" s="170">
        <f t="shared" si="9"/>
        <v>0</v>
      </c>
      <c r="BF141" s="170">
        <f t="shared" si="10"/>
        <v>0</v>
      </c>
      <c r="BG141" s="170">
        <f t="shared" si="11"/>
        <v>0</v>
      </c>
      <c r="BH141" s="170">
        <f t="shared" si="12"/>
        <v>0</v>
      </c>
      <c r="BI141" s="170">
        <f t="shared" si="13"/>
        <v>0</v>
      </c>
      <c r="BJ141" s="17" t="s">
        <v>87</v>
      </c>
      <c r="BK141" s="170">
        <f t="shared" si="14"/>
        <v>0</v>
      </c>
      <c r="BL141" s="17" t="s">
        <v>340</v>
      </c>
      <c r="BM141" s="169" t="s">
        <v>4171</v>
      </c>
    </row>
    <row r="142" spans="2:65" s="1" customFormat="1" ht="24.15" customHeight="1">
      <c r="B142" s="128"/>
      <c r="C142" s="199" t="s">
        <v>415</v>
      </c>
      <c r="D142" s="199" t="s">
        <v>425</v>
      </c>
      <c r="E142" s="200" t="s">
        <v>5379</v>
      </c>
      <c r="F142" s="201" t="s">
        <v>4155</v>
      </c>
      <c r="G142" s="202" t="s">
        <v>501</v>
      </c>
      <c r="H142" s="203">
        <v>1</v>
      </c>
      <c r="I142" s="204"/>
      <c r="J142" s="205">
        <f t="shared" si="5"/>
        <v>0</v>
      </c>
      <c r="K142" s="206"/>
      <c r="L142" s="207"/>
      <c r="M142" s="208" t="s">
        <v>1</v>
      </c>
      <c r="N142" s="209" t="s">
        <v>41</v>
      </c>
      <c r="P142" s="167">
        <f t="shared" si="6"/>
        <v>0</v>
      </c>
      <c r="Q142" s="167">
        <v>0</v>
      </c>
      <c r="R142" s="167">
        <f t="shared" si="7"/>
        <v>0</v>
      </c>
      <c r="S142" s="167">
        <v>0</v>
      </c>
      <c r="T142" s="168">
        <f t="shared" si="8"/>
        <v>0</v>
      </c>
      <c r="AR142" s="169" t="s">
        <v>392</v>
      </c>
      <c r="AT142" s="169" t="s">
        <v>425</v>
      </c>
      <c r="AU142" s="169" t="s">
        <v>82</v>
      </c>
      <c r="AY142" s="17" t="s">
        <v>334</v>
      </c>
      <c r="BE142" s="170">
        <f t="shared" si="9"/>
        <v>0</v>
      </c>
      <c r="BF142" s="170">
        <f t="shared" si="10"/>
        <v>0</v>
      </c>
      <c r="BG142" s="170">
        <f t="shared" si="11"/>
        <v>0</v>
      </c>
      <c r="BH142" s="170">
        <f t="shared" si="12"/>
        <v>0</v>
      </c>
      <c r="BI142" s="170">
        <f t="shared" si="13"/>
        <v>0</v>
      </c>
      <c r="BJ142" s="17" t="s">
        <v>87</v>
      </c>
      <c r="BK142" s="170">
        <f t="shared" si="14"/>
        <v>0</v>
      </c>
      <c r="BL142" s="17" t="s">
        <v>340</v>
      </c>
      <c r="BM142" s="169" t="s">
        <v>4172</v>
      </c>
    </row>
    <row r="143" spans="2:65" s="1" customFormat="1" ht="24.15" customHeight="1">
      <c r="B143" s="128"/>
      <c r="C143" s="199" t="s">
        <v>424</v>
      </c>
      <c r="D143" s="199" t="s">
        <v>425</v>
      </c>
      <c r="E143" s="200" t="s">
        <v>5380</v>
      </c>
      <c r="F143" s="201" t="s">
        <v>4157</v>
      </c>
      <c r="G143" s="202" t="s">
        <v>501</v>
      </c>
      <c r="H143" s="203">
        <v>3</v>
      </c>
      <c r="I143" s="204"/>
      <c r="J143" s="205">
        <f t="shared" si="5"/>
        <v>0</v>
      </c>
      <c r="K143" s="206"/>
      <c r="L143" s="207"/>
      <c r="M143" s="208" t="s">
        <v>1</v>
      </c>
      <c r="N143" s="209" t="s">
        <v>41</v>
      </c>
      <c r="P143" s="167">
        <f t="shared" si="6"/>
        <v>0</v>
      </c>
      <c r="Q143" s="167">
        <v>0</v>
      </c>
      <c r="R143" s="167">
        <f t="shared" si="7"/>
        <v>0</v>
      </c>
      <c r="S143" s="167">
        <v>0</v>
      </c>
      <c r="T143" s="168">
        <f t="shared" si="8"/>
        <v>0</v>
      </c>
      <c r="AR143" s="169" t="s">
        <v>392</v>
      </c>
      <c r="AT143" s="169" t="s">
        <v>425</v>
      </c>
      <c r="AU143" s="169" t="s">
        <v>82</v>
      </c>
      <c r="AY143" s="17" t="s">
        <v>334</v>
      </c>
      <c r="BE143" s="170">
        <f t="shared" si="9"/>
        <v>0</v>
      </c>
      <c r="BF143" s="170">
        <f t="shared" si="10"/>
        <v>0</v>
      </c>
      <c r="BG143" s="170">
        <f t="shared" si="11"/>
        <v>0</v>
      </c>
      <c r="BH143" s="170">
        <f t="shared" si="12"/>
        <v>0</v>
      </c>
      <c r="BI143" s="170">
        <f t="shared" si="13"/>
        <v>0</v>
      </c>
      <c r="BJ143" s="17" t="s">
        <v>87</v>
      </c>
      <c r="BK143" s="170">
        <f t="shared" si="14"/>
        <v>0</v>
      </c>
      <c r="BL143" s="17" t="s">
        <v>340</v>
      </c>
      <c r="BM143" s="169" t="s">
        <v>4173</v>
      </c>
    </row>
    <row r="144" spans="2:65" s="1" customFormat="1" ht="16.5" customHeight="1">
      <c r="B144" s="128"/>
      <c r="C144" s="199" t="s">
        <v>439</v>
      </c>
      <c r="D144" s="199" t="s">
        <v>425</v>
      </c>
      <c r="E144" s="200" t="s">
        <v>5381</v>
      </c>
      <c r="F144" s="201" t="s">
        <v>4159</v>
      </c>
      <c r="G144" s="202" t="s">
        <v>511</v>
      </c>
      <c r="H144" s="203">
        <v>15</v>
      </c>
      <c r="I144" s="204"/>
      <c r="J144" s="205">
        <f t="shared" si="5"/>
        <v>0</v>
      </c>
      <c r="K144" s="206"/>
      <c r="L144" s="207"/>
      <c r="M144" s="208" t="s">
        <v>1</v>
      </c>
      <c r="N144" s="209" t="s">
        <v>41</v>
      </c>
      <c r="P144" s="167">
        <f t="shared" si="6"/>
        <v>0</v>
      </c>
      <c r="Q144" s="167">
        <v>0</v>
      </c>
      <c r="R144" s="167">
        <f t="shared" si="7"/>
        <v>0</v>
      </c>
      <c r="S144" s="167">
        <v>0</v>
      </c>
      <c r="T144" s="168">
        <f t="shared" si="8"/>
        <v>0</v>
      </c>
      <c r="AR144" s="169" t="s">
        <v>392</v>
      </c>
      <c r="AT144" s="169" t="s">
        <v>425</v>
      </c>
      <c r="AU144" s="169" t="s">
        <v>82</v>
      </c>
      <c r="AY144" s="17" t="s">
        <v>334</v>
      </c>
      <c r="BE144" s="170">
        <f t="shared" si="9"/>
        <v>0</v>
      </c>
      <c r="BF144" s="170">
        <f t="shared" si="10"/>
        <v>0</v>
      </c>
      <c r="BG144" s="170">
        <f t="shared" si="11"/>
        <v>0</v>
      </c>
      <c r="BH144" s="170">
        <f t="shared" si="12"/>
        <v>0</v>
      </c>
      <c r="BI144" s="170">
        <f t="shared" si="13"/>
        <v>0</v>
      </c>
      <c r="BJ144" s="17" t="s">
        <v>87</v>
      </c>
      <c r="BK144" s="170">
        <f t="shared" si="14"/>
        <v>0</v>
      </c>
      <c r="BL144" s="17" t="s">
        <v>340</v>
      </c>
      <c r="BM144" s="169" t="s">
        <v>4174</v>
      </c>
    </row>
    <row r="145" spans="2:65" s="1" customFormat="1" ht="16.5" customHeight="1">
      <c r="B145" s="128"/>
      <c r="C145" s="199" t="s">
        <v>444</v>
      </c>
      <c r="D145" s="199" t="s">
        <v>425</v>
      </c>
      <c r="E145" s="200" t="s">
        <v>5382</v>
      </c>
      <c r="F145" s="201" t="s">
        <v>4161</v>
      </c>
      <c r="G145" s="202" t="s">
        <v>511</v>
      </c>
      <c r="H145" s="203">
        <v>30</v>
      </c>
      <c r="I145" s="204"/>
      <c r="J145" s="205">
        <f t="shared" si="5"/>
        <v>0</v>
      </c>
      <c r="K145" s="206"/>
      <c r="L145" s="207"/>
      <c r="M145" s="208" t="s">
        <v>1</v>
      </c>
      <c r="N145" s="209" t="s">
        <v>41</v>
      </c>
      <c r="P145" s="167">
        <f t="shared" si="6"/>
        <v>0</v>
      </c>
      <c r="Q145" s="167">
        <v>0</v>
      </c>
      <c r="R145" s="167">
        <f t="shared" si="7"/>
        <v>0</v>
      </c>
      <c r="S145" s="167">
        <v>0</v>
      </c>
      <c r="T145" s="168">
        <f t="shared" si="8"/>
        <v>0</v>
      </c>
      <c r="AR145" s="169" t="s">
        <v>392</v>
      </c>
      <c r="AT145" s="169" t="s">
        <v>425</v>
      </c>
      <c r="AU145" s="169" t="s">
        <v>82</v>
      </c>
      <c r="AY145" s="17" t="s">
        <v>334</v>
      </c>
      <c r="BE145" s="170">
        <f t="shared" si="9"/>
        <v>0</v>
      </c>
      <c r="BF145" s="170">
        <f t="shared" si="10"/>
        <v>0</v>
      </c>
      <c r="BG145" s="170">
        <f t="shared" si="11"/>
        <v>0</v>
      </c>
      <c r="BH145" s="170">
        <f t="shared" si="12"/>
        <v>0</v>
      </c>
      <c r="BI145" s="170">
        <f t="shared" si="13"/>
        <v>0</v>
      </c>
      <c r="BJ145" s="17" t="s">
        <v>87</v>
      </c>
      <c r="BK145" s="170">
        <f t="shared" si="14"/>
        <v>0</v>
      </c>
      <c r="BL145" s="17" t="s">
        <v>340</v>
      </c>
      <c r="BM145" s="169" t="s">
        <v>4175</v>
      </c>
    </row>
    <row r="146" spans="2:65" s="1" customFormat="1" ht="16.5" customHeight="1">
      <c r="B146" s="128"/>
      <c r="C146" s="199" t="s">
        <v>448</v>
      </c>
      <c r="D146" s="199" t="s">
        <v>425</v>
      </c>
      <c r="E146" s="200" t="s">
        <v>5383</v>
      </c>
      <c r="F146" s="201" t="s">
        <v>4163</v>
      </c>
      <c r="G146" s="202" t="s">
        <v>511</v>
      </c>
      <c r="H146" s="203">
        <v>55</v>
      </c>
      <c r="I146" s="204"/>
      <c r="J146" s="205">
        <f t="shared" si="5"/>
        <v>0</v>
      </c>
      <c r="K146" s="206"/>
      <c r="L146" s="207"/>
      <c r="M146" s="208" t="s">
        <v>1</v>
      </c>
      <c r="N146" s="209" t="s">
        <v>41</v>
      </c>
      <c r="P146" s="167">
        <f t="shared" si="6"/>
        <v>0</v>
      </c>
      <c r="Q146" s="167">
        <v>0</v>
      </c>
      <c r="R146" s="167">
        <f t="shared" si="7"/>
        <v>0</v>
      </c>
      <c r="S146" s="167">
        <v>0</v>
      </c>
      <c r="T146" s="168">
        <f t="shared" si="8"/>
        <v>0</v>
      </c>
      <c r="AR146" s="169" t="s">
        <v>392</v>
      </c>
      <c r="AT146" s="169" t="s">
        <v>425</v>
      </c>
      <c r="AU146" s="169" t="s">
        <v>82</v>
      </c>
      <c r="AY146" s="17" t="s">
        <v>334</v>
      </c>
      <c r="BE146" s="170">
        <f t="shared" si="9"/>
        <v>0</v>
      </c>
      <c r="BF146" s="170">
        <f t="shared" si="10"/>
        <v>0</v>
      </c>
      <c r="BG146" s="170">
        <f t="shared" si="11"/>
        <v>0</v>
      </c>
      <c r="BH146" s="170">
        <f t="shared" si="12"/>
        <v>0</v>
      </c>
      <c r="BI146" s="170">
        <f t="shared" si="13"/>
        <v>0</v>
      </c>
      <c r="BJ146" s="17" t="s">
        <v>87</v>
      </c>
      <c r="BK146" s="170">
        <f t="shared" si="14"/>
        <v>0</v>
      </c>
      <c r="BL146" s="17" t="s">
        <v>340</v>
      </c>
      <c r="BM146" s="169" t="s">
        <v>4176</v>
      </c>
    </row>
    <row r="147" spans="2:65" s="1" customFormat="1" ht="16.5" customHeight="1">
      <c r="B147" s="128"/>
      <c r="C147" s="199" t="s">
        <v>452</v>
      </c>
      <c r="D147" s="199" t="s">
        <v>425</v>
      </c>
      <c r="E147" s="200" t="s">
        <v>5384</v>
      </c>
      <c r="F147" s="201" t="s">
        <v>3742</v>
      </c>
      <c r="G147" s="202" t="s">
        <v>511</v>
      </c>
      <c r="H147" s="203">
        <v>150</v>
      </c>
      <c r="I147" s="204"/>
      <c r="J147" s="205">
        <f t="shared" si="5"/>
        <v>0</v>
      </c>
      <c r="K147" s="206"/>
      <c r="L147" s="207"/>
      <c r="M147" s="208" t="s">
        <v>1</v>
      </c>
      <c r="N147" s="209" t="s">
        <v>41</v>
      </c>
      <c r="P147" s="167">
        <f t="shared" si="6"/>
        <v>0</v>
      </c>
      <c r="Q147" s="167">
        <v>0</v>
      </c>
      <c r="R147" s="167">
        <f t="shared" si="7"/>
        <v>0</v>
      </c>
      <c r="S147" s="167">
        <v>0</v>
      </c>
      <c r="T147" s="168">
        <f t="shared" si="8"/>
        <v>0</v>
      </c>
      <c r="AR147" s="169" t="s">
        <v>392</v>
      </c>
      <c r="AT147" s="169" t="s">
        <v>425</v>
      </c>
      <c r="AU147" s="169" t="s">
        <v>82</v>
      </c>
      <c r="AY147" s="17" t="s">
        <v>334</v>
      </c>
      <c r="BE147" s="170">
        <f t="shared" si="9"/>
        <v>0</v>
      </c>
      <c r="BF147" s="170">
        <f t="shared" si="10"/>
        <v>0</v>
      </c>
      <c r="BG147" s="170">
        <f t="shared" si="11"/>
        <v>0</v>
      </c>
      <c r="BH147" s="170">
        <f t="shared" si="12"/>
        <v>0</v>
      </c>
      <c r="BI147" s="170">
        <f t="shared" si="13"/>
        <v>0</v>
      </c>
      <c r="BJ147" s="17" t="s">
        <v>87</v>
      </c>
      <c r="BK147" s="170">
        <f t="shared" si="14"/>
        <v>0</v>
      </c>
      <c r="BL147" s="17" t="s">
        <v>340</v>
      </c>
      <c r="BM147" s="169" t="s">
        <v>4177</v>
      </c>
    </row>
    <row r="148" spans="2:65" s="1" customFormat="1" ht="16.5" customHeight="1">
      <c r="B148" s="128"/>
      <c r="C148" s="199" t="s">
        <v>456</v>
      </c>
      <c r="D148" s="199" t="s">
        <v>425</v>
      </c>
      <c r="E148" s="200" t="s">
        <v>5385</v>
      </c>
      <c r="F148" s="201" t="s">
        <v>3745</v>
      </c>
      <c r="G148" s="202" t="s">
        <v>511</v>
      </c>
      <c r="H148" s="203">
        <v>60</v>
      </c>
      <c r="I148" s="204"/>
      <c r="J148" s="205">
        <f t="shared" si="5"/>
        <v>0</v>
      </c>
      <c r="K148" s="206"/>
      <c r="L148" s="207"/>
      <c r="M148" s="208" t="s">
        <v>1</v>
      </c>
      <c r="N148" s="209" t="s">
        <v>41</v>
      </c>
      <c r="P148" s="167">
        <f t="shared" si="6"/>
        <v>0</v>
      </c>
      <c r="Q148" s="167">
        <v>0</v>
      </c>
      <c r="R148" s="167">
        <f t="shared" si="7"/>
        <v>0</v>
      </c>
      <c r="S148" s="167">
        <v>0</v>
      </c>
      <c r="T148" s="168">
        <f t="shared" si="8"/>
        <v>0</v>
      </c>
      <c r="AR148" s="169" t="s">
        <v>392</v>
      </c>
      <c r="AT148" s="169" t="s">
        <v>425</v>
      </c>
      <c r="AU148" s="169" t="s">
        <v>82</v>
      </c>
      <c r="AY148" s="17" t="s">
        <v>334</v>
      </c>
      <c r="BE148" s="170">
        <f t="shared" si="9"/>
        <v>0</v>
      </c>
      <c r="BF148" s="170">
        <f t="shared" si="10"/>
        <v>0</v>
      </c>
      <c r="BG148" s="170">
        <f t="shared" si="11"/>
        <v>0</v>
      </c>
      <c r="BH148" s="170">
        <f t="shared" si="12"/>
        <v>0</v>
      </c>
      <c r="BI148" s="170">
        <f t="shared" si="13"/>
        <v>0</v>
      </c>
      <c r="BJ148" s="17" t="s">
        <v>87</v>
      </c>
      <c r="BK148" s="170">
        <f t="shared" si="14"/>
        <v>0</v>
      </c>
      <c r="BL148" s="17" t="s">
        <v>340</v>
      </c>
      <c r="BM148" s="169" t="s">
        <v>4178</v>
      </c>
    </row>
    <row r="149" spans="2:65" s="1" customFormat="1" ht="16.5" customHeight="1">
      <c r="B149" s="128"/>
      <c r="C149" s="199" t="s">
        <v>460</v>
      </c>
      <c r="D149" s="199" t="s">
        <v>425</v>
      </c>
      <c r="E149" s="200" t="s">
        <v>5386</v>
      </c>
      <c r="F149" s="201" t="s">
        <v>4167</v>
      </c>
      <c r="G149" s="202" t="s">
        <v>501</v>
      </c>
      <c r="H149" s="203">
        <v>1</v>
      </c>
      <c r="I149" s="204"/>
      <c r="J149" s="205">
        <f t="shared" si="5"/>
        <v>0</v>
      </c>
      <c r="K149" s="206"/>
      <c r="L149" s="207"/>
      <c r="M149" s="208" t="s">
        <v>1</v>
      </c>
      <c r="N149" s="209" t="s">
        <v>41</v>
      </c>
      <c r="P149" s="167">
        <f t="shared" si="6"/>
        <v>0</v>
      </c>
      <c r="Q149" s="167">
        <v>0</v>
      </c>
      <c r="R149" s="167">
        <f t="shared" si="7"/>
        <v>0</v>
      </c>
      <c r="S149" s="167">
        <v>0</v>
      </c>
      <c r="T149" s="168">
        <f t="shared" si="8"/>
        <v>0</v>
      </c>
      <c r="AR149" s="169" t="s">
        <v>392</v>
      </c>
      <c r="AT149" s="169" t="s">
        <v>425</v>
      </c>
      <c r="AU149" s="169" t="s">
        <v>82</v>
      </c>
      <c r="AY149" s="17" t="s">
        <v>334</v>
      </c>
      <c r="BE149" s="170">
        <f t="shared" si="9"/>
        <v>0</v>
      </c>
      <c r="BF149" s="170">
        <f t="shared" si="10"/>
        <v>0</v>
      </c>
      <c r="BG149" s="170">
        <f t="shared" si="11"/>
        <v>0</v>
      </c>
      <c r="BH149" s="170">
        <f t="shared" si="12"/>
        <v>0</v>
      </c>
      <c r="BI149" s="170">
        <f t="shared" si="13"/>
        <v>0</v>
      </c>
      <c r="BJ149" s="17" t="s">
        <v>87</v>
      </c>
      <c r="BK149" s="170">
        <f t="shared" si="14"/>
        <v>0</v>
      </c>
      <c r="BL149" s="17" t="s">
        <v>340</v>
      </c>
      <c r="BM149" s="169" t="s">
        <v>4179</v>
      </c>
    </row>
    <row r="150" spans="2:65" s="1" customFormat="1" ht="16.5" customHeight="1">
      <c r="B150" s="128"/>
      <c r="C150" s="199" t="s">
        <v>464</v>
      </c>
      <c r="D150" s="199" t="s">
        <v>425</v>
      </c>
      <c r="E150" s="200" t="s">
        <v>5387</v>
      </c>
      <c r="F150" s="201" t="s">
        <v>4169</v>
      </c>
      <c r="G150" s="202" t="s">
        <v>501</v>
      </c>
      <c r="H150" s="203">
        <v>6</v>
      </c>
      <c r="I150" s="204"/>
      <c r="J150" s="205">
        <f t="shared" si="5"/>
        <v>0</v>
      </c>
      <c r="K150" s="206"/>
      <c r="L150" s="207"/>
      <c r="M150" s="208" t="s">
        <v>1</v>
      </c>
      <c r="N150" s="209" t="s">
        <v>41</v>
      </c>
      <c r="P150" s="167">
        <f t="shared" si="6"/>
        <v>0</v>
      </c>
      <c r="Q150" s="167">
        <v>0</v>
      </c>
      <c r="R150" s="167">
        <f t="shared" si="7"/>
        <v>0</v>
      </c>
      <c r="S150" s="167">
        <v>0</v>
      </c>
      <c r="T150" s="168">
        <f t="shared" si="8"/>
        <v>0</v>
      </c>
      <c r="AR150" s="169" t="s">
        <v>392</v>
      </c>
      <c r="AT150" s="169" t="s">
        <v>425</v>
      </c>
      <c r="AU150" s="169" t="s">
        <v>82</v>
      </c>
      <c r="AY150" s="17" t="s">
        <v>334</v>
      </c>
      <c r="BE150" s="170">
        <f t="shared" si="9"/>
        <v>0</v>
      </c>
      <c r="BF150" s="170">
        <f t="shared" si="10"/>
        <v>0</v>
      </c>
      <c r="BG150" s="170">
        <f t="shared" si="11"/>
        <v>0</v>
      </c>
      <c r="BH150" s="170">
        <f t="shared" si="12"/>
        <v>0</v>
      </c>
      <c r="BI150" s="170">
        <f t="shared" si="13"/>
        <v>0</v>
      </c>
      <c r="BJ150" s="17" t="s">
        <v>87</v>
      </c>
      <c r="BK150" s="170">
        <f t="shared" si="14"/>
        <v>0</v>
      </c>
      <c r="BL150" s="17" t="s">
        <v>340</v>
      </c>
      <c r="BM150" s="169" t="s">
        <v>4180</v>
      </c>
    </row>
    <row r="151" spans="2:65" s="11" customFormat="1" ht="25.95" customHeight="1">
      <c r="B151" s="146"/>
      <c r="D151" s="147" t="s">
        <v>74</v>
      </c>
      <c r="E151" s="148" t="s">
        <v>3125</v>
      </c>
      <c r="F151" s="148" t="s">
        <v>2618</v>
      </c>
      <c r="I151" s="149"/>
      <c r="J151" s="150">
        <f>BK151</f>
        <v>0</v>
      </c>
      <c r="L151" s="146"/>
      <c r="M151" s="151"/>
      <c r="P151" s="152">
        <f>SUM(P152:P163)</f>
        <v>0</v>
      </c>
      <c r="R151" s="152">
        <f>SUM(R152:R163)</f>
        <v>0</v>
      </c>
      <c r="T151" s="153">
        <f>SUM(T152:T163)</f>
        <v>0</v>
      </c>
      <c r="AR151" s="147" t="s">
        <v>82</v>
      </c>
      <c r="AT151" s="154" t="s">
        <v>74</v>
      </c>
      <c r="AU151" s="154" t="s">
        <v>75</v>
      </c>
      <c r="AY151" s="147" t="s">
        <v>334</v>
      </c>
      <c r="BK151" s="155">
        <f>SUM(BK152:BK163)</f>
        <v>0</v>
      </c>
    </row>
    <row r="152" spans="2:65" s="1" customFormat="1" ht="24.15" customHeight="1">
      <c r="B152" s="128"/>
      <c r="C152" s="158" t="s">
        <v>7</v>
      </c>
      <c r="D152" s="158" t="s">
        <v>336</v>
      </c>
      <c r="E152" s="159" t="s">
        <v>5388</v>
      </c>
      <c r="F152" s="160" t="s">
        <v>3932</v>
      </c>
      <c r="G152" s="161" t="s">
        <v>511</v>
      </c>
      <c r="H152" s="162">
        <v>125</v>
      </c>
      <c r="I152" s="163"/>
      <c r="J152" s="164">
        <f t="shared" ref="J152:J163" si="15">ROUND(I152*H152,2)</f>
        <v>0</v>
      </c>
      <c r="K152" s="165"/>
      <c r="L152" s="32"/>
      <c r="M152" s="166" t="s">
        <v>1</v>
      </c>
      <c r="N152" s="127" t="s">
        <v>41</v>
      </c>
      <c r="P152" s="167">
        <f t="shared" ref="P152:P163" si="16">O152*H152</f>
        <v>0</v>
      </c>
      <c r="Q152" s="167">
        <v>0</v>
      </c>
      <c r="R152" s="167">
        <f t="shared" ref="R152:R163" si="17">Q152*H152</f>
        <v>0</v>
      </c>
      <c r="S152" s="167">
        <v>0</v>
      </c>
      <c r="T152" s="168">
        <f t="shared" ref="T152:T163" si="18">S152*H152</f>
        <v>0</v>
      </c>
      <c r="AR152" s="169" t="s">
        <v>340</v>
      </c>
      <c r="AT152" s="169" t="s">
        <v>336</v>
      </c>
      <c r="AU152" s="169" t="s">
        <v>82</v>
      </c>
      <c r="AY152" s="17" t="s">
        <v>334</v>
      </c>
      <c r="BE152" s="170">
        <f t="shared" ref="BE152:BE163" si="19">IF(N152="základná",J152,0)</f>
        <v>0</v>
      </c>
      <c r="BF152" s="170">
        <f t="shared" ref="BF152:BF163" si="20">IF(N152="znížená",J152,0)</f>
        <v>0</v>
      </c>
      <c r="BG152" s="170">
        <f t="shared" ref="BG152:BG163" si="21">IF(N152="zákl. prenesená",J152,0)</f>
        <v>0</v>
      </c>
      <c r="BH152" s="170">
        <f t="shared" ref="BH152:BH163" si="22">IF(N152="zníž. prenesená",J152,0)</f>
        <v>0</v>
      </c>
      <c r="BI152" s="170">
        <f t="shared" ref="BI152:BI163" si="23">IF(N152="nulová",J152,0)</f>
        <v>0</v>
      </c>
      <c r="BJ152" s="17" t="s">
        <v>87</v>
      </c>
      <c r="BK152" s="170">
        <f t="shared" ref="BK152:BK163" si="24">ROUND(I152*H152,2)</f>
        <v>0</v>
      </c>
      <c r="BL152" s="17" t="s">
        <v>340</v>
      </c>
      <c r="BM152" s="169" t="s">
        <v>4181</v>
      </c>
    </row>
    <row r="153" spans="2:65" s="1" customFormat="1" ht="24.15" customHeight="1">
      <c r="B153" s="128"/>
      <c r="C153" s="158" t="s">
        <v>472</v>
      </c>
      <c r="D153" s="158" t="s">
        <v>336</v>
      </c>
      <c r="E153" s="159" t="s">
        <v>5389</v>
      </c>
      <c r="F153" s="160" t="s">
        <v>3934</v>
      </c>
      <c r="G153" s="161" t="s">
        <v>511</v>
      </c>
      <c r="H153" s="162">
        <v>95</v>
      </c>
      <c r="I153" s="163"/>
      <c r="J153" s="164">
        <f t="shared" si="15"/>
        <v>0</v>
      </c>
      <c r="K153" s="165"/>
      <c r="L153" s="32"/>
      <c r="M153" s="166" t="s">
        <v>1</v>
      </c>
      <c r="N153" s="127" t="s">
        <v>41</v>
      </c>
      <c r="P153" s="167">
        <f t="shared" si="16"/>
        <v>0</v>
      </c>
      <c r="Q153" s="167">
        <v>0</v>
      </c>
      <c r="R153" s="167">
        <f t="shared" si="17"/>
        <v>0</v>
      </c>
      <c r="S153" s="167">
        <v>0</v>
      </c>
      <c r="T153" s="168">
        <f t="shared" si="18"/>
        <v>0</v>
      </c>
      <c r="AR153" s="169" t="s">
        <v>340</v>
      </c>
      <c r="AT153" s="169" t="s">
        <v>336</v>
      </c>
      <c r="AU153" s="169" t="s">
        <v>82</v>
      </c>
      <c r="AY153" s="17" t="s">
        <v>334</v>
      </c>
      <c r="BE153" s="170">
        <f t="shared" si="19"/>
        <v>0</v>
      </c>
      <c r="BF153" s="170">
        <f t="shared" si="20"/>
        <v>0</v>
      </c>
      <c r="BG153" s="170">
        <f t="shared" si="21"/>
        <v>0</v>
      </c>
      <c r="BH153" s="170">
        <f t="shared" si="22"/>
        <v>0</v>
      </c>
      <c r="BI153" s="170">
        <f t="shared" si="23"/>
        <v>0</v>
      </c>
      <c r="BJ153" s="17" t="s">
        <v>87</v>
      </c>
      <c r="BK153" s="170">
        <f t="shared" si="24"/>
        <v>0</v>
      </c>
      <c r="BL153" s="17" t="s">
        <v>340</v>
      </c>
      <c r="BM153" s="169" t="s">
        <v>4182</v>
      </c>
    </row>
    <row r="154" spans="2:65" s="1" customFormat="1" ht="16.5" customHeight="1">
      <c r="B154" s="128"/>
      <c r="C154" s="158" t="s">
        <v>476</v>
      </c>
      <c r="D154" s="158" t="s">
        <v>336</v>
      </c>
      <c r="E154" s="159" t="s">
        <v>5390</v>
      </c>
      <c r="F154" s="160" t="s">
        <v>3938</v>
      </c>
      <c r="G154" s="161" t="s">
        <v>501</v>
      </c>
      <c r="H154" s="162">
        <v>120</v>
      </c>
      <c r="I154" s="163"/>
      <c r="J154" s="164">
        <f t="shared" si="15"/>
        <v>0</v>
      </c>
      <c r="K154" s="165"/>
      <c r="L154" s="32"/>
      <c r="M154" s="166" t="s">
        <v>1</v>
      </c>
      <c r="N154" s="127" t="s">
        <v>41</v>
      </c>
      <c r="P154" s="167">
        <f t="shared" si="16"/>
        <v>0</v>
      </c>
      <c r="Q154" s="167">
        <v>0</v>
      </c>
      <c r="R154" s="167">
        <f t="shared" si="17"/>
        <v>0</v>
      </c>
      <c r="S154" s="167">
        <v>0</v>
      </c>
      <c r="T154" s="168">
        <f t="shared" si="18"/>
        <v>0</v>
      </c>
      <c r="AR154" s="169" t="s">
        <v>340</v>
      </c>
      <c r="AT154" s="169" t="s">
        <v>336</v>
      </c>
      <c r="AU154" s="169" t="s">
        <v>82</v>
      </c>
      <c r="AY154" s="17" t="s">
        <v>334</v>
      </c>
      <c r="BE154" s="170">
        <f t="shared" si="19"/>
        <v>0</v>
      </c>
      <c r="BF154" s="170">
        <f t="shared" si="20"/>
        <v>0</v>
      </c>
      <c r="BG154" s="170">
        <f t="shared" si="21"/>
        <v>0</v>
      </c>
      <c r="BH154" s="170">
        <f t="shared" si="22"/>
        <v>0</v>
      </c>
      <c r="BI154" s="170">
        <f t="shared" si="23"/>
        <v>0</v>
      </c>
      <c r="BJ154" s="17" t="s">
        <v>87</v>
      </c>
      <c r="BK154" s="170">
        <f t="shared" si="24"/>
        <v>0</v>
      </c>
      <c r="BL154" s="17" t="s">
        <v>340</v>
      </c>
      <c r="BM154" s="169" t="s">
        <v>4183</v>
      </c>
    </row>
    <row r="155" spans="2:65" s="1" customFormat="1" ht="33" customHeight="1">
      <c r="B155" s="128"/>
      <c r="C155" s="158" t="s">
        <v>482</v>
      </c>
      <c r="D155" s="158" t="s">
        <v>336</v>
      </c>
      <c r="E155" s="159" t="s">
        <v>5391</v>
      </c>
      <c r="F155" s="160" t="s">
        <v>4184</v>
      </c>
      <c r="G155" s="161" t="s">
        <v>511</v>
      </c>
      <c r="H155" s="162">
        <v>95</v>
      </c>
      <c r="I155" s="163"/>
      <c r="J155" s="164">
        <f t="shared" si="15"/>
        <v>0</v>
      </c>
      <c r="K155" s="165"/>
      <c r="L155" s="32"/>
      <c r="M155" s="166" t="s">
        <v>1</v>
      </c>
      <c r="N155" s="127" t="s">
        <v>41</v>
      </c>
      <c r="P155" s="167">
        <f t="shared" si="16"/>
        <v>0</v>
      </c>
      <c r="Q155" s="167">
        <v>0</v>
      </c>
      <c r="R155" s="167">
        <f t="shared" si="17"/>
        <v>0</v>
      </c>
      <c r="S155" s="167">
        <v>0</v>
      </c>
      <c r="T155" s="168">
        <f t="shared" si="18"/>
        <v>0</v>
      </c>
      <c r="AR155" s="169" t="s">
        <v>340</v>
      </c>
      <c r="AT155" s="169" t="s">
        <v>336</v>
      </c>
      <c r="AU155" s="169" t="s">
        <v>82</v>
      </c>
      <c r="AY155" s="17" t="s">
        <v>334</v>
      </c>
      <c r="BE155" s="170">
        <f t="shared" si="19"/>
        <v>0</v>
      </c>
      <c r="BF155" s="170">
        <f t="shared" si="20"/>
        <v>0</v>
      </c>
      <c r="BG155" s="170">
        <f t="shared" si="21"/>
        <v>0</v>
      </c>
      <c r="BH155" s="170">
        <f t="shared" si="22"/>
        <v>0</v>
      </c>
      <c r="BI155" s="170">
        <f t="shared" si="23"/>
        <v>0</v>
      </c>
      <c r="BJ155" s="17" t="s">
        <v>87</v>
      </c>
      <c r="BK155" s="170">
        <f t="shared" si="24"/>
        <v>0</v>
      </c>
      <c r="BL155" s="17" t="s">
        <v>340</v>
      </c>
      <c r="BM155" s="169" t="s">
        <v>4185</v>
      </c>
    </row>
    <row r="156" spans="2:65" s="1" customFormat="1" ht="55.5" customHeight="1">
      <c r="B156" s="128"/>
      <c r="C156" s="158" t="s">
        <v>486</v>
      </c>
      <c r="D156" s="158" t="s">
        <v>336</v>
      </c>
      <c r="E156" s="159" t="s">
        <v>5392</v>
      </c>
      <c r="F156" s="160" t="s">
        <v>4186</v>
      </c>
      <c r="G156" s="161" t="s">
        <v>511</v>
      </c>
      <c r="H156" s="162">
        <v>30</v>
      </c>
      <c r="I156" s="163"/>
      <c r="J156" s="164">
        <f t="shared" si="15"/>
        <v>0</v>
      </c>
      <c r="K156" s="165"/>
      <c r="L156" s="32"/>
      <c r="M156" s="166" t="s">
        <v>1</v>
      </c>
      <c r="N156" s="127" t="s">
        <v>41</v>
      </c>
      <c r="P156" s="167">
        <f t="shared" si="16"/>
        <v>0</v>
      </c>
      <c r="Q156" s="167">
        <v>0</v>
      </c>
      <c r="R156" s="167">
        <f t="shared" si="17"/>
        <v>0</v>
      </c>
      <c r="S156" s="167">
        <v>0</v>
      </c>
      <c r="T156" s="168">
        <f t="shared" si="18"/>
        <v>0</v>
      </c>
      <c r="AR156" s="169" t="s">
        <v>340</v>
      </c>
      <c r="AT156" s="169" t="s">
        <v>336</v>
      </c>
      <c r="AU156" s="169" t="s">
        <v>82</v>
      </c>
      <c r="AY156" s="17" t="s">
        <v>334</v>
      </c>
      <c r="BE156" s="170">
        <f t="shared" si="19"/>
        <v>0</v>
      </c>
      <c r="BF156" s="170">
        <f t="shared" si="20"/>
        <v>0</v>
      </c>
      <c r="BG156" s="170">
        <f t="shared" si="21"/>
        <v>0</v>
      </c>
      <c r="BH156" s="170">
        <f t="shared" si="22"/>
        <v>0</v>
      </c>
      <c r="BI156" s="170">
        <f t="shared" si="23"/>
        <v>0</v>
      </c>
      <c r="BJ156" s="17" t="s">
        <v>87</v>
      </c>
      <c r="BK156" s="170">
        <f t="shared" si="24"/>
        <v>0</v>
      </c>
      <c r="BL156" s="17" t="s">
        <v>340</v>
      </c>
      <c r="BM156" s="169" t="s">
        <v>4187</v>
      </c>
    </row>
    <row r="157" spans="2:65" s="1" customFormat="1" ht="21.75" customHeight="1">
      <c r="B157" s="128"/>
      <c r="C157" s="158" t="s">
        <v>490</v>
      </c>
      <c r="D157" s="158" t="s">
        <v>336</v>
      </c>
      <c r="E157" s="159" t="s">
        <v>5393</v>
      </c>
      <c r="F157" s="160" t="s">
        <v>3940</v>
      </c>
      <c r="G157" s="161" t="s">
        <v>501</v>
      </c>
      <c r="H157" s="162">
        <v>1</v>
      </c>
      <c r="I157" s="163"/>
      <c r="J157" s="164">
        <f t="shared" si="15"/>
        <v>0</v>
      </c>
      <c r="K157" s="165"/>
      <c r="L157" s="32"/>
      <c r="M157" s="166" t="s">
        <v>1</v>
      </c>
      <c r="N157" s="127" t="s">
        <v>41</v>
      </c>
      <c r="P157" s="167">
        <f t="shared" si="16"/>
        <v>0</v>
      </c>
      <c r="Q157" s="167">
        <v>0</v>
      </c>
      <c r="R157" s="167">
        <f t="shared" si="17"/>
        <v>0</v>
      </c>
      <c r="S157" s="167">
        <v>0</v>
      </c>
      <c r="T157" s="168">
        <f t="shared" si="18"/>
        <v>0</v>
      </c>
      <c r="AR157" s="169" t="s">
        <v>340</v>
      </c>
      <c r="AT157" s="169" t="s">
        <v>336</v>
      </c>
      <c r="AU157" s="169" t="s">
        <v>82</v>
      </c>
      <c r="AY157" s="17" t="s">
        <v>334</v>
      </c>
      <c r="BE157" s="170">
        <f t="shared" si="19"/>
        <v>0</v>
      </c>
      <c r="BF157" s="170">
        <f t="shared" si="20"/>
        <v>0</v>
      </c>
      <c r="BG157" s="170">
        <f t="shared" si="21"/>
        <v>0</v>
      </c>
      <c r="BH157" s="170">
        <f t="shared" si="22"/>
        <v>0</v>
      </c>
      <c r="BI157" s="170">
        <f t="shared" si="23"/>
        <v>0</v>
      </c>
      <c r="BJ157" s="17" t="s">
        <v>87</v>
      </c>
      <c r="BK157" s="170">
        <f t="shared" si="24"/>
        <v>0</v>
      </c>
      <c r="BL157" s="17" t="s">
        <v>340</v>
      </c>
      <c r="BM157" s="169" t="s">
        <v>4188</v>
      </c>
    </row>
    <row r="158" spans="2:65" s="1" customFormat="1" ht="16.5" customHeight="1">
      <c r="B158" s="128"/>
      <c r="C158" s="158" t="s">
        <v>494</v>
      </c>
      <c r="D158" s="158" t="s">
        <v>336</v>
      </c>
      <c r="E158" s="159" t="s">
        <v>5394</v>
      </c>
      <c r="F158" s="160" t="s">
        <v>4189</v>
      </c>
      <c r="G158" s="161" t="s">
        <v>2397</v>
      </c>
      <c r="H158" s="162">
        <v>2</v>
      </c>
      <c r="I158" s="163"/>
      <c r="J158" s="164">
        <f t="shared" si="15"/>
        <v>0</v>
      </c>
      <c r="K158" s="165"/>
      <c r="L158" s="32"/>
      <c r="M158" s="166" t="s">
        <v>1</v>
      </c>
      <c r="N158" s="127" t="s">
        <v>41</v>
      </c>
      <c r="P158" s="167">
        <f t="shared" si="16"/>
        <v>0</v>
      </c>
      <c r="Q158" s="167">
        <v>0</v>
      </c>
      <c r="R158" s="167">
        <f t="shared" si="17"/>
        <v>0</v>
      </c>
      <c r="S158" s="167">
        <v>0</v>
      </c>
      <c r="T158" s="168">
        <f t="shared" si="18"/>
        <v>0</v>
      </c>
      <c r="AR158" s="169" t="s">
        <v>340</v>
      </c>
      <c r="AT158" s="169" t="s">
        <v>336</v>
      </c>
      <c r="AU158" s="169" t="s">
        <v>82</v>
      </c>
      <c r="AY158" s="17" t="s">
        <v>334</v>
      </c>
      <c r="BE158" s="170">
        <f t="shared" si="19"/>
        <v>0</v>
      </c>
      <c r="BF158" s="170">
        <f t="shared" si="20"/>
        <v>0</v>
      </c>
      <c r="BG158" s="170">
        <f t="shared" si="21"/>
        <v>0</v>
      </c>
      <c r="BH158" s="170">
        <f t="shared" si="22"/>
        <v>0</v>
      </c>
      <c r="BI158" s="170">
        <f t="shared" si="23"/>
        <v>0</v>
      </c>
      <c r="BJ158" s="17" t="s">
        <v>87</v>
      </c>
      <c r="BK158" s="170">
        <f t="shared" si="24"/>
        <v>0</v>
      </c>
      <c r="BL158" s="17" t="s">
        <v>340</v>
      </c>
      <c r="BM158" s="169" t="s">
        <v>4190</v>
      </c>
    </row>
    <row r="159" spans="2:65" s="1" customFormat="1" ht="24.15" customHeight="1">
      <c r="B159" s="128"/>
      <c r="C159" s="199" t="s">
        <v>498</v>
      </c>
      <c r="D159" s="199" t="s">
        <v>425</v>
      </c>
      <c r="E159" s="200" t="s">
        <v>5395</v>
      </c>
      <c r="F159" s="201" t="s">
        <v>3932</v>
      </c>
      <c r="G159" s="202" t="s">
        <v>511</v>
      </c>
      <c r="H159" s="203">
        <v>125</v>
      </c>
      <c r="I159" s="204"/>
      <c r="J159" s="205">
        <f t="shared" si="15"/>
        <v>0</v>
      </c>
      <c r="K159" s="206"/>
      <c r="L159" s="207"/>
      <c r="M159" s="208" t="s">
        <v>1</v>
      </c>
      <c r="N159" s="209" t="s">
        <v>41</v>
      </c>
      <c r="P159" s="167">
        <f t="shared" si="16"/>
        <v>0</v>
      </c>
      <c r="Q159" s="167">
        <v>0</v>
      </c>
      <c r="R159" s="167">
        <f t="shared" si="17"/>
        <v>0</v>
      </c>
      <c r="S159" s="167">
        <v>0</v>
      </c>
      <c r="T159" s="168">
        <f t="shared" si="18"/>
        <v>0</v>
      </c>
      <c r="AR159" s="169" t="s">
        <v>392</v>
      </c>
      <c r="AT159" s="169" t="s">
        <v>425</v>
      </c>
      <c r="AU159" s="169" t="s">
        <v>82</v>
      </c>
      <c r="AY159" s="17" t="s">
        <v>334</v>
      </c>
      <c r="BE159" s="170">
        <f t="shared" si="19"/>
        <v>0</v>
      </c>
      <c r="BF159" s="170">
        <f t="shared" si="20"/>
        <v>0</v>
      </c>
      <c r="BG159" s="170">
        <f t="shared" si="21"/>
        <v>0</v>
      </c>
      <c r="BH159" s="170">
        <f t="shared" si="22"/>
        <v>0</v>
      </c>
      <c r="BI159" s="170">
        <f t="shared" si="23"/>
        <v>0</v>
      </c>
      <c r="BJ159" s="17" t="s">
        <v>87</v>
      </c>
      <c r="BK159" s="170">
        <f t="shared" si="24"/>
        <v>0</v>
      </c>
      <c r="BL159" s="17" t="s">
        <v>340</v>
      </c>
      <c r="BM159" s="169" t="s">
        <v>4191</v>
      </c>
    </row>
    <row r="160" spans="2:65" s="1" customFormat="1" ht="55.5" customHeight="1">
      <c r="B160" s="128"/>
      <c r="C160" s="199" t="s">
        <v>503</v>
      </c>
      <c r="D160" s="199" t="s">
        <v>425</v>
      </c>
      <c r="E160" s="200" t="s">
        <v>5396</v>
      </c>
      <c r="F160" s="201" t="s">
        <v>4186</v>
      </c>
      <c r="G160" s="202" t="s">
        <v>511</v>
      </c>
      <c r="H160" s="203">
        <v>30</v>
      </c>
      <c r="I160" s="204"/>
      <c r="J160" s="205">
        <f t="shared" si="15"/>
        <v>0</v>
      </c>
      <c r="K160" s="206"/>
      <c r="L160" s="207"/>
      <c r="M160" s="208" t="s">
        <v>1</v>
      </c>
      <c r="N160" s="209" t="s">
        <v>41</v>
      </c>
      <c r="P160" s="167">
        <f t="shared" si="16"/>
        <v>0</v>
      </c>
      <c r="Q160" s="167">
        <v>0</v>
      </c>
      <c r="R160" s="167">
        <f t="shared" si="17"/>
        <v>0</v>
      </c>
      <c r="S160" s="167">
        <v>0</v>
      </c>
      <c r="T160" s="168">
        <f t="shared" si="18"/>
        <v>0</v>
      </c>
      <c r="AR160" s="169" t="s">
        <v>392</v>
      </c>
      <c r="AT160" s="169" t="s">
        <v>425</v>
      </c>
      <c r="AU160" s="169" t="s">
        <v>82</v>
      </c>
      <c r="AY160" s="17" t="s">
        <v>334</v>
      </c>
      <c r="BE160" s="170">
        <f t="shared" si="19"/>
        <v>0</v>
      </c>
      <c r="BF160" s="170">
        <f t="shared" si="20"/>
        <v>0</v>
      </c>
      <c r="BG160" s="170">
        <f t="shared" si="21"/>
        <v>0</v>
      </c>
      <c r="BH160" s="170">
        <f t="shared" si="22"/>
        <v>0</v>
      </c>
      <c r="BI160" s="170">
        <f t="shared" si="23"/>
        <v>0</v>
      </c>
      <c r="BJ160" s="17" t="s">
        <v>87</v>
      </c>
      <c r="BK160" s="170">
        <f t="shared" si="24"/>
        <v>0</v>
      </c>
      <c r="BL160" s="17" t="s">
        <v>340</v>
      </c>
      <c r="BM160" s="169" t="s">
        <v>4192</v>
      </c>
    </row>
    <row r="161" spans="2:65" s="1" customFormat="1" ht="16.5" customHeight="1">
      <c r="B161" s="128"/>
      <c r="C161" s="199" t="s">
        <v>508</v>
      </c>
      <c r="D161" s="199" t="s">
        <v>425</v>
      </c>
      <c r="E161" s="200" t="s">
        <v>5397</v>
      </c>
      <c r="F161" s="201" t="s">
        <v>3938</v>
      </c>
      <c r="G161" s="202" t="s">
        <v>501</v>
      </c>
      <c r="H161" s="203">
        <v>120</v>
      </c>
      <c r="I161" s="204"/>
      <c r="J161" s="205">
        <f t="shared" si="15"/>
        <v>0</v>
      </c>
      <c r="K161" s="206"/>
      <c r="L161" s="207"/>
      <c r="M161" s="208" t="s">
        <v>1</v>
      </c>
      <c r="N161" s="209" t="s">
        <v>41</v>
      </c>
      <c r="P161" s="167">
        <f t="shared" si="16"/>
        <v>0</v>
      </c>
      <c r="Q161" s="167">
        <v>0</v>
      </c>
      <c r="R161" s="167">
        <f t="shared" si="17"/>
        <v>0</v>
      </c>
      <c r="S161" s="167">
        <v>0</v>
      </c>
      <c r="T161" s="168">
        <f t="shared" si="18"/>
        <v>0</v>
      </c>
      <c r="AR161" s="169" t="s">
        <v>392</v>
      </c>
      <c r="AT161" s="169" t="s">
        <v>425</v>
      </c>
      <c r="AU161" s="169" t="s">
        <v>82</v>
      </c>
      <c r="AY161" s="17" t="s">
        <v>334</v>
      </c>
      <c r="BE161" s="170">
        <f t="shared" si="19"/>
        <v>0</v>
      </c>
      <c r="BF161" s="170">
        <f t="shared" si="20"/>
        <v>0</v>
      </c>
      <c r="BG161" s="170">
        <f t="shared" si="21"/>
        <v>0</v>
      </c>
      <c r="BH161" s="170">
        <f t="shared" si="22"/>
        <v>0</v>
      </c>
      <c r="BI161" s="170">
        <f t="shared" si="23"/>
        <v>0</v>
      </c>
      <c r="BJ161" s="17" t="s">
        <v>87</v>
      </c>
      <c r="BK161" s="170">
        <f t="shared" si="24"/>
        <v>0</v>
      </c>
      <c r="BL161" s="17" t="s">
        <v>340</v>
      </c>
      <c r="BM161" s="169" t="s">
        <v>4193</v>
      </c>
    </row>
    <row r="162" spans="2:65" s="1" customFormat="1" ht="21.75" customHeight="1">
      <c r="B162" s="128"/>
      <c r="C162" s="199" t="s">
        <v>514</v>
      </c>
      <c r="D162" s="199" t="s">
        <v>425</v>
      </c>
      <c r="E162" s="200" t="s">
        <v>5398</v>
      </c>
      <c r="F162" s="201" t="s">
        <v>3940</v>
      </c>
      <c r="G162" s="202" t="s">
        <v>501</v>
      </c>
      <c r="H162" s="203">
        <v>1</v>
      </c>
      <c r="I162" s="204"/>
      <c r="J162" s="205">
        <f t="shared" si="15"/>
        <v>0</v>
      </c>
      <c r="K162" s="206"/>
      <c r="L162" s="207"/>
      <c r="M162" s="208" t="s">
        <v>1</v>
      </c>
      <c r="N162" s="209" t="s">
        <v>41</v>
      </c>
      <c r="P162" s="167">
        <f t="shared" si="16"/>
        <v>0</v>
      </c>
      <c r="Q162" s="167">
        <v>0</v>
      </c>
      <c r="R162" s="167">
        <f t="shared" si="17"/>
        <v>0</v>
      </c>
      <c r="S162" s="167">
        <v>0</v>
      </c>
      <c r="T162" s="168">
        <f t="shared" si="18"/>
        <v>0</v>
      </c>
      <c r="AR162" s="169" t="s">
        <v>392</v>
      </c>
      <c r="AT162" s="169" t="s">
        <v>425</v>
      </c>
      <c r="AU162" s="169" t="s">
        <v>82</v>
      </c>
      <c r="AY162" s="17" t="s">
        <v>334</v>
      </c>
      <c r="BE162" s="170">
        <f t="shared" si="19"/>
        <v>0</v>
      </c>
      <c r="BF162" s="170">
        <f t="shared" si="20"/>
        <v>0</v>
      </c>
      <c r="BG162" s="170">
        <f t="shared" si="21"/>
        <v>0</v>
      </c>
      <c r="BH162" s="170">
        <f t="shared" si="22"/>
        <v>0</v>
      </c>
      <c r="BI162" s="170">
        <f t="shared" si="23"/>
        <v>0</v>
      </c>
      <c r="BJ162" s="17" t="s">
        <v>87</v>
      </c>
      <c r="BK162" s="170">
        <f t="shared" si="24"/>
        <v>0</v>
      </c>
      <c r="BL162" s="17" t="s">
        <v>340</v>
      </c>
      <c r="BM162" s="169" t="s">
        <v>4194</v>
      </c>
    </row>
    <row r="163" spans="2:65" s="1" customFormat="1" ht="16.5" customHeight="1">
      <c r="B163" s="128"/>
      <c r="C163" s="199" t="s">
        <v>519</v>
      </c>
      <c r="D163" s="199" t="s">
        <v>425</v>
      </c>
      <c r="E163" s="200" t="s">
        <v>5399</v>
      </c>
      <c r="F163" s="201" t="s">
        <v>4189</v>
      </c>
      <c r="G163" s="202" t="s">
        <v>2397</v>
      </c>
      <c r="H163" s="203">
        <v>2</v>
      </c>
      <c r="I163" s="204"/>
      <c r="J163" s="205">
        <f t="shared" si="15"/>
        <v>0</v>
      </c>
      <c r="K163" s="206"/>
      <c r="L163" s="207"/>
      <c r="M163" s="208" t="s">
        <v>1</v>
      </c>
      <c r="N163" s="209" t="s">
        <v>41</v>
      </c>
      <c r="P163" s="167">
        <f t="shared" si="16"/>
        <v>0</v>
      </c>
      <c r="Q163" s="167">
        <v>0</v>
      </c>
      <c r="R163" s="167">
        <f t="shared" si="17"/>
        <v>0</v>
      </c>
      <c r="S163" s="167">
        <v>0</v>
      </c>
      <c r="T163" s="168">
        <f t="shared" si="18"/>
        <v>0</v>
      </c>
      <c r="AR163" s="169" t="s">
        <v>392</v>
      </c>
      <c r="AT163" s="169" t="s">
        <v>425</v>
      </c>
      <c r="AU163" s="169" t="s">
        <v>82</v>
      </c>
      <c r="AY163" s="17" t="s">
        <v>334</v>
      </c>
      <c r="BE163" s="170">
        <f t="shared" si="19"/>
        <v>0</v>
      </c>
      <c r="BF163" s="170">
        <f t="shared" si="20"/>
        <v>0</v>
      </c>
      <c r="BG163" s="170">
        <f t="shared" si="21"/>
        <v>0</v>
      </c>
      <c r="BH163" s="170">
        <f t="shared" si="22"/>
        <v>0</v>
      </c>
      <c r="BI163" s="170">
        <f t="shared" si="23"/>
        <v>0</v>
      </c>
      <c r="BJ163" s="17" t="s">
        <v>87</v>
      </c>
      <c r="BK163" s="170">
        <f t="shared" si="24"/>
        <v>0</v>
      </c>
      <c r="BL163" s="17" t="s">
        <v>340</v>
      </c>
      <c r="BM163" s="169" t="s">
        <v>4195</v>
      </c>
    </row>
    <row r="164" spans="2:65" s="11" customFormat="1" ht="25.95" customHeight="1">
      <c r="B164" s="146"/>
      <c r="D164" s="147" t="s">
        <v>74</v>
      </c>
      <c r="E164" s="148" t="s">
        <v>3145</v>
      </c>
      <c r="F164" s="148" t="s">
        <v>4015</v>
      </c>
      <c r="I164" s="149"/>
      <c r="J164" s="150">
        <f>BK164</f>
        <v>0</v>
      </c>
      <c r="L164" s="146"/>
      <c r="M164" s="151"/>
      <c r="P164" s="152">
        <f>P165</f>
        <v>0</v>
      </c>
      <c r="R164" s="152">
        <f>R165</f>
        <v>0</v>
      </c>
      <c r="T164" s="153">
        <f>T165</f>
        <v>0</v>
      </c>
      <c r="AR164" s="147" t="s">
        <v>82</v>
      </c>
      <c r="AT164" s="154" t="s">
        <v>74</v>
      </c>
      <c r="AU164" s="154" t="s">
        <v>75</v>
      </c>
      <c r="AY164" s="147" t="s">
        <v>334</v>
      </c>
      <c r="BK164" s="155">
        <f>BK165</f>
        <v>0</v>
      </c>
    </row>
    <row r="165" spans="2:65" s="1" customFormat="1" ht="21.75" customHeight="1">
      <c r="B165" s="128"/>
      <c r="C165" s="158" t="s">
        <v>524</v>
      </c>
      <c r="D165" s="158" t="s">
        <v>336</v>
      </c>
      <c r="E165" s="159" t="s">
        <v>5400</v>
      </c>
      <c r="F165" s="160" t="s">
        <v>4016</v>
      </c>
      <c r="G165" s="161" t="s">
        <v>501</v>
      </c>
      <c r="H165" s="162">
        <v>14</v>
      </c>
      <c r="I165" s="163"/>
      <c r="J165" s="164">
        <f>ROUND(I165*H165,2)</f>
        <v>0</v>
      </c>
      <c r="K165" s="165"/>
      <c r="L165" s="32"/>
      <c r="M165" s="166" t="s">
        <v>1</v>
      </c>
      <c r="N165" s="127" t="s">
        <v>41</v>
      </c>
      <c r="P165" s="167">
        <f>O165*H165</f>
        <v>0</v>
      </c>
      <c r="Q165" s="167">
        <v>0</v>
      </c>
      <c r="R165" s="167">
        <f>Q165*H165</f>
        <v>0</v>
      </c>
      <c r="S165" s="167">
        <v>0</v>
      </c>
      <c r="T165" s="168">
        <f>S165*H165</f>
        <v>0</v>
      </c>
      <c r="AR165" s="169" t="s">
        <v>340</v>
      </c>
      <c r="AT165" s="169" t="s">
        <v>336</v>
      </c>
      <c r="AU165" s="169" t="s">
        <v>82</v>
      </c>
      <c r="AY165" s="17" t="s">
        <v>334</v>
      </c>
      <c r="BE165" s="170">
        <f>IF(N165="základná",J165,0)</f>
        <v>0</v>
      </c>
      <c r="BF165" s="170">
        <f>IF(N165="znížená",J165,0)</f>
        <v>0</v>
      </c>
      <c r="BG165" s="170">
        <f>IF(N165="zákl. prenesená",J165,0)</f>
        <v>0</v>
      </c>
      <c r="BH165" s="170">
        <f>IF(N165="zníž. prenesená",J165,0)</f>
        <v>0</v>
      </c>
      <c r="BI165" s="170">
        <f>IF(N165="nulová",J165,0)</f>
        <v>0</v>
      </c>
      <c r="BJ165" s="17" t="s">
        <v>87</v>
      </c>
      <c r="BK165" s="170">
        <f>ROUND(I165*H165,2)</f>
        <v>0</v>
      </c>
      <c r="BL165" s="17" t="s">
        <v>340</v>
      </c>
      <c r="BM165" s="169" t="s">
        <v>4196</v>
      </c>
    </row>
    <row r="166" spans="2:65" s="11" customFormat="1" ht="25.95" customHeight="1">
      <c r="B166" s="146"/>
      <c r="D166" s="147" t="s">
        <v>74</v>
      </c>
      <c r="E166" s="148" t="s">
        <v>3156</v>
      </c>
      <c r="F166" s="148" t="s">
        <v>4121</v>
      </c>
      <c r="I166" s="149"/>
      <c r="J166" s="150">
        <f>BK166</f>
        <v>0</v>
      </c>
      <c r="L166" s="146"/>
      <c r="M166" s="151"/>
      <c r="P166" s="152">
        <f>SUM(P167:P171)</f>
        <v>0</v>
      </c>
      <c r="R166" s="152">
        <f>SUM(R167:R171)</f>
        <v>0</v>
      </c>
      <c r="T166" s="153">
        <f>SUM(T167:T171)</f>
        <v>0</v>
      </c>
      <c r="AR166" s="147" t="s">
        <v>82</v>
      </c>
      <c r="AT166" s="154" t="s">
        <v>74</v>
      </c>
      <c r="AU166" s="154" t="s">
        <v>75</v>
      </c>
      <c r="AY166" s="147" t="s">
        <v>334</v>
      </c>
      <c r="BK166" s="155">
        <f>SUM(BK167:BK171)</f>
        <v>0</v>
      </c>
    </row>
    <row r="167" spans="2:65" s="1" customFormat="1" ht="16.5" customHeight="1">
      <c r="B167" s="128"/>
      <c r="C167" s="158" t="s">
        <v>530</v>
      </c>
      <c r="D167" s="158" t="s">
        <v>336</v>
      </c>
      <c r="E167" s="159" t="s">
        <v>5401</v>
      </c>
      <c r="F167" s="160" t="s">
        <v>4197</v>
      </c>
      <c r="G167" s="161" t="s">
        <v>2590</v>
      </c>
      <c r="H167" s="162">
        <v>10</v>
      </c>
      <c r="I167" s="163"/>
      <c r="J167" s="164">
        <f>ROUND(I167*H167,2)</f>
        <v>0</v>
      </c>
      <c r="K167" s="165"/>
      <c r="L167" s="32"/>
      <c r="M167" s="166" t="s">
        <v>1</v>
      </c>
      <c r="N167" s="127" t="s">
        <v>41</v>
      </c>
      <c r="P167" s="167">
        <f>O167*H167</f>
        <v>0</v>
      </c>
      <c r="Q167" s="167">
        <v>0</v>
      </c>
      <c r="R167" s="167">
        <f>Q167*H167</f>
        <v>0</v>
      </c>
      <c r="S167" s="167">
        <v>0</v>
      </c>
      <c r="T167" s="168">
        <f>S167*H167</f>
        <v>0</v>
      </c>
      <c r="AR167" s="169" t="s">
        <v>340</v>
      </c>
      <c r="AT167" s="169" t="s">
        <v>336</v>
      </c>
      <c r="AU167" s="169" t="s">
        <v>82</v>
      </c>
      <c r="AY167" s="17" t="s">
        <v>334</v>
      </c>
      <c r="BE167" s="170">
        <f>IF(N167="základná",J167,0)</f>
        <v>0</v>
      </c>
      <c r="BF167" s="170">
        <f>IF(N167="znížená",J167,0)</f>
        <v>0</v>
      </c>
      <c r="BG167" s="170">
        <f>IF(N167="zákl. prenesená",J167,0)</f>
        <v>0</v>
      </c>
      <c r="BH167" s="170">
        <f>IF(N167="zníž. prenesená",J167,0)</f>
        <v>0</v>
      </c>
      <c r="BI167" s="170">
        <f>IF(N167="nulová",J167,0)</f>
        <v>0</v>
      </c>
      <c r="BJ167" s="17" t="s">
        <v>87</v>
      </c>
      <c r="BK167" s="170">
        <f>ROUND(I167*H167,2)</f>
        <v>0</v>
      </c>
      <c r="BL167" s="17" t="s">
        <v>340</v>
      </c>
      <c r="BM167" s="169" t="s">
        <v>4198</v>
      </c>
    </row>
    <row r="168" spans="2:65" s="1" customFormat="1" ht="16.5" customHeight="1">
      <c r="B168" s="128"/>
      <c r="C168" s="158" t="s">
        <v>536</v>
      </c>
      <c r="D168" s="158" t="s">
        <v>336</v>
      </c>
      <c r="E168" s="159" t="s">
        <v>5402</v>
      </c>
      <c r="F168" s="160" t="s">
        <v>4130</v>
      </c>
      <c r="G168" s="161" t="s">
        <v>501</v>
      </c>
      <c r="H168" s="162">
        <v>2</v>
      </c>
      <c r="I168" s="163"/>
      <c r="J168" s="164">
        <f>ROUND(I168*H168,2)</f>
        <v>0</v>
      </c>
      <c r="K168" s="165"/>
      <c r="L168" s="32"/>
      <c r="M168" s="166" t="s">
        <v>1</v>
      </c>
      <c r="N168" s="127" t="s">
        <v>41</v>
      </c>
      <c r="P168" s="167">
        <f>O168*H168</f>
        <v>0</v>
      </c>
      <c r="Q168" s="167">
        <v>0</v>
      </c>
      <c r="R168" s="167">
        <f>Q168*H168</f>
        <v>0</v>
      </c>
      <c r="S168" s="167">
        <v>0</v>
      </c>
      <c r="T168" s="168">
        <f>S168*H168</f>
        <v>0</v>
      </c>
      <c r="AR168" s="169" t="s">
        <v>340</v>
      </c>
      <c r="AT168" s="169" t="s">
        <v>336</v>
      </c>
      <c r="AU168" s="169" t="s">
        <v>82</v>
      </c>
      <c r="AY168" s="17" t="s">
        <v>334</v>
      </c>
      <c r="BE168" s="170">
        <f>IF(N168="základná",J168,0)</f>
        <v>0</v>
      </c>
      <c r="BF168" s="170">
        <f>IF(N168="znížená",J168,0)</f>
        <v>0</v>
      </c>
      <c r="BG168" s="170">
        <f>IF(N168="zákl. prenesená",J168,0)</f>
        <v>0</v>
      </c>
      <c r="BH168" s="170">
        <f>IF(N168="zníž. prenesená",J168,0)</f>
        <v>0</v>
      </c>
      <c r="BI168" s="170">
        <f>IF(N168="nulová",J168,0)</f>
        <v>0</v>
      </c>
      <c r="BJ168" s="17" t="s">
        <v>87</v>
      </c>
      <c r="BK168" s="170">
        <f>ROUND(I168*H168,2)</f>
        <v>0</v>
      </c>
      <c r="BL168" s="17" t="s">
        <v>340</v>
      </c>
      <c r="BM168" s="169" t="s">
        <v>4199</v>
      </c>
    </row>
    <row r="169" spans="2:65" s="1" customFormat="1" ht="16.5" customHeight="1">
      <c r="B169" s="128"/>
      <c r="C169" s="158" t="s">
        <v>542</v>
      </c>
      <c r="D169" s="158" t="s">
        <v>336</v>
      </c>
      <c r="E169" s="159" t="s">
        <v>5403</v>
      </c>
      <c r="F169" s="160" t="s">
        <v>4140</v>
      </c>
      <c r="G169" s="161" t="s">
        <v>501</v>
      </c>
      <c r="H169" s="162">
        <v>100</v>
      </c>
      <c r="I169" s="163"/>
      <c r="J169" s="164">
        <f>ROUND(I169*H169,2)</f>
        <v>0</v>
      </c>
      <c r="K169" s="165"/>
      <c r="L169" s="32"/>
      <c r="M169" s="166" t="s">
        <v>1</v>
      </c>
      <c r="N169" s="127" t="s">
        <v>41</v>
      </c>
      <c r="P169" s="167">
        <f>O169*H169</f>
        <v>0</v>
      </c>
      <c r="Q169" s="167">
        <v>0</v>
      </c>
      <c r="R169" s="167">
        <f>Q169*H169</f>
        <v>0</v>
      </c>
      <c r="S169" s="167">
        <v>0</v>
      </c>
      <c r="T169" s="168">
        <f>S169*H169</f>
        <v>0</v>
      </c>
      <c r="AR169" s="169" t="s">
        <v>340</v>
      </c>
      <c r="AT169" s="169" t="s">
        <v>336</v>
      </c>
      <c r="AU169" s="169" t="s">
        <v>82</v>
      </c>
      <c r="AY169" s="17" t="s">
        <v>334</v>
      </c>
      <c r="BE169" s="170">
        <f>IF(N169="základná",J169,0)</f>
        <v>0</v>
      </c>
      <c r="BF169" s="170">
        <f>IF(N169="znížená",J169,0)</f>
        <v>0</v>
      </c>
      <c r="BG169" s="170">
        <f>IF(N169="zákl. prenesená",J169,0)</f>
        <v>0</v>
      </c>
      <c r="BH169" s="170">
        <f>IF(N169="zníž. prenesená",J169,0)</f>
        <v>0</v>
      </c>
      <c r="BI169" s="170">
        <f>IF(N169="nulová",J169,0)</f>
        <v>0</v>
      </c>
      <c r="BJ169" s="17" t="s">
        <v>87</v>
      </c>
      <c r="BK169" s="170">
        <f>ROUND(I169*H169,2)</f>
        <v>0</v>
      </c>
      <c r="BL169" s="17" t="s">
        <v>340</v>
      </c>
      <c r="BM169" s="169" t="s">
        <v>4200</v>
      </c>
    </row>
    <row r="170" spans="2:65" s="1" customFormat="1" ht="16.5" customHeight="1">
      <c r="B170" s="128"/>
      <c r="C170" s="199" t="s">
        <v>550</v>
      </c>
      <c r="D170" s="199" t="s">
        <v>425</v>
      </c>
      <c r="E170" s="200" t="s">
        <v>5404</v>
      </c>
      <c r="F170" s="201" t="s">
        <v>4130</v>
      </c>
      <c r="G170" s="202" t="s">
        <v>501</v>
      </c>
      <c r="H170" s="203">
        <v>2</v>
      </c>
      <c r="I170" s="204"/>
      <c r="J170" s="205">
        <f>ROUND(I170*H170,2)</f>
        <v>0</v>
      </c>
      <c r="K170" s="206"/>
      <c r="L170" s="207"/>
      <c r="M170" s="208" t="s">
        <v>1</v>
      </c>
      <c r="N170" s="209" t="s">
        <v>41</v>
      </c>
      <c r="P170" s="167">
        <f>O170*H170</f>
        <v>0</v>
      </c>
      <c r="Q170" s="167">
        <v>0</v>
      </c>
      <c r="R170" s="167">
        <f>Q170*H170</f>
        <v>0</v>
      </c>
      <c r="S170" s="167">
        <v>0</v>
      </c>
      <c r="T170" s="168">
        <f>S170*H170</f>
        <v>0</v>
      </c>
      <c r="AR170" s="169" t="s">
        <v>392</v>
      </c>
      <c r="AT170" s="169" t="s">
        <v>425</v>
      </c>
      <c r="AU170" s="169" t="s">
        <v>82</v>
      </c>
      <c r="AY170" s="17" t="s">
        <v>334</v>
      </c>
      <c r="BE170" s="170">
        <f>IF(N170="základná",J170,0)</f>
        <v>0</v>
      </c>
      <c r="BF170" s="170">
        <f>IF(N170="znížená",J170,0)</f>
        <v>0</v>
      </c>
      <c r="BG170" s="170">
        <f>IF(N170="zákl. prenesená",J170,0)</f>
        <v>0</v>
      </c>
      <c r="BH170" s="170">
        <f>IF(N170="zníž. prenesená",J170,0)</f>
        <v>0</v>
      </c>
      <c r="BI170" s="170">
        <f>IF(N170="nulová",J170,0)</f>
        <v>0</v>
      </c>
      <c r="BJ170" s="17" t="s">
        <v>87</v>
      </c>
      <c r="BK170" s="170">
        <f>ROUND(I170*H170,2)</f>
        <v>0</v>
      </c>
      <c r="BL170" s="17" t="s">
        <v>340</v>
      </c>
      <c r="BM170" s="169" t="s">
        <v>4201</v>
      </c>
    </row>
    <row r="171" spans="2:65" s="1" customFormat="1" ht="16.5" customHeight="1">
      <c r="B171" s="128"/>
      <c r="C171" s="199" t="s">
        <v>554</v>
      </c>
      <c r="D171" s="199" t="s">
        <v>425</v>
      </c>
      <c r="E171" s="200" t="s">
        <v>5405</v>
      </c>
      <c r="F171" s="201" t="s">
        <v>4140</v>
      </c>
      <c r="G171" s="202" t="s">
        <v>501</v>
      </c>
      <c r="H171" s="203">
        <v>100</v>
      </c>
      <c r="I171" s="204"/>
      <c r="J171" s="205">
        <f>ROUND(I171*H171,2)</f>
        <v>0</v>
      </c>
      <c r="K171" s="206"/>
      <c r="L171" s="207"/>
      <c r="M171" s="219" t="s">
        <v>1</v>
      </c>
      <c r="N171" s="220" t="s">
        <v>41</v>
      </c>
      <c r="O171" s="216"/>
      <c r="P171" s="217">
        <f>O171*H171</f>
        <v>0</v>
      </c>
      <c r="Q171" s="217">
        <v>0</v>
      </c>
      <c r="R171" s="217">
        <f>Q171*H171</f>
        <v>0</v>
      </c>
      <c r="S171" s="217">
        <v>0</v>
      </c>
      <c r="T171" s="218">
        <f>S171*H171</f>
        <v>0</v>
      </c>
      <c r="AR171" s="169" t="s">
        <v>392</v>
      </c>
      <c r="AT171" s="169" t="s">
        <v>425</v>
      </c>
      <c r="AU171" s="169" t="s">
        <v>82</v>
      </c>
      <c r="AY171" s="17" t="s">
        <v>334</v>
      </c>
      <c r="BE171" s="170">
        <f>IF(N171="základná",J171,0)</f>
        <v>0</v>
      </c>
      <c r="BF171" s="170">
        <f>IF(N171="znížená",J171,0)</f>
        <v>0</v>
      </c>
      <c r="BG171" s="170">
        <f>IF(N171="zákl. prenesená",J171,0)</f>
        <v>0</v>
      </c>
      <c r="BH171" s="170">
        <f>IF(N171="zníž. prenesená",J171,0)</f>
        <v>0</v>
      </c>
      <c r="BI171" s="170">
        <f>IF(N171="nulová",J171,0)</f>
        <v>0</v>
      </c>
      <c r="BJ171" s="17" t="s">
        <v>87</v>
      </c>
      <c r="BK171" s="170">
        <f>ROUND(I171*H171,2)</f>
        <v>0</v>
      </c>
      <c r="BL171" s="17" t="s">
        <v>340</v>
      </c>
      <c r="BM171" s="169" t="s">
        <v>4202</v>
      </c>
    </row>
    <row r="172" spans="2:65" s="1" customFormat="1" ht="6.9" customHeight="1">
      <c r="B172" s="47"/>
      <c r="C172" s="48"/>
      <c r="D172" s="48"/>
      <c r="E172" s="48"/>
      <c r="F172" s="48"/>
      <c r="G172" s="48"/>
      <c r="H172" s="48"/>
      <c r="I172" s="48"/>
      <c r="J172" s="48"/>
      <c r="K172" s="48"/>
      <c r="L172" s="32"/>
    </row>
    <row r="174" spans="2:65" ht="15" customHeight="1">
      <c r="B174" s="229" t="s">
        <v>5534</v>
      </c>
      <c r="C174" s="230"/>
      <c r="D174" s="230"/>
      <c r="E174" s="230"/>
      <c r="F174" s="230"/>
      <c r="G174" s="231"/>
      <c r="H174" s="231"/>
    </row>
    <row r="175" spans="2:65" ht="40.200000000000003" customHeight="1">
      <c r="B175" s="278" t="s">
        <v>5535</v>
      </c>
      <c r="C175" s="279"/>
      <c r="D175" s="279"/>
      <c r="E175" s="279"/>
      <c r="F175" s="279"/>
      <c r="G175" s="279"/>
      <c r="H175" s="279"/>
    </row>
    <row r="176" spans="2:65" ht="63" customHeight="1">
      <c r="B176" s="278" t="s">
        <v>5536</v>
      </c>
      <c r="C176" s="278"/>
      <c r="D176" s="278"/>
      <c r="E176" s="278"/>
      <c r="F176" s="278"/>
      <c r="G176" s="278"/>
      <c r="H176" s="278"/>
    </row>
    <row r="177" spans="2:8" ht="63" customHeight="1">
      <c r="B177" s="278" t="s">
        <v>5537</v>
      </c>
      <c r="C177" s="278"/>
      <c r="D177" s="278"/>
      <c r="E177" s="278"/>
      <c r="F177" s="278"/>
      <c r="G177" s="278"/>
      <c r="H177" s="278"/>
    </row>
    <row r="178" spans="2:8" ht="63" customHeight="1">
      <c r="B178" s="278" t="s">
        <v>5538</v>
      </c>
      <c r="C178" s="278"/>
      <c r="D178" s="278"/>
      <c r="E178" s="278"/>
      <c r="F178" s="278"/>
      <c r="G178" s="278"/>
      <c r="H178" s="278"/>
    </row>
    <row r="179" spans="2:8" ht="63" customHeight="1">
      <c r="B179" s="278" t="s">
        <v>5539</v>
      </c>
      <c r="C179" s="278"/>
      <c r="D179" s="278"/>
      <c r="E179" s="278"/>
      <c r="F179" s="278"/>
      <c r="G179" s="278"/>
      <c r="H179" s="278"/>
    </row>
    <row r="180" spans="2:8" ht="63" customHeight="1">
      <c r="B180" s="278" t="s">
        <v>5540</v>
      </c>
      <c r="C180" s="278"/>
      <c r="D180" s="278"/>
      <c r="E180" s="278"/>
      <c r="F180" s="278"/>
      <c r="G180" s="278"/>
      <c r="H180" s="278"/>
    </row>
    <row r="181" spans="2:8" ht="40.200000000000003" customHeight="1">
      <c r="B181" s="278" t="s">
        <v>5541</v>
      </c>
      <c r="C181" s="278"/>
      <c r="D181" s="278"/>
      <c r="E181" s="278"/>
      <c r="F181" s="278"/>
      <c r="G181" s="278"/>
      <c r="H181" s="278"/>
    </row>
  </sheetData>
  <autoFilter ref="C129:K171" xr:uid="{00000000-0009-0000-0000-000008000000}"/>
  <mergeCells count="21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  <mergeCell ref="B180:H180"/>
    <mergeCell ref="B181:H181"/>
    <mergeCell ref="B175:H175"/>
    <mergeCell ref="B176:H176"/>
    <mergeCell ref="B177:H177"/>
    <mergeCell ref="B178:H178"/>
    <mergeCell ref="B179:H17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16</vt:i4>
      </vt:variant>
      <vt:variant>
        <vt:lpstr>Pomenované rozsahy</vt:lpstr>
      </vt:variant>
      <vt:variant>
        <vt:i4>32</vt:i4>
      </vt:variant>
    </vt:vector>
  </HeadingPairs>
  <TitlesOfParts>
    <vt:vector size="48" baseType="lpstr">
      <vt:lpstr>Rekapitulácia stavby</vt:lpstr>
      <vt:lpstr>01 - SO01.1 - Stavebná časť</vt:lpstr>
      <vt:lpstr>02 - SO01.2 - Zdravotechnika</vt:lpstr>
      <vt:lpstr>03 - SO01.3 - Vykurovanie</vt:lpstr>
      <vt:lpstr>04.1 - SO01.4.1 - Vzducho...</vt:lpstr>
      <vt:lpstr>04.2 - SO01.4.2 -  CHlade...</vt:lpstr>
      <vt:lpstr>05 - SO01.5 - EPS</vt:lpstr>
      <vt:lpstr>06 - SO01.6 - Elektroinšt...</vt:lpstr>
      <vt:lpstr>08x - SO06 - ELEKTRICKÁ P...</vt:lpstr>
      <vt:lpstr>09x - SO07 - SLABOPRÚDOVÉ...</vt:lpstr>
      <vt:lpstr>10x - SO08 - VODOVODNÁ PR...</vt:lpstr>
      <vt:lpstr>11x - SO09.1 -KANALIZAČNÁ...</vt:lpstr>
      <vt:lpstr>12x - SO09.2 - DAŽĎOVÉ AR...</vt:lpstr>
      <vt:lpstr>13x - SO10 - PRÍPOJKA TEP...</vt:lpstr>
      <vt:lpstr>14x - PS01- ODOVZDÁVACIA ...</vt:lpstr>
      <vt:lpstr>Zoznam figúr</vt:lpstr>
      <vt:lpstr>'01 - SO01.1 - Stavebná časť'!Názvy_tlače</vt:lpstr>
      <vt:lpstr>'02 - SO01.2 - Zdravotechnika'!Názvy_tlače</vt:lpstr>
      <vt:lpstr>'03 - SO01.3 - Vykurovanie'!Názvy_tlače</vt:lpstr>
      <vt:lpstr>'04.1 - SO01.4.1 - Vzducho...'!Názvy_tlače</vt:lpstr>
      <vt:lpstr>'04.2 - SO01.4.2 -  CHlade...'!Názvy_tlače</vt:lpstr>
      <vt:lpstr>'05 - SO01.5 - EPS'!Názvy_tlače</vt:lpstr>
      <vt:lpstr>'06 - SO01.6 - Elektroinšt...'!Názvy_tlače</vt:lpstr>
      <vt:lpstr>'08x - SO06 - ELEKTRICKÁ P...'!Názvy_tlače</vt:lpstr>
      <vt:lpstr>'09x - SO07 - SLABOPRÚDOVÉ...'!Názvy_tlače</vt:lpstr>
      <vt:lpstr>'10x - SO08 - VODOVODNÁ PR...'!Názvy_tlače</vt:lpstr>
      <vt:lpstr>'11x - SO09.1 -KANALIZAČNÁ...'!Názvy_tlače</vt:lpstr>
      <vt:lpstr>'12x - SO09.2 - DAŽĎOVÉ AR...'!Názvy_tlače</vt:lpstr>
      <vt:lpstr>'13x - SO10 - PRÍPOJKA TEP...'!Názvy_tlače</vt:lpstr>
      <vt:lpstr>'14x - PS01- ODOVZDÁVACIA ...'!Názvy_tlače</vt:lpstr>
      <vt:lpstr>'Rekapitulácia stavby'!Názvy_tlače</vt:lpstr>
      <vt:lpstr>'Zoznam figúr'!Názvy_tlače</vt:lpstr>
      <vt:lpstr>'01 - SO01.1 - Stavebná časť'!Oblasť_tlače</vt:lpstr>
      <vt:lpstr>'02 - SO01.2 - Zdravotechnika'!Oblasť_tlače</vt:lpstr>
      <vt:lpstr>'03 - SO01.3 - Vykurovanie'!Oblasť_tlače</vt:lpstr>
      <vt:lpstr>'04.1 - SO01.4.1 - Vzducho...'!Oblasť_tlače</vt:lpstr>
      <vt:lpstr>'04.2 - SO01.4.2 -  CHlade...'!Oblasť_tlače</vt:lpstr>
      <vt:lpstr>'05 - SO01.5 - EPS'!Oblasť_tlače</vt:lpstr>
      <vt:lpstr>'06 - SO01.6 - Elektroinšt...'!Oblasť_tlače</vt:lpstr>
      <vt:lpstr>'08x - SO06 - ELEKTRICKÁ P...'!Oblasť_tlače</vt:lpstr>
      <vt:lpstr>'09x - SO07 - SLABOPRÚDOVÉ...'!Oblasť_tlače</vt:lpstr>
      <vt:lpstr>'10x - SO08 - VODOVODNÁ PR...'!Oblasť_tlače</vt:lpstr>
      <vt:lpstr>'11x - SO09.1 -KANALIZAČNÁ...'!Oblasť_tlače</vt:lpstr>
      <vt:lpstr>'12x - SO09.2 - DAŽĎOVÉ AR...'!Oblasť_tlače</vt:lpstr>
      <vt:lpstr>'13x - SO10 - PRÍPOJKA TEP...'!Oblasť_tlače</vt:lpstr>
      <vt:lpstr>'14x - PS01- ODOVZDÁVACIA ...'!Oblasť_tlače</vt:lpstr>
      <vt:lpstr>'Rekapitulácia stavby'!Oblasť_tlače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PETINKANTB\Petinka</dc:creator>
  <cp:lastModifiedBy>Petinka</cp:lastModifiedBy>
  <dcterms:created xsi:type="dcterms:W3CDTF">2022-12-14T22:54:28Z</dcterms:created>
  <dcterms:modified xsi:type="dcterms:W3CDTF">2022-12-15T15:31:08Z</dcterms:modified>
</cp:coreProperties>
</file>