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2022-10-1 - Zmena chaty J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'2022-10-1 - Zmena chaty J...'!$C$138:$K$384</definedName>
    <definedName name="_xlnm.Print_Area" localSheetId="1">'2022-10-1 - Zmena chaty J...'!$C$4:$J$76,'2022-10-1 - Zmena chaty J...'!$C$82:$J$122,'2022-10-1 - Zmena chaty J...'!$C$128:$J$384</definedName>
    <definedName name="_xlnm.Print_Titles" localSheetId="1">'2022-10-1 - Zmena chaty J...'!$138:$138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59"/>
  <c r="BH359"/>
  <c r="BG359"/>
  <c r="BE359"/>
  <c r="T359"/>
  <c r="T358"/>
  <c r="R359"/>
  <c r="R358"/>
  <c r="P359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3"/>
  <c r="BH343"/>
  <c r="BG343"/>
  <c r="BE343"/>
  <c r="T343"/>
  <c r="T342"/>
  <c r="R343"/>
  <c r="R342"/>
  <c r="P343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T217"/>
  <c r="R218"/>
  <c r="R217"/>
  <c r="P218"/>
  <c r="P217"/>
  <c r="BI216"/>
  <c r="BH216"/>
  <c r="BG216"/>
  <c r="BE216"/>
  <c r="T216"/>
  <c r="T215"/>
  <c r="R216"/>
  <c r="R215"/>
  <c r="P216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F135"/>
  <c r="F133"/>
  <c r="E131"/>
  <c r="F89"/>
  <c r="F87"/>
  <c r="E85"/>
  <c r="J22"/>
  <c r="E22"/>
  <c r="J136"/>
  <c r="J21"/>
  <c r="J19"/>
  <c r="E19"/>
  <c r="J89"/>
  <c r="J18"/>
  <c r="J16"/>
  <c r="E16"/>
  <c r="F90"/>
  <c r="J15"/>
  <c r="J10"/>
  <c r="J87"/>
  <c i="1" r="L90"/>
  <c r="AM90"/>
  <c r="AM89"/>
  <c r="L89"/>
  <c r="AM87"/>
  <c r="L87"/>
  <c r="L85"/>
  <c r="L84"/>
  <c i="2" r="J368"/>
  <c r="BK334"/>
  <c r="J307"/>
  <c r="BK259"/>
  <c r="BK223"/>
  <c r="BK157"/>
  <c r="J343"/>
  <c r="BK314"/>
  <c r="BK287"/>
  <c r="J264"/>
  <c r="BK245"/>
  <c r="BK220"/>
  <c r="J187"/>
  <c r="J161"/>
  <c r="J317"/>
  <c r="BK292"/>
  <c r="BK230"/>
  <c r="J193"/>
  <c r="J155"/>
  <c r="BK357"/>
  <c r="BK338"/>
  <c r="J318"/>
  <c r="J280"/>
  <c r="J239"/>
  <c r="J209"/>
  <c r="J191"/>
  <c r="BK167"/>
  <c r="BK368"/>
  <c r="J337"/>
  <c r="BK291"/>
  <c r="BK262"/>
  <c r="BK197"/>
  <c r="J367"/>
  <c r="J338"/>
  <c r="J290"/>
  <c r="BK247"/>
  <c r="BK208"/>
  <c r="BK180"/>
  <c r="J167"/>
  <c r="BK351"/>
  <c r="J312"/>
  <c r="J275"/>
  <c r="BK258"/>
  <c r="BK241"/>
  <c r="J173"/>
  <c r="J384"/>
  <c r="J380"/>
  <c r="J364"/>
  <c r="J332"/>
  <c r="J313"/>
  <c r="J286"/>
  <c r="BK239"/>
  <c r="BK207"/>
  <c r="BK166"/>
  <c r="J370"/>
  <c r="BK331"/>
  <c r="BK309"/>
  <c r="BK248"/>
  <c r="J194"/>
  <c r="BK159"/>
  <c r="J151"/>
  <c r="J341"/>
  <c r="J305"/>
  <c r="J260"/>
  <c r="J237"/>
  <c r="J208"/>
  <c r="J182"/>
  <c r="BK156"/>
  <c r="J347"/>
  <c r="BK308"/>
  <c r="BK276"/>
  <c r="BK263"/>
  <c r="BK229"/>
  <c r="BK186"/>
  <c r="BK352"/>
  <c r="BK328"/>
  <c r="BK305"/>
  <c r="J283"/>
  <c r="BK244"/>
  <c r="J226"/>
  <c r="J197"/>
  <c r="BK168"/>
  <c r="BK371"/>
  <c r="BK348"/>
  <c r="BK298"/>
  <c r="J263"/>
  <c r="J234"/>
  <c r="J158"/>
  <c r="J352"/>
  <c r="BK302"/>
  <c r="J279"/>
  <c r="BK234"/>
  <c r="BK206"/>
  <c r="J172"/>
  <c r="J152"/>
  <c r="BK356"/>
  <c r="J319"/>
  <c r="J289"/>
  <c r="J262"/>
  <c r="J242"/>
  <c r="BK209"/>
  <c r="BK143"/>
  <c r="J381"/>
  <c r="BK374"/>
  <c r="J333"/>
  <c r="BK318"/>
  <c r="BK295"/>
  <c r="BK254"/>
  <c r="J228"/>
  <c r="BK195"/>
  <c r="BK185"/>
  <c r="BK155"/>
  <c r="BK364"/>
  <c r="BK325"/>
  <c r="J303"/>
  <c r="J199"/>
  <c r="BK158"/>
  <c r="J374"/>
  <c r="J339"/>
  <c r="J309"/>
  <c r="BK275"/>
  <c r="J248"/>
  <c r="J223"/>
  <c r="BK196"/>
  <c r="J171"/>
  <c r="BK376"/>
  <c r="J335"/>
  <c r="BK280"/>
  <c r="J250"/>
  <c r="J196"/>
  <c r="J162"/>
  <c r="J353"/>
  <c r="J323"/>
  <c r="BK297"/>
  <c r="J271"/>
  <c r="J233"/>
  <c r="J195"/>
  <c r="J154"/>
  <c r="J351"/>
  <c r="J297"/>
  <c r="J257"/>
  <c r="BK218"/>
  <c r="BK174"/>
  <c r="J346"/>
  <c r="J300"/>
  <c r="J269"/>
  <c r="J254"/>
  <c r="BK222"/>
  <c r="J185"/>
  <c r="BK169"/>
  <c r="BK363"/>
  <c r="BK317"/>
  <c r="BK283"/>
  <c r="J255"/>
  <c r="J210"/>
  <c r="BK384"/>
  <c r="BK380"/>
  <c r="J371"/>
  <c r="J340"/>
  <c r="BK319"/>
  <c r="J294"/>
  <c r="J259"/>
  <c r="BK221"/>
  <c r="J192"/>
  <c r="J169"/>
  <c i="1" r="AS94"/>
  <c i="2" r="J365"/>
  <c r="J314"/>
  <c r="BK277"/>
  <c r="J206"/>
  <c r="J166"/>
  <c r="BK372"/>
  <c r="J330"/>
  <c r="BK274"/>
  <c r="J252"/>
  <c r="J221"/>
  <c r="J198"/>
  <c r="BK173"/>
  <c r="J148"/>
  <c r="BK346"/>
  <c r="BK312"/>
  <c r="BK281"/>
  <c r="J266"/>
  <c r="J222"/>
  <c r="J157"/>
  <c r="BK370"/>
  <c r="BK339"/>
  <c r="BK320"/>
  <c r="J292"/>
  <c r="BK264"/>
  <c r="J203"/>
  <c r="J188"/>
  <c r="BK152"/>
  <c r="J356"/>
  <c r="BK315"/>
  <c r="J267"/>
  <c r="J238"/>
  <c r="BK191"/>
  <c r="J366"/>
  <c r="J321"/>
  <c r="BK261"/>
  <c r="BK246"/>
  <c r="J213"/>
  <c r="J184"/>
  <c r="BK171"/>
  <c r="BK367"/>
  <c r="BK321"/>
  <c r="J288"/>
  <c r="J243"/>
  <c r="BK190"/>
  <c r="J142"/>
  <c r="BK381"/>
  <c r="J378"/>
  <c r="BK349"/>
  <c r="BK322"/>
  <c r="J299"/>
  <c r="J247"/>
  <c r="J218"/>
  <c r="BK188"/>
  <c r="J149"/>
  <c r="J376"/>
  <c r="BK341"/>
  <c r="BK284"/>
  <c r="BK231"/>
  <c r="BK184"/>
  <c r="J156"/>
  <c r="BK353"/>
  <c r="J316"/>
  <c r="BK288"/>
  <c r="J256"/>
  <c r="BK226"/>
  <c r="J186"/>
  <c r="J163"/>
  <c r="J349"/>
  <c r="J326"/>
  <c r="BK294"/>
  <c r="BK265"/>
  <c r="J216"/>
  <c r="J179"/>
  <c r="J147"/>
  <c r="BK343"/>
  <c r="J322"/>
  <c r="J287"/>
  <c r="BK255"/>
  <c r="J236"/>
  <c r="J202"/>
  <c r="J180"/>
  <c r="BK373"/>
  <c r="BK340"/>
  <c r="J276"/>
  <c r="BK240"/>
  <c r="BK193"/>
  <c r="J363"/>
  <c r="J291"/>
  <c r="J258"/>
  <c r="BK227"/>
  <c r="BK182"/>
  <c r="BK164"/>
  <c r="BK355"/>
  <c r="BK316"/>
  <c r="J284"/>
  <c r="J253"/>
  <c r="BK198"/>
  <c r="BK382"/>
  <c r="J377"/>
  <c r="J348"/>
  <c r="BK307"/>
  <c r="BK293"/>
  <c r="BK266"/>
  <c r="J229"/>
  <c r="J200"/>
  <c r="J176"/>
  <c r="BK147"/>
  <c r="J372"/>
  <c r="J329"/>
  <c r="J274"/>
  <c r="BK225"/>
  <c r="J174"/>
  <c r="BK375"/>
  <c r="BK333"/>
  <c r="J298"/>
  <c r="BK272"/>
  <c r="J249"/>
  <c r="J231"/>
  <c r="BK189"/>
  <c r="J168"/>
  <c r="BK337"/>
  <c r="BK299"/>
  <c r="J270"/>
  <c r="BK243"/>
  <c r="J211"/>
  <c r="BK163"/>
  <c r="BK145"/>
  <c r="BK335"/>
  <c r="J315"/>
  <c r="BK290"/>
  <c r="BK253"/>
  <c r="BK235"/>
  <c r="BK200"/>
  <c r="BK183"/>
  <c r="BK153"/>
  <c r="BK366"/>
  <c r="BK301"/>
  <c r="BK242"/>
  <c r="BK210"/>
  <c r="J175"/>
  <c r="J359"/>
  <c r="BK313"/>
  <c r="J277"/>
  <c r="BK238"/>
  <c r="BK211"/>
  <c r="J177"/>
  <c r="J369"/>
  <c r="BK324"/>
  <c r="J301"/>
  <c r="BK268"/>
  <c r="J245"/>
  <c r="J212"/>
  <c r="BK383"/>
  <c r="BK369"/>
  <c r="J324"/>
  <c r="J302"/>
  <c r="BK252"/>
  <c r="J225"/>
  <c r="J178"/>
  <c r="BK161"/>
  <c r="BK377"/>
  <c r="J311"/>
  <c r="J268"/>
  <c r="BK228"/>
  <c r="BK175"/>
  <c r="BK154"/>
  <c r="BK365"/>
  <c r="BK326"/>
  <c r="BK286"/>
  <c r="J261"/>
  <c r="J240"/>
  <c r="BK202"/>
  <c r="BK178"/>
  <c r="J159"/>
  <c r="J145"/>
  <c r="J345"/>
  <c r="BK300"/>
  <c r="BK269"/>
  <c r="J246"/>
  <c r="J220"/>
  <c r="BK151"/>
  <c r="J355"/>
  <c r="J331"/>
  <c r="J308"/>
  <c r="BK279"/>
  <c r="BK249"/>
  <c r="BK216"/>
  <c r="BK194"/>
  <c r="BK142"/>
  <c r="BK345"/>
  <c r="J282"/>
  <c r="J251"/>
  <c r="J224"/>
  <c r="J183"/>
  <c r="J357"/>
  <c r="J295"/>
  <c r="J265"/>
  <c r="J230"/>
  <c r="BK199"/>
  <c r="BK176"/>
  <c r="J143"/>
  <c r="BK332"/>
  <c r="J310"/>
  <c r="J272"/>
  <c r="BK256"/>
  <c r="BK236"/>
  <c r="BK172"/>
  <c r="J383"/>
  <c r="BK379"/>
  <c r="BK359"/>
  <c r="BK329"/>
  <c r="J304"/>
  <c r="BK285"/>
  <c r="BK233"/>
  <c r="BK203"/>
  <c r="BK177"/>
  <c r="BK150"/>
  <c r="BK362"/>
  <c r="BK310"/>
  <c r="BK257"/>
  <c r="BK214"/>
  <c r="J170"/>
  <c r="J153"/>
  <c r="J325"/>
  <c r="J293"/>
  <c r="BK270"/>
  <c r="J235"/>
  <c r="J207"/>
  <c r="BK170"/>
  <c r="J150"/>
  <c r="J373"/>
  <c r="J328"/>
  <c r="J285"/>
  <c r="J241"/>
  <c r="BK192"/>
  <c r="J375"/>
  <c r="J334"/>
  <c r="BK311"/>
  <c r="BK289"/>
  <c r="BK251"/>
  <c r="BK212"/>
  <c r="BK187"/>
  <c r="J164"/>
  <c r="J362"/>
  <c r="J320"/>
  <c r="BK271"/>
  <c r="J244"/>
  <c r="J214"/>
  <c r="BK378"/>
  <c r="BK323"/>
  <c r="BK267"/>
  <c r="BK250"/>
  <c r="BK224"/>
  <c r="J189"/>
  <c r="BK179"/>
  <c r="BK148"/>
  <c r="BK330"/>
  <c r="BK304"/>
  <c r="J281"/>
  <c r="BK260"/>
  <c r="J227"/>
  <c r="BK149"/>
  <c r="J382"/>
  <c r="J379"/>
  <c r="BK347"/>
  <c r="BK303"/>
  <c r="BK282"/>
  <c r="BK237"/>
  <c r="BK213"/>
  <c r="J190"/>
  <c r="BK162"/>
  <c l="1" r="BK141"/>
  <c r="T160"/>
  <c r="R165"/>
  <c r="R201"/>
  <c r="P205"/>
  <c r="BK273"/>
  <c r="J273"/>
  <c r="J109"/>
  <c r="R273"/>
  <c r="BK306"/>
  <c r="J306"/>
  <c r="J112"/>
  <c r="P141"/>
  <c r="T146"/>
  <c r="T165"/>
  <c r="R205"/>
  <c r="BK232"/>
  <c r="J232"/>
  <c r="J108"/>
  <c r="T278"/>
  <c r="R306"/>
  <c r="R336"/>
  <c r="R160"/>
  <c r="P181"/>
  <c r="P219"/>
  <c r="R350"/>
  <c r="P160"/>
  <c r="P165"/>
  <c r="T201"/>
  <c r="T219"/>
  <c r="BK278"/>
  <c r="J278"/>
  <c r="J110"/>
  <c r="P296"/>
  <c r="BK327"/>
  <c r="J327"/>
  <c r="J113"/>
  <c r="BK336"/>
  <c r="J336"/>
  <c r="J114"/>
  <c r="P344"/>
  <c r="R354"/>
  <c r="T141"/>
  <c r="R146"/>
  <c r="T181"/>
  <c r="P232"/>
  <c r="R278"/>
  <c r="T306"/>
  <c r="P336"/>
  <c r="R344"/>
  <c r="BK361"/>
  <c r="BK360"/>
  <c r="J360"/>
  <c r="J120"/>
  <c r="R141"/>
  <c r="BK165"/>
  <c r="J165"/>
  <c r="J100"/>
  <c r="BK201"/>
  <c r="J201"/>
  <c r="J102"/>
  <c r="R232"/>
  <c r="P273"/>
  <c r="BK296"/>
  <c r="J296"/>
  <c r="J111"/>
  <c r="P306"/>
  <c r="R327"/>
  <c r="BK344"/>
  <c r="J344"/>
  <c r="J116"/>
  <c r="BK350"/>
  <c r="J350"/>
  <c r="J117"/>
  <c r="P354"/>
  <c r="BK146"/>
  <c r="J146"/>
  <c r="J98"/>
  <c r="BK160"/>
  <c r="J160"/>
  <c r="J99"/>
  <c r="R181"/>
  <c r="BK205"/>
  <c r="J205"/>
  <c r="J104"/>
  <c r="R219"/>
  <c r="P278"/>
  <c r="R296"/>
  <c r="T327"/>
  <c r="T344"/>
  <c r="T350"/>
  <c r="T354"/>
  <c r="R361"/>
  <c r="R360"/>
  <c r="P146"/>
  <c r="BK181"/>
  <c r="J181"/>
  <c r="J101"/>
  <c r="P201"/>
  <c r="T205"/>
  <c r="BK219"/>
  <c r="J219"/>
  <c r="J107"/>
  <c r="T232"/>
  <c r="T273"/>
  <c r="T296"/>
  <c r="P327"/>
  <c r="T336"/>
  <c r="P350"/>
  <c r="BK354"/>
  <c r="J354"/>
  <c r="J118"/>
  <c r="P361"/>
  <c r="P360"/>
  <c r="T361"/>
  <c r="T360"/>
  <c r="BK144"/>
  <c r="J144"/>
  <c r="J97"/>
  <c r="BK215"/>
  <c r="J215"/>
  <c r="J105"/>
  <c r="BK217"/>
  <c r="J217"/>
  <c r="J106"/>
  <c r="BK358"/>
  <c r="J358"/>
  <c r="J119"/>
  <c r="BK342"/>
  <c r="J342"/>
  <c r="J115"/>
  <c r="J90"/>
  <c r="F136"/>
  <c r="BF158"/>
  <c r="BF173"/>
  <c r="BF179"/>
  <c r="BF182"/>
  <c r="BF186"/>
  <c r="BF208"/>
  <c r="BF211"/>
  <c r="BF235"/>
  <c r="BF248"/>
  <c r="BF250"/>
  <c r="BF267"/>
  <c r="BF276"/>
  <c r="BF280"/>
  <c r="BF291"/>
  <c r="BF355"/>
  <c r="BF365"/>
  <c r="BF372"/>
  <c r="BF377"/>
  <c r="BF379"/>
  <c r="BF380"/>
  <c r="BF381"/>
  <c r="BF382"/>
  <c r="BF383"/>
  <c r="BF384"/>
  <c r="J135"/>
  <c r="BF147"/>
  <c r="BF167"/>
  <c r="BF169"/>
  <c r="BF177"/>
  <c r="BF191"/>
  <c r="BF193"/>
  <c r="BF195"/>
  <c r="BF206"/>
  <c r="BF223"/>
  <c r="BF225"/>
  <c r="BF249"/>
  <c r="BF251"/>
  <c r="BF264"/>
  <c r="BF266"/>
  <c r="BF277"/>
  <c r="BF293"/>
  <c r="BF294"/>
  <c r="BF297"/>
  <c r="BF302"/>
  <c r="BF305"/>
  <c r="BF314"/>
  <c r="BF333"/>
  <c r="BF340"/>
  <c r="BF343"/>
  <c r="BF348"/>
  <c r="BF353"/>
  <c r="BF357"/>
  <c r="BF374"/>
  <c r="BF145"/>
  <c r="BF150"/>
  <c r="BF155"/>
  <c r="BF157"/>
  <c r="BF159"/>
  <c r="BF161"/>
  <c r="BF162"/>
  <c r="BF174"/>
  <c r="BF192"/>
  <c r="BF196"/>
  <c r="BF216"/>
  <c r="BF231"/>
  <c r="BF236"/>
  <c r="BF240"/>
  <c r="BF241"/>
  <c r="BF244"/>
  <c r="BF259"/>
  <c r="BF263"/>
  <c r="BF271"/>
  <c r="BF281"/>
  <c r="BF287"/>
  <c r="BF308"/>
  <c r="BF310"/>
  <c r="BF311"/>
  <c r="BF317"/>
  <c r="BF319"/>
  <c r="BF326"/>
  <c r="BF328"/>
  <c r="BF330"/>
  <c r="BF339"/>
  <c r="BF349"/>
  <c r="BF371"/>
  <c r="BF375"/>
  <c r="BF153"/>
  <c r="BF156"/>
  <c r="BF168"/>
  <c r="BF178"/>
  <c r="BF194"/>
  <c r="BF199"/>
  <c r="BF221"/>
  <c r="BF222"/>
  <c r="BF226"/>
  <c r="BF227"/>
  <c r="BF229"/>
  <c r="BF247"/>
  <c r="BF253"/>
  <c r="BF269"/>
  <c r="BF274"/>
  <c r="BF283"/>
  <c r="BF286"/>
  <c r="BF288"/>
  <c r="BF292"/>
  <c r="BF304"/>
  <c r="BF307"/>
  <c r="BF331"/>
  <c r="BF332"/>
  <c r="BF334"/>
  <c r="BF364"/>
  <c r="BF376"/>
  <c r="J133"/>
  <c r="BF143"/>
  <c r="BF149"/>
  <c r="BF170"/>
  <c r="BF171"/>
  <c r="BF185"/>
  <c r="BF189"/>
  <c r="BF207"/>
  <c r="BF210"/>
  <c r="BF224"/>
  <c r="BF228"/>
  <c r="BF230"/>
  <c r="BF237"/>
  <c r="BF242"/>
  <c r="BF256"/>
  <c r="BF258"/>
  <c r="BF260"/>
  <c r="BF262"/>
  <c r="BF268"/>
  <c r="BF275"/>
  <c r="BF300"/>
  <c r="BF309"/>
  <c r="BF313"/>
  <c r="BF324"/>
  <c r="BF325"/>
  <c r="BF329"/>
  <c r="BF362"/>
  <c r="BF367"/>
  <c r="BF373"/>
  <c r="BF142"/>
  <c r="BF172"/>
  <c r="BF175"/>
  <c r="BF180"/>
  <c r="BF184"/>
  <c r="BF190"/>
  <c r="BF198"/>
  <c r="BF200"/>
  <c r="BF203"/>
  <c r="BF209"/>
  <c r="BF233"/>
  <c r="BF239"/>
  <c r="BF252"/>
  <c r="BF254"/>
  <c r="BF255"/>
  <c r="BF261"/>
  <c r="BF272"/>
  <c r="BF303"/>
  <c r="BF315"/>
  <c r="BF318"/>
  <c r="BF322"/>
  <c r="BF341"/>
  <c r="BF352"/>
  <c r="BF366"/>
  <c r="BF369"/>
  <c r="BF370"/>
  <c r="BF151"/>
  <c r="BF152"/>
  <c r="BF154"/>
  <c r="BF164"/>
  <c r="BF166"/>
  <c r="BF176"/>
  <c r="BF183"/>
  <c r="BF213"/>
  <c r="BF214"/>
  <c r="BF243"/>
  <c r="BF246"/>
  <c r="BF257"/>
  <c r="BF279"/>
  <c r="BF282"/>
  <c r="BF284"/>
  <c r="BF290"/>
  <c r="BF312"/>
  <c r="BF320"/>
  <c r="BF323"/>
  <c r="BF337"/>
  <c r="BF345"/>
  <c r="BF346"/>
  <c r="BF359"/>
  <c r="BF363"/>
  <c r="BF368"/>
  <c r="BF148"/>
  <c r="BF163"/>
  <c r="BF187"/>
  <c r="BF188"/>
  <c r="BF197"/>
  <c r="BF202"/>
  <c r="BF212"/>
  <c r="BF218"/>
  <c r="BF220"/>
  <c r="BF234"/>
  <c r="BF238"/>
  <c r="BF245"/>
  <c r="BF265"/>
  <c r="BF270"/>
  <c r="BF285"/>
  <c r="BF289"/>
  <c r="BF295"/>
  <c r="BF298"/>
  <c r="BF299"/>
  <c r="BF301"/>
  <c r="BF316"/>
  <c r="BF321"/>
  <c r="BF335"/>
  <c r="BF338"/>
  <c r="BF347"/>
  <c r="BF351"/>
  <c r="BF356"/>
  <c r="BF378"/>
  <c r="J31"/>
  <c i="1" r="AV95"/>
  <c i="2" r="F35"/>
  <c i="1" r="BD95"/>
  <c r="BD94"/>
  <c r="W33"/>
  <c i="2" r="F33"/>
  <c i="1" r="BB95"/>
  <c r="BB94"/>
  <c r="W31"/>
  <c i="2" r="F31"/>
  <c i="1" r="AZ95"/>
  <c r="AZ94"/>
  <c r="AV94"/>
  <c r="AK29"/>
  <c i="2" r="F34"/>
  <c i="1" r="BC95"/>
  <c r="BC94"/>
  <c r="AY94"/>
  <c i="2" l="1" r="R140"/>
  <c r="R204"/>
  <c r="T140"/>
  <c r="P140"/>
  <c r="T204"/>
  <c r="P204"/>
  <c r="BK140"/>
  <c r="J140"/>
  <c r="J95"/>
  <c r="J141"/>
  <c r="J96"/>
  <c r="BK204"/>
  <c r="J204"/>
  <c r="J103"/>
  <c r="J361"/>
  <c r="J121"/>
  <c i="1" r="AX94"/>
  <c i="2" r="J32"/>
  <c i="1" r="AW95"/>
  <c r="AT95"/>
  <c r="W32"/>
  <c r="W29"/>
  <c i="2" r="F32"/>
  <c i="1" r="BA95"/>
  <c r="BA94"/>
  <c r="AW94"/>
  <c r="AK30"/>
  <c i="2" l="1" r="T139"/>
  <c r="P139"/>
  <c i="1" r="AU95"/>
  <c i="2" r="R139"/>
  <c r="BK139"/>
  <c r="J139"/>
  <c r="J28"/>
  <c i="1" r="AG95"/>
  <c r="AG94"/>
  <c r="AK26"/>
  <c r="AK35"/>
  <c r="AU94"/>
  <c r="W30"/>
  <c r="AT94"/>
  <c i="2" l="1" r="J37"/>
  <c r="J94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<sst xmlns="http://schemas.openxmlformats.org/spreadsheetml/2006/main">
  <si>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</si>
  <si>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</si>
  <si>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</si>
  <si>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</si>
  <si>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</si>
  <si>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{266ed1d3-ec0e-4e88-8815-b367eeab6e44}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</si>
  <si>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</si>
  <si>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</si>
  <si>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</si>
  <si>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</si>
  <si>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</si>
  <si>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</si>
  <si>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</si>
  <si>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2022-10-1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</si>
  <si>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</si>
  <si>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</si>
  <si>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Zmena chaty Jedľová prestavbou</t>
  </si>
  <si>
    <t>JKSO:</t>
  </si>
  <si>
    <t>KS:</t>
  </si>
  <si>
    <t>Miesto:</t>
  </si>
  <si>
    <t xml:space="preserve"> </t>
  </si>
  <si>
    <t>Dátum:</t>
  </si>
  <si>
    <t>6. 10. 2022</t>
  </si>
  <si>
    <t>Objednávateľ:</t>
  </si>
  <si>
    <t>IČO:</t>
  </si>
  <si>
    <t>Lesy SR,š.p.,Organizačná zložka Podunajsko,Levice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</si>
  <si>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</si>
  <si>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</si>
  <si>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</si>
  <si>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</si>
  <si>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</si>
  <si>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</si>
  <si>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</si>
  <si>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</si>
  <si>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</si>
  <si>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</si>
  <si>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</si>
  <si>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</si>
  <si>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</si>
  <si>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</si>
  <si>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</si>
  <si>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</si>
  <si>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</si>
  <si>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</si>
  <si>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</si>
  <si>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</si>
  <si>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</si>
  <si>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</si>
  <si>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</si>
  <si>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</si>
  <si>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</si>
  <si>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</si>
  <si>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</si>
  <si>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</si>
  <si>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</si>
  <si>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</si>
  <si>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</si>
  <si>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</si>
  <si>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</si>
  <si>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</si>
  <si>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</si>
  <si>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</si>
  <si>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</si>
  <si>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</si>
  <si>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</si>
  <si>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</si>
  <si>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</si>
  <si>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</si>
  <si>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</si>
  <si>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</si>
  <si>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</si>
  <si>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</si>
  <si>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</si>
  <si>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</si>
  <si>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</si>
  <si>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</si>
  <si>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</si>
  <si>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</si>
  <si>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</si>
  <si>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</si>
  <si>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</si>
  <si>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</si>
  <si>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</si>
  <si>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</si>
  <si>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</si>
  <si>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</si>
  <si>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</si>
  <si>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</si>
  <si>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</si>
  <si>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</si>
  <si>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</si>
  <si>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</si>
  <si>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</si>
  <si>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</si>
  <si>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</si>
  <si>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</si>
  <si>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</si>
  <si>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</si>
  <si>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</si>
  <si>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</si>
  <si>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</si>
  <si>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</si>
  <si>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</si>
  <si>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</si>
  <si>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</si>
  <si>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</si>
  <si>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</si>
  <si>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</si>
  <si>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</si>
  <si>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</si>
  <si>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795 - Lokálne kúrenie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</si>
  <si>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</si>
  <si>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</si>
  <si>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</si>
  <si>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</si>
  <si>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</si>
  <si>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</si>
  <si>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</si>
  <si>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</si>
  <si>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</si>
  <si>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</si>
  <si>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</si>
  <si>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</si>
  <si>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</si>
  <si>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</si>
  <si>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</si>
  <si>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</si>
  <si>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</si>
  <si>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</si>
  <si>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</si>
  <si>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133211101.S</t>
  </si>
  <si>
    <t xml:space="preserve">Hĺbenie šachiet v  hornine tr. 3 súdržných - ručným náradím plocha výkopu do 4 m2 - pre nový žb stĺp v exteriéri, nový drevený stĺpik v interiéri, nový komín</t>
  </si>
  <si>
    <t>m3</t>
  </si>
  <si>
    <t>4</t>
  </si>
  <si>
    <t>2</t>
  </si>
  <si>
    <t>-2026120392</t>
  </si>
  <si>
    <t>162201211.S</t>
  </si>
  <si>
    <t>Vodorovné premiestnenie výkopku horniny tr. 1 až 4 stavebným fúrikom do 10 m v rovine alebo vo svahu do 1:5</t>
  </si>
  <si>
    <t>2124635476</t>
  </si>
  <si>
    <t>Zakladanie</t>
  </si>
  <si>
    <t>3</t>
  </si>
  <si>
    <t>275313612.S</t>
  </si>
  <si>
    <t>Betón základových pätiek, prostý tr. C 20/25</t>
  </si>
  <si>
    <t>-1765481346</t>
  </si>
  <si>
    <t>Zvislé a kompletné konštrukcie</t>
  </si>
  <si>
    <t>311272512</t>
  </si>
  <si>
    <t>Murivo nosné (m3) z tvárnic YTONG Univerzal hr. 300 mm P3-450 PDK, na MVC a maltu YTONG (300x249x599)</t>
  </si>
  <si>
    <t>743394686</t>
  </si>
  <si>
    <t>5</t>
  </si>
  <si>
    <t>314231126.S</t>
  </si>
  <si>
    <t>Murivo komínov voľne stojacich z tehál pálených plných rozmeru 290x140x65 mm, na maltu MC</t>
  </si>
  <si>
    <t>-96683210</t>
  </si>
  <si>
    <t>6</t>
  </si>
  <si>
    <t>314275016</t>
  </si>
  <si>
    <t>Komínová zostava Schiedel ABSOLUT, jednoprieduchová, DN 180/45° výšky 6,33 m</t>
  </si>
  <si>
    <t>súb.</t>
  </si>
  <si>
    <t>1337779293</t>
  </si>
  <si>
    <t>7</t>
  </si>
  <si>
    <t>314276083.S</t>
  </si>
  <si>
    <t>Komínový modul viacvrstvový z ľahčeného betónu jednoprieduchový bez vetracej šachty, výšky 0,33 m, DN 180</t>
  </si>
  <si>
    <t>ks</t>
  </si>
  <si>
    <t>1085003827</t>
  </si>
  <si>
    <t>8</t>
  </si>
  <si>
    <t>317321411.S</t>
  </si>
  <si>
    <t>Betón prekladov železový (bez výstuže) tr. C 25/30</t>
  </si>
  <si>
    <t>-62189670</t>
  </si>
  <si>
    <t>9</t>
  </si>
  <si>
    <t>317351107.S</t>
  </si>
  <si>
    <t xml:space="preserve">Debnenie prekladu  vrátane podpornej konštrukcie výšky do 4 m zhotovenie</t>
  </si>
  <si>
    <t>m2</t>
  </si>
  <si>
    <t>-728738011</t>
  </si>
  <si>
    <t>10</t>
  </si>
  <si>
    <t>317351108.S</t>
  </si>
  <si>
    <t xml:space="preserve">Debnenie prekladu  vrátane podpornej konštrukcie výšky do 4 m odstránenie</t>
  </si>
  <si>
    <t>323957858</t>
  </si>
  <si>
    <t>11</t>
  </si>
  <si>
    <t>317361821.S</t>
  </si>
  <si>
    <t>Výstuž prekladov z ocele B500 (10505)</t>
  </si>
  <si>
    <t>t</t>
  </si>
  <si>
    <t>-594816315</t>
  </si>
  <si>
    <t>12</t>
  </si>
  <si>
    <t>331321410.S</t>
  </si>
  <si>
    <t>Betón stĺpov a pilierov hranatých, ťahadiel, rámových stojok, vzpier, železový (bez výstuže) tr. C 25/30</t>
  </si>
  <si>
    <t>-1055068316</t>
  </si>
  <si>
    <t>13</t>
  </si>
  <si>
    <t>331351103.S</t>
  </si>
  <si>
    <t>Debnenie hranatých stĺpov prierezu pravouhlého štvoruholníka výšky do 4 m, zhotovenie-tradičné</t>
  </si>
  <si>
    <t>171326676</t>
  </si>
  <si>
    <t>14</t>
  </si>
  <si>
    <t>331351104.S</t>
  </si>
  <si>
    <t>Debnenie hranatých stĺpov prierezu pravouhlého štvoruholníka výšky do 4 m, odstránenie-tradičné</t>
  </si>
  <si>
    <t>1807929002</t>
  </si>
  <si>
    <t>15</t>
  </si>
  <si>
    <t>331361821.S</t>
  </si>
  <si>
    <t>Výstuž stĺpov, pilierov, stojok hranatých z bet. ocele B500 (10505)</t>
  </si>
  <si>
    <t>-1133916039</t>
  </si>
  <si>
    <t>16</t>
  </si>
  <si>
    <t>340238267.S</t>
  </si>
  <si>
    <t>Zamurovanie otvorov plochy od 0,25 do 1 m2 z pórobetónových tvárnic hladkých hrúbky 300 mm</t>
  </si>
  <si>
    <t>1898742235</t>
  </si>
  <si>
    <t>Vodorovné konštrukcie</t>
  </si>
  <si>
    <t>17</t>
  </si>
  <si>
    <t>417321515.S</t>
  </si>
  <si>
    <t>Betón stužujúcich pásov a vencov železový tr. C 25/30</t>
  </si>
  <si>
    <t>-586618781</t>
  </si>
  <si>
    <t>18</t>
  </si>
  <si>
    <t>417351115.S</t>
  </si>
  <si>
    <t>Debnenie bočníc stužujúcich pásov a vencov vrátane vzpier zhotovenie</t>
  </si>
  <si>
    <t>331604323</t>
  </si>
  <si>
    <t>19</t>
  </si>
  <si>
    <t>417351116.S</t>
  </si>
  <si>
    <t>Debnenie bočníc stužujúcich pásov a vencov vrátane vzpier odstránenie</t>
  </si>
  <si>
    <t>248244863</t>
  </si>
  <si>
    <t>417361821.S</t>
  </si>
  <si>
    <t>Výstuž stužujúcich pásov a vencov z betonárskej ocele B500 (10505)</t>
  </si>
  <si>
    <t>1437331518</t>
  </si>
  <si>
    <t>Úpravy povrchov, podlahy, osadenie</t>
  </si>
  <si>
    <t>21</t>
  </si>
  <si>
    <t>610991111.S</t>
  </si>
  <si>
    <t>Zakrývanie výplní vnútorných okenných otvorov, predmetov a konštrukcií</t>
  </si>
  <si>
    <t>285677022</t>
  </si>
  <si>
    <t>22</t>
  </si>
  <si>
    <t>612409991.S</t>
  </si>
  <si>
    <t>Začistenie omietok (s dodaním hmoty) okolo okien, dverí, podláh, obkladov atď. - vysprávky po výmene okien, dvier, rôzne iné vysprávky</t>
  </si>
  <si>
    <t>m</t>
  </si>
  <si>
    <t>846476153</t>
  </si>
  <si>
    <t>23</t>
  </si>
  <si>
    <t>612460122.S</t>
  </si>
  <si>
    <t>Príprava vnútorného podkladu stien penetráciou hĺbkovou na nasiakavé podklady</t>
  </si>
  <si>
    <t>662249373</t>
  </si>
  <si>
    <t>24</t>
  </si>
  <si>
    <t>612465131</t>
  </si>
  <si>
    <t>Vnútorná omietka stien BAUMIT, vápennocementová, strojné nanášanie, MPI 25, hr. 10 mm</t>
  </si>
  <si>
    <t>-92905654</t>
  </si>
  <si>
    <t>25</t>
  </si>
  <si>
    <t>612481021.S</t>
  </si>
  <si>
    <t>Okenný a dverový plastový dilatačný profil pre hrúbku omietky 6 mm</t>
  </si>
  <si>
    <t>-1746519257</t>
  </si>
  <si>
    <t>26</t>
  </si>
  <si>
    <t>612481031.S</t>
  </si>
  <si>
    <t>Rohový profil z pozinkovaného plechu pre hrúbku omietky 8 až 12 mm</t>
  </si>
  <si>
    <t>-1765636698</t>
  </si>
  <si>
    <t>27</t>
  </si>
  <si>
    <t>612481119.S</t>
  </si>
  <si>
    <t>Potiahnutie vnútorných stien sklotextilnou mriežkou s celoplošným prilepením</t>
  </si>
  <si>
    <t>785702085</t>
  </si>
  <si>
    <t>28</t>
  </si>
  <si>
    <t>620991121.S</t>
  </si>
  <si>
    <t>Zakrývanie výplní vonkajších otvorov s rámami a zárubňami, zábradlí, oplechovania, atď. zhotovené z lešenia akýmkoľvek spôsobom</t>
  </si>
  <si>
    <t>-1886805484</t>
  </si>
  <si>
    <t>29</t>
  </si>
  <si>
    <t>622464232</t>
  </si>
  <si>
    <t>Vonkajšia omietka stien tenkovrstvová BAUMIT, silikónová, Baumit SilikonTop, škrabaná, hr. 2 mm</t>
  </si>
  <si>
    <t>-1455881459</t>
  </si>
  <si>
    <t>30</t>
  </si>
  <si>
    <t>622466116</t>
  </si>
  <si>
    <t>Príprava vonkajšieho podkladu stien BAUMIT, Univerzálny základ (Baumit UniPrimer)</t>
  </si>
  <si>
    <t>2023499244</t>
  </si>
  <si>
    <t>31</t>
  </si>
  <si>
    <t>622481119.S</t>
  </si>
  <si>
    <t>Potiahnutie vonkajších stien sklotextilnou mriežkou s celoplošným prilepením</t>
  </si>
  <si>
    <t>-1964843222</t>
  </si>
  <si>
    <t>32</t>
  </si>
  <si>
    <t>625250213.S</t>
  </si>
  <si>
    <t>Kontaktný zatepľovací systém z bieleho EPS hr. 150 mm, skrutkovacie kotvy</t>
  </si>
  <si>
    <t>1685824883</t>
  </si>
  <si>
    <t>33</t>
  </si>
  <si>
    <t>625250761.S</t>
  </si>
  <si>
    <t>Zateplenie komína z minerálnej vlny hr. 20 mm</t>
  </si>
  <si>
    <t>-48719963</t>
  </si>
  <si>
    <t>34</t>
  </si>
  <si>
    <t>625251563</t>
  </si>
  <si>
    <t>Kontaktný zatepľovací systém ostenia, podbitia hr. 30 mm BAUMIT PRO - štandardné riešenie (biely EPS-F)</t>
  </si>
  <si>
    <t>-28609497</t>
  </si>
  <si>
    <t>35</t>
  </si>
  <si>
    <t>632452644.S</t>
  </si>
  <si>
    <t>Cementová samonivelizačná stierka, pevnosti v tlaku 25 MPa, hr. 5 mm</t>
  </si>
  <si>
    <t>-1571018934</t>
  </si>
  <si>
    <t>Ostatné konštrukcie a práce-búranie</t>
  </si>
  <si>
    <t>36</t>
  </si>
  <si>
    <t>941941031.S</t>
  </si>
  <si>
    <t>Montáž lešenia ľahkého pracovného radového s podlahami šírky od 0,80 do 1,00 m, výšky do 10 m</t>
  </si>
  <si>
    <t>-421462705</t>
  </si>
  <si>
    <t>37</t>
  </si>
  <si>
    <t>941941191.S</t>
  </si>
  <si>
    <t>Príplatok za prvý a každý ďalší i začatý mesiac použitia lešenia ľahkého pracovného radového s podlahami šírky od 0,80 do 1,00 m, výšky do 10 m</t>
  </si>
  <si>
    <t>-1172223748</t>
  </si>
  <si>
    <t>38</t>
  </si>
  <si>
    <t>941941831.S</t>
  </si>
  <si>
    <t>Demontáž lešenia ľahkého pracovného radového s podlahami šírky nad 0,80 do 1,00 m, výšky do 10 m</t>
  </si>
  <si>
    <t>937394839</t>
  </si>
  <si>
    <t>39</t>
  </si>
  <si>
    <t>941955002.S</t>
  </si>
  <si>
    <t>Lešenie ľahké pracovné pomocné s výškou lešeňovej podlahy nad 1,20 do 1,90 m</t>
  </si>
  <si>
    <t>kpl</t>
  </si>
  <si>
    <t>569598455</t>
  </si>
  <si>
    <t>40</t>
  </si>
  <si>
    <t>952901111.S</t>
  </si>
  <si>
    <t>Vyčistenie budov pri výške podlaží do 4 m</t>
  </si>
  <si>
    <t>-911166442</t>
  </si>
  <si>
    <t>41</t>
  </si>
  <si>
    <t>953995183</t>
  </si>
  <si>
    <t>BAUMIT Okenný a dverový dilatačný profil Basic (plastový)</t>
  </si>
  <si>
    <t>-1325002616</t>
  </si>
  <si>
    <t>42</t>
  </si>
  <si>
    <t>953995422.S</t>
  </si>
  <si>
    <t>Rohový profil s integrovanou sieťovinou - flexibilný</t>
  </si>
  <si>
    <t>1155436248</t>
  </si>
  <si>
    <t>43</t>
  </si>
  <si>
    <t>962031132.S</t>
  </si>
  <si>
    <t xml:space="preserve">Búranie priečok alebo vybúranie otvorov plochy nad 4 m2 z tehál pálených, plných alebo dutých hr. do 150 mm,  -0,19600t</t>
  </si>
  <si>
    <t>-165935679</t>
  </si>
  <si>
    <t>44</t>
  </si>
  <si>
    <t>962032231.S</t>
  </si>
  <si>
    <t xml:space="preserve">Búranie muriva alebo vybúranie otvorov plochy nad 4 m2 nadzákladového z tehál pálených, vápenopieskových, cementových na maltu,  -1,90500t</t>
  </si>
  <si>
    <t>-207373438</t>
  </si>
  <si>
    <t>45</t>
  </si>
  <si>
    <t>962032631.S</t>
  </si>
  <si>
    <t xml:space="preserve">Búranie komínov. muriva z tehál nad strechou na akúkoľvek maltu,  -1,63300t</t>
  </si>
  <si>
    <t>-568617649</t>
  </si>
  <si>
    <t>46</t>
  </si>
  <si>
    <t>965042121.S</t>
  </si>
  <si>
    <t>Búranie podkladov pod dlažby, liatych dlažieb a mazanín,betón alebo liaty asfalt hr.do 100 mm, plochy do 1 m2 -2,20000t</t>
  </si>
  <si>
    <t>-314262216</t>
  </si>
  <si>
    <t>47</t>
  </si>
  <si>
    <t>965081812.S</t>
  </si>
  <si>
    <t xml:space="preserve">Búranie dlažieb, z kamen., cement., terazzových, čadičových alebo keramických, hr. nad 10 mm,  -0,06500t</t>
  </si>
  <si>
    <t>1419289848</t>
  </si>
  <si>
    <t>48</t>
  </si>
  <si>
    <t>968061115.S</t>
  </si>
  <si>
    <t>Demontáž okien drevených, 1 bm obvodu - 0,008t</t>
  </si>
  <si>
    <t>-1307352700</t>
  </si>
  <si>
    <t>49</t>
  </si>
  <si>
    <t>968061125.S</t>
  </si>
  <si>
    <t>Vyvesenie dreveného dverného krídla do suti plochy do 2 m2, -0,02400t</t>
  </si>
  <si>
    <t>89788794</t>
  </si>
  <si>
    <t>50</t>
  </si>
  <si>
    <t>968072455.S</t>
  </si>
  <si>
    <t xml:space="preserve">Vybúranie kovových dverových zárubní plochy do 2 m2,  -0,07600t</t>
  </si>
  <si>
    <t>-2072166801</t>
  </si>
  <si>
    <t>51</t>
  </si>
  <si>
    <t>979081111.S</t>
  </si>
  <si>
    <t>Odvoz sutiny a vybúraných hmôt na skládku do 1 km</t>
  </si>
  <si>
    <t>1540647374</t>
  </si>
  <si>
    <t>52</t>
  </si>
  <si>
    <t>979081121.S</t>
  </si>
  <si>
    <t>Odvoz sutiny a vybúraných hmôt na skládku za každý ďalší 1 km</t>
  </si>
  <si>
    <t>-1124542434</t>
  </si>
  <si>
    <t>53</t>
  </si>
  <si>
    <t>979082111.S</t>
  </si>
  <si>
    <t>Vnútrostavenisková doprava sutiny a vybúraných hmôt do 10 m</t>
  </si>
  <si>
    <t>-1770038771</t>
  </si>
  <si>
    <t>54</t>
  </si>
  <si>
    <t>979089012.S</t>
  </si>
  <si>
    <t>Poplatok za skladovanie - betón, tehly, dlaždice (17 01) ostatné</t>
  </si>
  <si>
    <t>-105633114</t>
  </si>
  <si>
    <t>99</t>
  </si>
  <si>
    <t>Presun hmôt HSV</t>
  </si>
  <si>
    <t>55</t>
  </si>
  <si>
    <t>998009101.S</t>
  </si>
  <si>
    <t>Presun hmôt samostatne budovaného lešenia bez ohľadu na výšku</t>
  </si>
  <si>
    <t>620332036</t>
  </si>
  <si>
    <t>56</t>
  </si>
  <si>
    <t>999281111.S</t>
  </si>
  <si>
    <t>Presun hmôt pre opravy a údržbu objektov vrátane vonkajších plášťov výšky do 25 m</t>
  </si>
  <si>
    <t>204031079</t>
  </si>
  <si>
    <t>PSV</t>
  </si>
  <si>
    <t>Práce a dodávky PSV</t>
  </si>
  <si>
    <t>713</t>
  </si>
  <si>
    <t>Izolácie tepelné</t>
  </si>
  <si>
    <t>57</t>
  </si>
  <si>
    <t>713111121.S</t>
  </si>
  <si>
    <t>Montáž tepelnej izolácie stropov rovných minerálnou vlnou, spodkom s úpravou viazacím drôtom</t>
  </si>
  <si>
    <t>-204870690</t>
  </si>
  <si>
    <t>58</t>
  </si>
  <si>
    <t>M</t>
  </si>
  <si>
    <t>631440004100.S</t>
  </si>
  <si>
    <t>Doska z minerálnej vlny hr. 120 mm, izolácia pre šikmé strechy, nezaťažené stropy, priečky</t>
  </si>
  <si>
    <t>-980333331</t>
  </si>
  <si>
    <t>59</t>
  </si>
  <si>
    <t>713121111.S</t>
  </si>
  <si>
    <t>Montáž tepelnej izolácie podláh minerálnou vlnou, kladená voľne v jednej vrstve</t>
  </si>
  <si>
    <t>-1308854731</t>
  </si>
  <si>
    <t>60</t>
  </si>
  <si>
    <t>631440022000.S</t>
  </si>
  <si>
    <t>Doska z minerálnej vlny hr. 50 mm, izolácia vhodná pre ľahké aj ťažké plávajúce podlahy</t>
  </si>
  <si>
    <t>706236767</t>
  </si>
  <si>
    <t>61</t>
  </si>
  <si>
    <t>713161530.S</t>
  </si>
  <si>
    <t>Montáž tepelnej izolácie striech šikmých prichytená pribitím a vyviazaním na latovanie medzi a pod krokvy hr. nad 10 cm</t>
  </si>
  <si>
    <t>1711858582</t>
  </si>
  <si>
    <t>62</t>
  </si>
  <si>
    <t>631650001100</t>
  </si>
  <si>
    <t>Pás ISOVER UNIROL PLUS 200x1200x4500 mm, izolácia zo sklenej vlny vhodná pre šikmé strechy</t>
  </si>
  <si>
    <t>-192275899</t>
  </si>
  <si>
    <t>63</t>
  </si>
  <si>
    <t>631650000901</t>
  </si>
  <si>
    <t>Pás ISOVER UNIROL PLUS 160x1200x3250 mm, izolácia zo sklenej vlny vhodná pre šikmé strechy</t>
  </si>
  <si>
    <t>219009293</t>
  </si>
  <si>
    <t>64</t>
  </si>
  <si>
    <t>713191111.S</t>
  </si>
  <si>
    <t>Izolácie tepelné, doplnky striech prekrytím pásom lepenkou A400/H</t>
  </si>
  <si>
    <t>-1307738748</t>
  </si>
  <si>
    <t>65</t>
  </si>
  <si>
    <t>998713102.S</t>
  </si>
  <si>
    <t>Presun hmôt pre izolácie tepelné v objektoch výšky nad 6 m do 12 m</t>
  </si>
  <si>
    <t>887357152</t>
  </si>
  <si>
    <t>721</t>
  </si>
  <si>
    <t>Zdravotechnika - vnútorná kanalizácia</t>
  </si>
  <si>
    <t>66</t>
  </si>
  <si>
    <t>721172109.S</t>
  </si>
  <si>
    <t>Potrubie z PVC - U odpadové zvislé - napojenie nového wc z podkrovia D+M</t>
  </si>
  <si>
    <t>-1848735628</t>
  </si>
  <si>
    <t>722</t>
  </si>
  <si>
    <t>Zdravotechnika - vnútorný vodovod</t>
  </si>
  <si>
    <t>67</t>
  </si>
  <si>
    <t>722172300.S</t>
  </si>
  <si>
    <t>Napojenie nových rozvodov vody pre wc v podkroví D+M</t>
  </si>
  <si>
    <t>643675572</t>
  </si>
  <si>
    <t>725</t>
  </si>
  <si>
    <t>Zdravotechnika - zariaďovacie predmety</t>
  </si>
  <si>
    <t>68</t>
  </si>
  <si>
    <t>725119307.S</t>
  </si>
  <si>
    <t>Montáž záchodovej misy keramickej kombinovanej s rovným odpadom</t>
  </si>
  <si>
    <t>-1372649493</t>
  </si>
  <si>
    <t>69</t>
  </si>
  <si>
    <t>642340000600.S</t>
  </si>
  <si>
    <t>Misa záchodová keramická kombinovaná s vodorovným odpadom</t>
  </si>
  <si>
    <t>-1196207610</t>
  </si>
  <si>
    <t>70</t>
  </si>
  <si>
    <t>725219201.S</t>
  </si>
  <si>
    <t>Montáž umývadla keramického na konzoly, bez výtokovej armatúry</t>
  </si>
  <si>
    <t>1601945963</t>
  </si>
  <si>
    <t>71</t>
  </si>
  <si>
    <t>642110004300.S</t>
  </si>
  <si>
    <t>Umývadlo keramické bežný typ</t>
  </si>
  <si>
    <t>-1987912895</t>
  </si>
  <si>
    <t>72</t>
  </si>
  <si>
    <t>725291112.S</t>
  </si>
  <si>
    <t>Montáž záchodového sedadla s poklopom</t>
  </si>
  <si>
    <t>1509289251</t>
  </si>
  <si>
    <t>73</t>
  </si>
  <si>
    <t>554330000300.S</t>
  </si>
  <si>
    <t>Záchodové sedadlo plastové s poklopom</t>
  </si>
  <si>
    <t>-176871341</t>
  </si>
  <si>
    <t>74</t>
  </si>
  <si>
    <t>725819201.S</t>
  </si>
  <si>
    <t>Montáž ventilu nástenného G 1/2</t>
  </si>
  <si>
    <t>-1870788864</t>
  </si>
  <si>
    <t>75</t>
  </si>
  <si>
    <t>725829601.S</t>
  </si>
  <si>
    <t>Montáž batérie umývadlovej a drezovej stojankovej, pákovej alebo klasickej s mechanickým ovládaním</t>
  </si>
  <si>
    <t>-1984045840</t>
  </si>
  <si>
    <t>76</t>
  </si>
  <si>
    <t>551450003800.S</t>
  </si>
  <si>
    <t>Batéria umývadlová stojanková páková</t>
  </si>
  <si>
    <t>-1881118302</t>
  </si>
  <si>
    <t>77</t>
  </si>
  <si>
    <t>725869300.S</t>
  </si>
  <si>
    <t>Montáž zápachovej uzávierky pre zariaďovacie predmety, umývadlovej do D 32 mm</t>
  </si>
  <si>
    <t>509213322</t>
  </si>
  <si>
    <t>78</t>
  </si>
  <si>
    <t>551620005300.S</t>
  </si>
  <si>
    <t>Zápachová uzávierka - sifón umývadlový a bidetový DN 32</t>
  </si>
  <si>
    <t>-1346967802</t>
  </si>
  <si>
    <t>79</t>
  </si>
  <si>
    <t>998725102.S</t>
  </si>
  <si>
    <t>Presun hmôt pre zariaďovacie predmety v objektoch výšky nad 6 do 12 m</t>
  </si>
  <si>
    <t>76564760</t>
  </si>
  <si>
    <t>762</t>
  </si>
  <si>
    <t>Konštrukcie tesárske</t>
  </si>
  <si>
    <t>80</t>
  </si>
  <si>
    <t>762081061.S</t>
  </si>
  <si>
    <t>Zvláštne výkony na stavenisku, viacstranné brúsenie reziva</t>
  </si>
  <si>
    <t>-442396472</t>
  </si>
  <si>
    <t>81</t>
  </si>
  <si>
    <t>762132811.S</t>
  </si>
  <si>
    <t>Demontáž debnenia zvislých stien a nadstrešných stien z jednostranne hobľovaných dosiek -0,01400 t</t>
  </si>
  <si>
    <t>152464948</t>
  </si>
  <si>
    <t>82</t>
  </si>
  <si>
    <t>762311103.S</t>
  </si>
  <si>
    <t>Montáž kotevných želiez, príložiek, pätiek, ťahadiel, s pripojením k drevenej konštrukcii</t>
  </si>
  <si>
    <t>1644104314</t>
  </si>
  <si>
    <t>83</t>
  </si>
  <si>
    <t>311150000200.S</t>
  </si>
  <si>
    <t>Matica šesťhranná M 16 mm, nerezová, DIN 934</t>
  </si>
  <si>
    <t>1618721502</t>
  </si>
  <si>
    <t>84</t>
  </si>
  <si>
    <t>311720000900.S</t>
  </si>
  <si>
    <t>Tyč závitová M 16 mm, dĺžka 1000 m</t>
  </si>
  <si>
    <t>797046597</t>
  </si>
  <si>
    <t>85</t>
  </si>
  <si>
    <t>311230000200.S</t>
  </si>
  <si>
    <t>Podložka pre skrutky so šesťhrannou hlavou M 16 mm, nerez, DIN 988</t>
  </si>
  <si>
    <t>255311680</t>
  </si>
  <si>
    <t>86</t>
  </si>
  <si>
    <t>311_01</t>
  </si>
  <si>
    <t>Pozinkovaná papuča pre stĺpik kotvená M12x150</t>
  </si>
  <si>
    <t>-1958785579</t>
  </si>
  <si>
    <t>87</t>
  </si>
  <si>
    <t>762331814.S</t>
  </si>
  <si>
    <t>Demontáž viazaných konštrukcií krovov so sklonom do 60°, prierezovej plochy 288 - 450 cm2, -0,03200 t</t>
  </si>
  <si>
    <t>605132984</t>
  </si>
  <si>
    <t>88</t>
  </si>
  <si>
    <t>762332110.S</t>
  </si>
  <si>
    <t>Montáž viazaných konštrukcií krovov striech z reziva priemernej plochy do 120 cm2</t>
  </si>
  <si>
    <t>-1767411315</t>
  </si>
  <si>
    <t>89</t>
  </si>
  <si>
    <t>762332120.S</t>
  </si>
  <si>
    <t>Montáž viazaných konštrukcií krovov striech z reziva priemernej plochy 120 - 224 cm2</t>
  </si>
  <si>
    <t>-1480685517</t>
  </si>
  <si>
    <t>90</t>
  </si>
  <si>
    <t>762332130.S</t>
  </si>
  <si>
    <t>Montáž viazaných konštrukcií krovov striech z reziva priemernej plochy 224 - 288 cm2</t>
  </si>
  <si>
    <t>-1599453810</t>
  </si>
  <si>
    <t>91</t>
  </si>
  <si>
    <t>605120006900.S</t>
  </si>
  <si>
    <t>Drevo na krov</t>
  </si>
  <si>
    <t>1348031113</t>
  </si>
  <si>
    <t>92</t>
  </si>
  <si>
    <t>762341201.S</t>
  </si>
  <si>
    <t>Montáž latovania jednoduchých striech pre sklon do 60°</t>
  </si>
  <si>
    <t>-1627588878</t>
  </si>
  <si>
    <t>93</t>
  </si>
  <si>
    <t>762341253.S</t>
  </si>
  <si>
    <t>Montáž kontralát pre sklon nad 35°</t>
  </si>
  <si>
    <t>-433490633</t>
  </si>
  <si>
    <t>94</t>
  </si>
  <si>
    <t>605120002800.S</t>
  </si>
  <si>
    <t>Laty, kontralaty 50x50mm</t>
  </si>
  <si>
    <t>-852053132</t>
  </si>
  <si>
    <t>95</t>
  </si>
  <si>
    <t>762342811.S</t>
  </si>
  <si>
    <t>Demontáž latovania striech so sklonom do 60° pri osovej vzdialenosti lát do 0,22 m, -0,00700 t</t>
  </si>
  <si>
    <t>-1087377492</t>
  </si>
  <si>
    <t>96</t>
  </si>
  <si>
    <t>762395000.S</t>
  </si>
  <si>
    <t>Spojovacie prostriedky pre viazané konštrukcie krovov, debnenie a laťovanie, nadstrešné konštr., spádové kliny - svorky, dosky, klince, pásová oceľ, vruty</t>
  </si>
  <si>
    <t>1620206964</t>
  </si>
  <si>
    <t>97</t>
  </si>
  <si>
    <t>762411101.S</t>
  </si>
  <si>
    <t>Montáž olištovania škár stropov</t>
  </si>
  <si>
    <t>-1931136618</t>
  </si>
  <si>
    <t>98</t>
  </si>
  <si>
    <t>01</t>
  </si>
  <si>
    <t>Drevená lišta rohová L 70x70mm smrek</t>
  </si>
  <si>
    <t>1138985453</t>
  </si>
  <si>
    <t>762412101.S</t>
  </si>
  <si>
    <t>Montáž olištovania škár stien</t>
  </si>
  <si>
    <t>-881271447</t>
  </si>
  <si>
    <t>100</t>
  </si>
  <si>
    <t>02</t>
  </si>
  <si>
    <t>Drevená podlahová lišta 20x50mm smrek</t>
  </si>
  <si>
    <t>250803808</t>
  </si>
  <si>
    <t>101</t>
  </si>
  <si>
    <t>762421500.S</t>
  </si>
  <si>
    <t>Montáž obloženia stropov, podkladový rošt</t>
  </si>
  <si>
    <t>1084507787</t>
  </si>
  <si>
    <t>102</t>
  </si>
  <si>
    <t>605120000200.S</t>
  </si>
  <si>
    <t>Hranoly zo smreku neopracované 50x50mm</t>
  </si>
  <si>
    <t>954087866</t>
  </si>
  <si>
    <t>103</t>
  </si>
  <si>
    <t>762524104.S</t>
  </si>
  <si>
    <t>Položenie podláh hobľovaných na pero a drážku z dosiek a fošien</t>
  </si>
  <si>
    <t>-551554060</t>
  </si>
  <si>
    <t>104</t>
  </si>
  <si>
    <t>611920007501.S</t>
  </si>
  <si>
    <t>Drevený obklad dlážkovica - palubka podlahová, hxš 19x121 mm, dĺžka 3000-5000 mm, smrek A/B</t>
  </si>
  <si>
    <t>1104442602</t>
  </si>
  <si>
    <t>105</t>
  </si>
  <si>
    <t>762711830.S</t>
  </si>
  <si>
    <t>Demontáž priestorových viazaných konštrukcií z reziva hraneného plochy 224 - 288 cm2, -0,01300 t</t>
  </si>
  <si>
    <t>672126767</t>
  </si>
  <si>
    <t>106</t>
  </si>
  <si>
    <t>762712130.S</t>
  </si>
  <si>
    <t>Montáž priestorových viazaných konštrukcií z reziva hraneného prierezovej plochy 224 - 288 cm2</t>
  </si>
  <si>
    <t>1953854285</t>
  </si>
  <si>
    <t>107</t>
  </si>
  <si>
    <t>605120003000.S</t>
  </si>
  <si>
    <t>Hranoly zo smreku neopracované - stĺpik pri schodisku 150x150mm</t>
  </si>
  <si>
    <t>825898147</t>
  </si>
  <si>
    <t>108</t>
  </si>
  <si>
    <t>762810016.S</t>
  </si>
  <si>
    <t>Záklop stropov z dosiek OSB skrutkovaných na trámy na zraz hr. dosky 22 mm</t>
  </si>
  <si>
    <t>402305612</t>
  </si>
  <si>
    <t>109</t>
  </si>
  <si>
    <t>762811811.S</t>
  </si>
  <si>
    <t>Demontáž záklopov stropov vrchných, zapustených z hrubých dosiek hr. do 32 mm, -0,01400 t</t>
  </si>
  <si>
    <t>170488923</t>
  </si>
  <si>
    <t>110</t>
  </si>
  <si>
    <t>762812570.S</t>
  </si>
  <si>
    <t>Montáž záklopu zapustené na pero a drážku, polodrážku</t>
  </si>
  <si>
    <t>-303901016</t>
  </si>
  <si>
    <t>111</t>
  </si>
  <si>
    <t>611920007300.S</t>
  </si>
  <si>
    <t>Drevený obklad tatranský profil, hrúbka 19 mm, šírka 121 mm, smrek, II. trieda</t>
  </si>
  <si>
    <t>-1236897233</t>
  </si>
  <si>
    <t>112</t>
  </si>
  <si>
    <t>762822130.S</t>
  </si>
  <si>
    <t>Montáž stropníc z hraneného a polohraneného reziva prierezovej plochy 288 - 450 cm2</t>
  </si>
  <si>
    <t>577821810</t>
  </si>
  <si>
    <t>113</t>
  </si>
  <si>
    <t>605120008000.S</t>
  </si>
  <si>
    <t>Hranoly zo smrekovca neopracované 150x250mm</t>
  </si>
  <si>
    <t>-1348375613</t>
  </si>
  <si>
    <t>114</t>
  </si>
  <si>
    <t>762841110.S</t>
  </si>
  <si>
    <t>Montáž podbíjania stropov a striech rovných z hrubých dosiek na zraz</t>
  </si>
  <si>
    <t>914930719</t>
  </si>
  <si>
    <t>115</t>
  </si>
  <si>
    <t>607260000240.S</t>
  </si>
  <si>
    <t>Doska OSB nebrúsená hr. 15 mm</t>
  </si>
  <si>
    <t>-743819751</t>
  </si>
  <si>
    <t>116</t>
  </si>
  <si>
    <t>762841811.S</t>
  </si>
  <si>
    <t>Demontáž podbíjania obkladov stropov a striech sklonu do 60° z dosiek hr.do 35 mm bez omietky, -0,01400 t</t>
  </si>
  <si>
    <t>-2092078246</t>
  </si>
  <si>
    <t>117</t>
  </si>
  <si>
    <t>762841812.S</t>
  </si>
  <si>
    <t>Demontáž podbíjania obkladov stropov a striech sklonu do 60° z dosiek hr. do 35 mm s omietkou, -0,04000 t</t>
  </si>
  <si>
    <t>-1133141794</t>
  </si>
  <si>
    <t>118</t>
  </si>
  <si>
    <t>762895000.S</t>
  </si>
  <si>
    <t>Spojovacie prostriedky pre záklop, stropnice, podbíjanie - klince, svorky</t>
  </si>
  <si>
    <t>1385433145</t>
  </si>
  <si>
    <t>119</t>
  </si>
  <si>
    <t>998762102.S</t>
  </si>
  <si>
    <t>Presun hmôt pre konštrukcie tesárske v objektoch výšky do 12 m</t>
  </si>
  <si>
    <t>-975294383</t>
  </si>
  <si>
    <t>763</t>
  </si>
  <si>
    <t>Konštrukcie - drevostavby</t>
  </si>
  <si>
    <t>120</t>
  </si>
  <si>
    <t>763115514</t>
  </si>
  <si>
    <t>Priečka SDK Rigips hr. 150 mm dvojito opláštená doskami RB 2x12,5 mm s tep. izoláciou, CW 100</t>
  </si>
  <si>
    <t>-394254474</t>
  </si>
  <si>
    <t>121</t>
  </si>
  <si>
    <t>763160001</t>
  </si>
  <si>
    <t>Podkrovie SDK Rigips RB 12.5 mm, na konštrukcií R-CD a krokvových závesoch bez TI</t>
  </si>
  <si>
    <t>1375369</t>
  </si>
  <si>
    <t>122</t>
  </si>
  <si>
    <t>763160003</t>
  </si>
  <si>
    <t>Podkrovie SDK Rigips RBI 12.5 mm, na konštrukcií R-CD a krokvových závesoch, bez TI</t>
  </si>
  <si>
    <t>-864462020</t>
  </si>
  <si>
    <t>123</t>
  </si>
  <si>
    <t>998763301.S</t>
  </si>
  <si>
    <t>Presun hmôt pre sádrokartónové konštrukcie v objektoch výšky do 7 m</t>
  </si>
  <si>
    <t>-541309429</t>
  </si>
  <si>
    <t>764</t>
  </si>
  <si>
    <t>Konštrukcie klampiarske</t>
  </si>
  <si>
    <t>124</t>
  </si>
  <si>
    <t>764351836.S</t>
  </si>
  <si>
    <t xml:space="preserve">Demontáž háka so sklonom žľabu do 30°  -0,00009t</t>
  </si>
  <si>
    <t>1777578042</t>
  </si>
  <si>
    <t>125</t>
  </si>
  <si>
    <t>764352227.S</t>
  </si>
  <si>
    <t>Žľaby z pozinkovaného PZ plechu, pododkvapové polkruhové r.š. 330 mm</t>
  </si>
  <si>
    <t>1686719479</t>
  </si>
  <si>
    <t>126</t>
  </si>
  <si>
    <t>764352810.S</t>
  </si>
  <si>
    <t xml:space="preserve">Demontáž žľabov pododkvapových polkruhových so sklonom do 30st. rš 330 mm,  -0,00330t</t>
  </si>
  <si>
    <t>1717659203</t>
  </si>
  <si>
    <t>127</t>
  </si>
  <si>
    <t>764359212.S</t>
  </si>
  <si>
    <t>Kotlík kónický z pozinkovaného PZ plechu, pre rúry s priemerom od 100 do 125 mm</t>
  </si>
  <si>
    <t>-1716875609</t>
  </si>
  <si>
    <t>128</t>
  </si>
  <si>
    <t>764359311.S</t>
  </si>
  <si>
    <t>Montáž príslušenstva k žľabom z pozinkovaného PZ plechu, čelo k pododkvapovým polkruhovým r.š. 200 - 400 mm</t>
  </si>
  <si>
    <t>-1831144571</t>
  </si>
  <si>
    <t>129</t>
  </si>
  <si>
    <t>553440035000.S</t>
  </si>
  <si>
    <t>Čelo lisované polkruhové pozinkované, rozmer 330 mm</t>
  </si>
  <si>
    <t>931719224</t>
  </si>
  <si>
    <t>130</t>
  </si>
  <si>
    <t>764359342.S</t>
  </si>
  <si>
    <t>Montáž príslušenstva k žľabom z pozinkovaného PZ plechu, hák na krokvu k pododkvapovým polkruhovým r.š. 250 - 330 mm</t>
  </si>
  <si>
    <t>946035325</t>
  </si>
  <si>
    <t>131</t>
  </si>
  <si>
    <t>553440037800.S</t>
  </si>
  <si>
    <t>Hák do krokvy polkruhový pozinkovaný, r.š. 330 mm</t>
  </si>
  <si>
    <t>-1439395771</t>
  </si>
  <si>
    <t>132</t>
  </si>
  <si>
    <t>764359810.S</t>
  </si>
  <si>
    <t xml:space="preserve">Demontáž kotlíka kónického, so sklonom žľabu do 30st.,  -0,00110t</t>
  </si>
  <si>
    <t>-209454836</t>
  </si>
  <si>
    <t>133</t>
  </si>
  <si>
    <t>764410750.S</t>
  </si>
  <si>
    <t>Oplechovanie parapetov z hliníkového farebného Al plechu, vrátane rohov r.š. 330 mm</t>
  </si>
  <si>
    <t>529516340</t>
  </si>
  <si>
    <t>134</t>
  </si>
  <si>
    <t>764410850.S</t>
  </si>
  <si>
    <t xml:space="preserve">Demontáž oplechovania parapetov rš od 100 do 330 mm,  -0,00135t</t>
  </si>
  <si>
    <t>-169883489</t>
  </si>
  <si>
    <t>135</t>
  </si>
  <si>
    <t>764454242.S</t>
  </si>
  <si>
    <t>Montáž objímky skrutkovacej z pozinkovaného PZ plechu, pre kruhové zvodové rúry s priemerom 60 - 150 mm</t>
  </si>
  <si>
    <t>-2075256660</t>
  </si>
  <si>
    <t>136</t>
  </si>
  <si>
    <t>553440042000.S</t>
  </si>
  <si>
    <t>Objímka lisovaná pozinkovaná, šrobovací hrot, priemer 100 mm</t>
  </si>
  <si>
    <t>-1703916227</t>
  </si>
  <si>
    <t>137</t>
  </si>
  <si>
    <t>764454254.S</t>
  </si>
  <si>
    <t>Zvodové rúry z pozinkovaného PZ plechu, kruhové priemer 120 mm</t>
  </si>
  <si>
    <t>-826385146</t>
  </si>
  <si>
    <t>138</t>
  </si>
  <si>
    <t>764454803.S</t>
  </si>
  <si>
    <t xml:space="preserve">Demontáž odpadových rúr kruhových, s priemerom 150 mm,  -0,00356t</t>
  </si>
  <si>
    <t>1706717987</t>
  </si>
  <si>
    <t>139</t>
  </si>
  <si>
    <t>764456855.S</t>
  </si>
  <si>
    <t xml:space="preserve">Demontáž odpadového kolena výtokového kruhového, s priemerom 120,150 a 200 mm,  -0,00116t</t>
  </si>
  <si>
    <t>1801621417</t>
  </si>
  <si>
    <t>140</t>
  </si>
  <si>
    <t>998764102.S</t>
  </si>
  <si>
    <t>Presun hmôt pre konštrukcie klampiarske v objektoch výšky nad 6 do 12 m</t>
  </si>
  <si>
    <t>-167499303</t>
  </si>
  <si>
    <t>765</t>
  </si>
  <si>
    <t>Konštrukcie - krytiny tvrdé</t>
  </si>
  <si>
    <t>141</t>
  </si>
  <si>
    <t>765310237.S</t>
  </si>
  <si>
    <t>Hrebeň z hrebenáčov pre krytinu hladkú, s použitím vetracieho pásu, sklon od 35° do 60°</t>
  </si>
  <si>
    <t>363065665</t>
  </si>
  <si>
    <t>142</t>
  </si>
  <si>
    <t>765310387.S</t>
  </si>
  <si>
    <t>Štítová hrana z okrajových škridiel pre krytinu hladkú</t>
  </si>
  <si>
    <t>1179721830</t>
  </si>
  <si>
    <t>143</t>
  </si>
  <si>
    <t>765312301</t>
  </si>
  <si>
    <t>Keramická krytina TONDACH Bobrovka, dvojité kladenie, jednoduchých striech, sklon od 35° do 60°</t>
  </si>
  <si>
    <t>-1633314134</t>
  </si>
  <si>
    <t>144</t>
  </si>
  <si>
    <t>765314511.S</t>
  </si>
  <si>
    <t>Odkvap pod krytinu keramickú, odkvapový plech hliník</t>
  </si>
  <si>
    <t>1085797162</t>
  </si>
  <si>
    <t>145</t>
  </si>
  <si>
    <t>765315331.S</t>
  </si>
  <si>
    <t>Protisnehový hák pre krytinu keramickú</t>
  </si>
  <si>
    <t>-758840633</t>
  </si>
  <si>
    <t>146</t>
  </si>
  <si>
    <t>765315351.S</t>
  </si>
  <si>
    <t>Olemovanie komína tesniacim pásom samolepiacim</t>
  </si>
  <si>
    <t>-1179931967</t>
  </si>
  <si>
    <t>147</t>
  </si>
  <si>
    <t>765323830.S</t>
  </si>
  <si>
    <t>Demontáž vlnoviek z azbestocementu do sute na drevenej alebo oceľovej konštrukcii špecializovanou firmou vrátane odvozu a likvidácie</t>
  </si>
  <si>
    <t>563166333</t>
  </si>
  <si>
    <t>148</t>
  </si>
  <si>
    <t>765901065</t>
  </si>
  <si>
    <t>Strešná fólia DÖRKEN Delta Vent N Plus nad 35°, na krokvy</t>
  </si>
  <si>
    <t>-2001091226</t>
  </si>
  <si>
    <t>149</t>
  </si>
  <si>
    <t>998765102.S</t>
  </si>
  <si>
    <t>Presun hmôt pre tvrdé krytiny v objektoch výšky nad 6 do 12 m</t>
  </si>
  <si>
    <t>1061441580</t>
  </si>
  <si>
    <t>766</t>
  </si>
  <si>
    <t>Konštrukcie stolárske</t>
  </si>
  <si>
    <t>150</t>
  </si>
  <si>
    <t>766241013.S</t>
  </si>
  <si>
    <t xml:space="preserve">Montáž dreveného samonosného schodiska zadlabávaného lomeného L bez  podstupníc</t>
  </si>
  <si>
    <t>1873552185</t>
  </si>
  <si>
    <t>151</t>
  </si>
  <si>
    <t>612330000100.S</t>
  </si>
  <si>
    <t>Dodávka dreveného schodiska podľa investora</t>
  </si>
  <si>
    <t>-1250450327</t>
  </si>
  <si>
    <t>152</t>
  </si>
  <si>
    <t>611930001100.S</t>
  </si>
  <si>
    <t>Zábradlie doskové, výšky 900 mm, smrek, štvorstranne hobľovaný, sušený 14±2%, s opracovanými spojmi, bez defektov</t>
  </si>
  <si>
    <t>-1445741706</t>
  </si>
  <si>
    <t>153</t>
  </si>
  <si>
    <t>766621265.S</t>
  </si>
  <si>
    <t>Montáž okien drevených s hydroizolačnými ISO páskami (exteriérová a interiérová)</t>
  </si>
  <si>
    <t>-394387538</t>
  </si>
  <si>
    <t>154</t>
  </si>
  <si>
    <t>283290006100.S</t>
  </si>
  <si>
    <t>Tesniaca paropriepustná fólia polymér-flísová, š. 290 mm, dĺ. 30 m, pre tesnenie pripájacej škáry okenného rámu a muriva z exteriéru</t>
  </si>
  <si>
    <t>-1550512876</t>
  </si>
  <si>
    <t>155</t>
  </si>
  <si>
    <t>283290006200.S</t>
  </si>
  <si>
    <t>Tesniaca paronepriepustná fólia polymér-flísová, š. 70 mm, dĺ. 30 m, pre tesnenie pripájacej škáry okenného rámu a muriva z interiéru</t>
  </si>
  <si>
    <t>358637552</t>
  </si>
  <si>
    <t>156</t>
  </si>
  <si>
    <t>611110016900.S1</t>
  </si>
  <si>
    <t xml:space="preserve">Drevené okno dvojkrídlové O+OS, izolačné trojsklo </t>
  </si>
  <si>
    <t>-1893743062</t>
  </si>
  <si>
    <t>157</t>
  </si>
  <si>
    <t>766661422.S</t>
  </si>
  <si>
    <t>Montáž dverí drevených vchodových bezpečnostných do kovovej bezpečnostnej zárubne</t>
  </si>
  <si>
    <t>74407771</t>
  </si>
  <si>
    <t>158</t>
  </si>
  <si>
    <t>611720000500.S</t>
  </si>
  <si>
    <t>Dvere do bytu vstupné bezpečnostné plné, šírka 600-900 mm, kovová výplň BT3+37 dB</t>
  </si>
  <si>
    <t>2083849890</t>
  </si>
  <si>
    <t>159</t>
  </si>
  <si>
    <t>766662112.S</t>
  </si>
  <si>
    <t>Montáž dverového krídla otočného jednokrídlového poldrážkového, do existujúcej zárubne, vrátane kovania</t>
  </si>
  <si>
    <t>1479577281</t>
  </si>
  <si>
    <t>160</t>
  </si>
  <si>
    <t>549150000600.S</t>
  </si>
  <si>
    <t>Kľučka dverová a rozeta 2x, nehrdzavejúca oceľ, povrch nerez brúsený</t>
  </si>
  <si>
    <t>-1893506281</t>
  </si>
  <si>
    <t>161</t>
  </si>
  <si>
    <t>611610000400.S</t>
  </si>
  <si>
    <t>Dvere vnútorné jednokrídlové, šírka 600-900 mm, výplň papierová voština, povrch fólia, plné</t>
  </si>
  <si>
    <t>-670510478</t>
  </si>
  <si>
    <t>162</t>
  </si>
  <si>
    <t>766681811.S</t>
  </si>
  <si>
    <t xml:space="preserve">Demontáž okeníc drevených dvojkrídlových  -0,00461t</t>
  </si>
  <si>
    <t>-1853323264</t>
  </si>
  <si>
    <t>163</t>
  </si>
  <si>
    <t>766694111.S</t>
  </si>
  <si>
    <t>Montáž parapetnej dosky drevenej šírky do 300 mm, dĺžky do 1000 mm</t>
  </si>
  <si>
    <t>318998994</t>
  </si>
  <si>
    <t>164</t>
  </si>
  <si>
    <t>611550000300.S</t>
  </si>
  <si>
    <t>Parapetná doska vnútorná, šírka 295 mm, z drevotriesky laminovanej, farba biela</t>
  </si>
  <si>
    <t>-27594015</t>
  </si>
  <si>
    <t>165</t>
  </si>
  <si>
    <t>766694112.S</t>
  </si>
  <si>
    <t>Montáž parapetnej dosky drevenej šírky do 300 mm, dĺžky 1000-1600 mm</t>
  </si>
  <si>
    <t>-417813556</t>
  </si>
  <si>
    <t>166</t>
  </si>
  <si>
    <t>766694988.S1</t>
  </si>
  <si>
    <t>Demontáž parapetnej dosky kamennej</t>
  </si>
  <si>
    <t>-680204665</t>
  </si>
  <si>
    <t>167</t>
  </si>
  <si>
    <t>766702111.S</t>
  </si>
  <si>
    <t>Montáž zárubní obložkových pre dvere jednokrídlové</t>
  </si>
  <si>
    <t>-1021488318</t>
  </si>
  <si>
    <t>168</t>
  </si>
  <si>
    <t>611810002200.S</t>
  </si>
  <si>
    <t>Zárubňa vnútorná obložková, šírka 600-900 mm, výška 1970 mm, DTD doska, povrch fólia, pre stenu hrúbky 60-170 mm, pre jednokrídlové dvere</t>
  </si>
  <si>
    <t>-872067433</t>
  </si>
  <si>
    <t>169</t>
  </si>
  <si>
    <t>998766102.S</t>
  </si>
  <si>
    <t>Presun hmot pre konštrukcie stolárske v objektoch výšky nad 6 do 12 m</t>
  </si>
  <si>
    <t>-2069889925</t>
  </si>
  <si>
    <t>767</t>
  </si>
  <si>
    <t>Konštrukcie doplnkové kovové</t>
  </si>
  <si>
    <t>170</t>
  </si>
  <si>
    <t>767230030.S</t>
  </si>
  <si>
    <t>Montáž zábradlia nerezové na schody, výplň rebrovanie, kotvenie do podlahy</t>
  </si>
  <si>
    <t>-1573562694</t>
  </si>
  <si>
    <t>171</t>
  </si>
  <si>
    <t>553520000400.S</t>
  </si>
  <si>
    <t>Zábradlie nerezové pre schody, horizontálna výplň nerez, výška 900 mm, dĺžka 3000 mm, kotvenie do podlahy</t>
  </si>
  <si>
    <t>439757559</t>
  </si>
  <si>
    <t>172</t>
  </si>
  <si>
    <t>767995106.S</t>
  </si>
  <si>
    <t>Montáž ostatných atypických kovových stavebných doplnkových konštrukcií nad 100 do 250 kg</t>
  </si>
  <si>
    <t>kg</t>
  </si>
  <si>
    <t>1002658006</t>
  </si>
  <si>
    <t>173</t>
  </si>
  <si>
    <t>134840000500.S</t>
  </si>
  <si>
    <t>Tyč oceľová prierezu U 240 mm, ozn. 11 373, podľa EN ISO S235JRG1</t>
  </si>
  <si>
    <t>1916668318</t>
  </si>
  <si>
    <t>174</t>
  </si>
  <si>
    <t>134_01</t>
  </si>
  <si>
    <t>Platňa oceľová hr.10mm 250x350mm</t>
  </si>
  <si>
    <t>-1446952926</t>
  </si>
  <si>
    <t>175</t>
  </si>
  <si>
    <t>311990006600.S1</t>
  </si>
  <si>
    <t>Svorníková kotva oceľová M12-50 mm, dĺ. 200 mm, pozinkovaná do betónu</t>
  </si>
  <si>
    <t>1697570521</t>
  </si>
  <si>
    <t>176</t>
  </si>
  <si>
    <t>311990002400.S</t>
  </si>
  <si>
    <t>Chemická kotva 420 ml + 1 dýza,</t>
  </si>
  <si>
    <t>1850368992</t>
  </si>
  <si>
    <t>177</t>
  </si>
  <si>
    <t>998767102.S</t>
  </si>
  <si>
    <t>Presun hmôt pre kovové stavebné doplnkové konštrukcie v objektoch výšky nad 6 do 12 m</t>
  </si>
  <si>
    <t>146244723</t>
  </si>
  <si>
    <t>771</t>
  </si>
  <si>
    <t>Podlahy z dlaždíc</t>
  </si>
  <si>
    <t>178</t>
  </si>
  <si>
    <t>771415005.S</t>
  </si>
  <si>
    <t>Montáž soklíkov z obkladačiek do tmelu veľ. 333 x 80 mm</t>
  </si>
  <si>
    <t>-479831744</t>
  </si>
  <si>
    <t>179</t>
  </si>
  <si>
    <t>597640005600.S</t>
  </si>
  <si>
    <t>Sokel keramický, lxvxhr 333x80x8 mm</t>
  </si>
  <si>
    <t>1701574817</t>
  </si>
  <si>
    <t>180</t>
  </si>
  <si>
    <t>771541215.S</t>
  </si>
  <si>
    <t>Montáž podláh z dlaždíc gres kladených do tmelu flexibil. mrazuvzdorného veľ. 300 x 300 mm</t>
  </si>
  <si>
    <t>1806608563</t>
  </si>
  <si>
    <t>181</t>
  </si>
  <si>
    <t>597740001910.S</t>
  </si>
  <si>
    <t>Dlaždice keramické, lxvxhr 298x298x9 mm, gresové neglazované</t>
  </si>
  <si>
    <t>1182437680</t>
  </si>
  <si>
    <t>182</t>
  </si>
  <si>
    <t>998771101.S</t>
  </si>
  <si>
    <t>Presun hmôt pre podlahy z dlaždíc v objektoch výšky do 6m</t>
  </si>
  <si>
    <t>32327709</t>
  </si>
  <si>
    <t>776</t>
  </si>
  <si>
    <t>Podlahy povlakové</t>
  </si>
  <si>
    <t>183</t>
  </si>
  <si>
    <t>776551830.S</t>
  </si>
  <si>
    <t xml:space="preserve">Odstránenie povlakových podláh voľne položených,  -0,00100t</t>
  </si>
  <si>
    <t>1991899136</t>
  </si>
  <si>
    <t>781</t>
  </si>
  <si>
    <t>Obklady</t>
  </si>
  <si>
    <t>184</t>
  </si>
  <si>
    <t>781441023.S</t>
  </si>
  <si>
    <t>Montáž obkladov vnútor. stien z obkladačiek kladených do malty veľ. 200x400 mm</t>
  </si>
  <si>
    <t>2065895844</t>
  </si>
  <si>
    <t>185</t>
  </si>
  <si>
    <t>597640001510.S</t>
  </si>
  <si>
    <t>Obkládačky keramické lxvxhr 398x198x7 mm</t>
  </si>
  <si>
    <t>-1683664182</t>
  </si>
  <si>
    <t>186</t>
  </si>
  <si>
    <t>781491011.S</t>
  </si>
  <si>
    <t>Montáž plastových profilov pre obklad do malty - roh steny</t>
  </si>
  <si>
    <t>421795953</t>
  </si>
  <si>
    <t>187</t>
  </si>
  <si>
    <t>283410018230.S</t>
  </si>
  <si>
    <t>Profil ukončovací oblý uzavretý s nosom na vonkajší roh pre hr. dlaždíc 6 mm, PVC</t>
  </si>
  <si>
    <t>-1088407475</t>
  </si>
  <si>
    <t>188</t>
  </si>
  <si>
    <t>998781101.S</t>
  </si>
  <si>
    <t>Presun hmôt pre obklady keramické v objektoch výšky do 6 m</t>
  </si>
  <si>
    <t>608374917</t>
  </si>
  <si>
    <t>783</t>
  </si>
  <si>
    <t>Nátery</t>
  </si>
  <si>
    <t>189</t>
  </si>
  <si>
    <t>783293112.S</t>
  </si>
  <si>
    <t>Nátery kov.stav.doplnk.konštr. antikoróznou farbou, riediteľnou vodou, biele dvojnásobné</t>
  </si>
  <si>
    <t>2095082195</t>
  </si>
  <si>
    <t>190</t>
  </si>
  <si>
    <t>783626200.S</t>
  </si>
  <si>
    <t>Nátery stolárskych výrobkov syntetické lazurovacím lakom 2x lakovaním</t>
  </si>
  <si>
    <t>-892032961</t>
  </si>
  <si>
    <t>191</t>
  </si>
  <si>
    <t>783782404.S</t>
  </si>
  <si>
    <t>Nátery tesárskych konštrukcií, povrchová impregnácia proti drevokaznému hmyzu, hubám a plesniam, jednonásobná</t>
  </si>
  <si>
    <t>-254792536</t>
  </si>
  <si>
    <t>784</t>
  </si>
  <si>
    <t>Maľby</t>
  </si>
  <si>
    <t>192</t>
  </si>
  <si>
    <t>784410100.S</t>
  </si>
  <si>
    <t>Penetrovanie jednonásobné jemnozrnných podkladov výšky do 3,80 m</t>
  </si>
  <si>
    <t>-1743462399</t>
  </si>
  <si>
    <t>193</t>
  </si>
  <si>
    <t>784452261</t>
  </si>
  <si>
    <t>Maľby z maliarskych zmesí Primalex Polar, ručne nanášané jednonásobné základné na podklad jemnozrnný výšky do 3,80 m</t>
  </si>
  <si>
    <t>2119454585</t>
  </si>
  <si>
    <t>194</t>
  </si>
  <si>
    <t>784452761</t>
  </si>
  <si>
    <t>Maľby z maliarskych zmesí Farmal Ideál, ručne nanášané jednonásobné tónované na podklad jemnozrnný výšky do 3,80 m</t>
  </si>
  <si>
    <t>688559541</t>
  </si>
  <si>
    <t>795</t>
  </si>
  <si>
    <t>Lokálne kúrenie</t>
  </si>
  <si>
    <t>195</t>
  </si>
  <si>
    <t>795435001.S</t>
  </si>
  <si>
    <t>D+M nového krbu</t>
  </si>
  <si>
    <t>-1376444056</t>
  </si>
  <si>
    <t>Práce a dodávky M</t>
  </si>
  <si>
    <t>21-M</t>
  </si>
  <si>
    <t>Elektromontáže</t>
  </si>
  <si>
    <t>196</t>
  </si>
  <si>
    <t>210010002.S</t>
  </si>
  <si>
    <t>Elektroinštalácia v podkroví D+M - káble, vypínače, zásuvky,... bez svietidiel</t>
  </si>
  <si>
    <t>-2143866585</t>
  </si>
  <si>
    <t>197</t>
  </si>
  <si>
    <t>210_01</t>
  </si>
  <si>
    <t>D+M nového bleskozvodu na strechu</t>
  </si>
  <si>
    <t>-1189665100</t>
  </si>
  <si>
    <t>198</t>
  </si>
  <si>
    <t>210501103.S</t>
  </si>
  <si>
    <t xml:space="preserve">Montáž fotovoltického panelu </t>
  </si>
  <si>
    <t>Wp</t>
  </si>
  <si>
    <t>-984913904</t>
  </si>
  <si>
    <t>199</t>
  </si>
  <si>
    <t>346_01</t>
  </si>
  <si>
    <t>Solárny panel Jinko Tiger N-Type 415 Wp Black Frame</t>
  </si>
  <si>
    <t>-1102560111</t>
  </si>
  <si>
    <t>200</t>
  </si>
  <si>
    <t>346_02</t>
  </si>
  <si>
    <t>Konštrukcia K2 Systems</t>
  </si>
  <si>
    <t>-1860647657</t>
  </si>
  <si>
    <t>201</t>
  </si>
  <si>
    <t>346_03</t>
  </si>
  <si>
    <t>Menič napätia - Huawei SUN 2000 - 5KTL - M1</t>
  </si>
  <si>
    <t>-883831146</t>
  </si>
  <si>
    <t>202</t>
  </si>
  <si>
    <t>346_04</t>
  </si>
  <si>
    <t>Smart meter 3-Fázový</t>
  </si>
  <si>
    <t>-1717223013</t>
  </si>
  <si>
    <t>203</t>
  </si>
  <si>
    <t>346_05</t>
  </si>
  <si>
    <t>Batéria Huawei LUNA 2000 - riadiaci modul</t>
  </si>
  <si>
    <t>289868779</t>
  </si>
  <si>
    <t>204</t>
  </si>
  <si>
    <t>346_06</t>
  </si>
  <si>
    <t>Batéria Huawei LUNA 2000 - batéria 5 kWh</t>
  </si>
  <si>
    <t>1891237581</t>
  </si>
  <si>
    <t>205</t>
  </si>
  <si>
    <t>210501231.S</t>
  </si>
  <si>
    <t>Elektroinštalačné práce</t>
  </si>
  <si>
    <t>1450037075</t>
  </si>
  <si>
    <t>206</t>
  </si>
  <si>
    <t>346_07</t>
  </si>
  <si>
    <t>Rozvodná skriňa</t>
  </si>
  <si>
    <t>256</t>
  </si>
  <si>
    <t>-119859983</t>
  </si>
  <si>
    <t>207</t>
  </si>
  <si>
    <t>346_08</t>
  </si>
  <si>
    <t xml:space="preserve">Poistkový odpínač </t>
  </si>
  <si>
    <t>434146861</t>
  </si>
  <si>
    <t>208</t>
  </si>
  <si>
    <t>346_09</t>
  </si>
  <si>
    <t>1198665529</t>
  </si>
  <si>
    <t>209</t>
  </si>
  <si>
    <t>346_10</t>
  </si>
  <si>
    <t>Zvodič prepätia 600V</t>
  </si>
  <si>
    <t>-1584452283</t>
  </si>
  <si>
    <t>210</t>
  </si>
  <si>
    <t>346_11</t>
  </si>
  <si>
    <t>Napäťová a frekvenčná ochrana</t>
  </si>
  <si>
    <t>-290691174</t>
  </si>
  <si>
    <t>211</t>
  </si>
  <si>
    <t>346_12</t>
  </si>
  <si>
    <t>Ac istenie</t>
  </si>
  <si>
    <t>-964043733</t>
  </si>
  <si>
    <t>212</t>
  </si>
  <si>
    <t>346_13</t>
  </si>
  <si>
    <t xml:space="preserve">Kabeláž AC </t>
  </si>
  <si>
    <t>343544431</t>
  </si>
  <si>
    <t>213</t>
  </si>
  <si>
    <t>346_14</t>
  </si>
  <si>
    <t>Spotrebný materiál (lišty, chráničky...)</t>
  </si>
  <si>
    <t>1823097439</t>
  </si>
  <si>
    <t>214</t>
  </si>
  <si>
    <t>346_15</t>
  </si>
  <si>
    <t>Kabeláž DC , konektory MC4 ...</t>
  </si>
  <si>
    <t>-116841559</t>
  </si>
  <si>
    <t>215</t>
  </si>
  <si>
    <t>346_16</t>
  </si>
  <si>
    <t>Komunikačná kabeláž</t>
  </si>
  <si>
    <t>1219565159</t>
  </si>
  <si>
    <t>216</t>
  </si>
  <si>
    <t>210501261.S</t>
  </si>
  <si>
    <t xml:space="preserve">Zapojenie a nastavenie akumulátora </t>
  </si>
  <si>
    <t>-1016142114</t>
  </si>
  <si>
    <t>217</t>
  </si>
  <si>
    <t>210_02</t>
  </si>
  <si>
    <t>Projektová dokumentácia, revízna správa a pripojovací proces k distribučnej sieti</t>
  </si>
  <si>
    <t>-2135937894</t>
  </si>
  <si>
    <t>218</t>
  </si>
  <si>
    <t>210_03</t>
  </si>
  <si>
    <t>Doprava na miesto montáže</t>
  </si>
  <si>
    <t>1377015373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</si>
</sst>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45" t="s">
        <v>38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39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42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44</v>
      </c>
      <c r="U35" s="57"/>
      <c r="V35" s="57"/>
      <c r="W35" s="57"/>
      <c r="X35" s="59" t="s">
        <v>45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47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48</v>
      </c>
      <c r="AI60" s="39"/>
      <c r="AJ60" s="39"/>
      <c r="AK60" s="39"/>
      <c r="AL60" s="39"/>
      <c r="AM60" s="67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51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48</v>
      </c>
      <c r="AI75" s="39"/>
      <c r="AJ75" s="39"/>
      <c r="AK75" s="39"/>
      <c r="AL75" s="39"/>
      <c r="AM75" s="67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2022-10-1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Zmena chaty Jedľová prestavbou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6. 10. 2022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Lesy SR,š.p.,Organizačná zložka Podunajsko,Levice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53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54</v>
      </c>
      <c r="D92" s="97"/>
      <c r="E92" s="97"/>
      <c r="F92" s="97"/>
      <c r="G92" s="97"/>
      <c r="H92" s="98"/>
      <c r="I92" s="99" t="s">
        <v>55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56</v>
      </c>
      <c r="AH92" s="97"/>
      <c r="AI92" s="97"/>
      <c r="AJ92" s="97"/>
      <c r="AK92" s="97"/>
      <c r="AL92" s="97"/>
      <c r="AM92" s="97"/>
      <c r="AN92" s="99" t="s">
        <v>57</v>
      </c>
      <c r="AO92" s="97"/>
      <c r="AP92" s="101"/>
      <c r="AQ92" s="102" t="s">
        <v>58</v>
      </c>
      <c r="AR92" s="41"/>
      <c r="AS92" s="103" t="s">
        <v>59</v>
      </c>
      <c r="AT92" s="104" t="s">
        <v>60</v>
      </c>
      <c r="AU92" s="104" t="s">
        <v>61</v>
      </c>
      <c r="AV92" s="104" t="s">
        <v>62</v>
      </c>
      <c r="AW92" s="104" t="s">
        <v>63</v>
      </c>
      <c r="AX92" s="104" t="s">
        <v>64</v>
      </c>
      <c r="AY92" s="104" t="s">
        <v>65</v>
      </c>
      <c r="AZ92" s="104" t="s">
        <v>66</v>
      </c>
      <c r="BA92" s="104" t="s">
        <v>67</v>
      </c>
      <c r="BB92" s="104" t="s">
        <v>68</v>
      </c>
      <c r="BC92" s="104" t="s">
        <v>69</v>
      </c>
      <c r="BD92" s="105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71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72</v>
      </c>
      <c r="BT94" s="120" t="s">
        <v>73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24.75" customHeight="1">
      <c r="A95" s="121" t="s">
        <v>76</v>
      </c>
      <c r="B95" s="122"/>
      <c r="C95" s="123"/>
      <c r="D95" s="124" t="s">
        <v>13</v>
      </c>
      <c r="E95" s="124"/>
      <c r="F95" s="124"/>
      <c r="G95" s="124"/>
      <c r="H95" s="124"/>
      <c r="I95" s="125"/>
      <c r="J95" s="124" t="s">
        <v>16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'2022-10-1 - Zmena chaty J...'!J28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77</v>
      </c>
      <c r="AR95" s="128"/>
      <c r="AS95" s="129">
        <v>0</v>
      </c>
      <c r="AT95" s="130">
        <f>ROUND(SUM(AV95:AW95),2)</f>
        <v>0</v>
      </c>
      <c r="AU95" s="131">
        <f>'2022-10-1 - Zmena chaty J...'!P139</f>
        <v>0</v>
      </c>
      <c r="AV95" s="130">
        <f>'2022-10-1 - Zmena chaty J...'!J31</f>
        <v>0</v>
      </c>
      <c r="AW95" s="130">
        <f>'2022-10-1 - Zmena chaty J...'!J32</f>
        <v>0</v>
      </c>
      <c r="AX95" s="130">
        <f>'2022-10-1 - Zmena chaty J...'!J33</f>
        <v>0</v>
      </c>
      <c r="AY95" s="130">
        <f>'2022-10-1 - Zmena chaty J...'!J34</f>
        <v>0</v>
      </c>
      <c r="AZ95" s="130">
        <f>'2022-10-1 - Zmena chaty J...'!F31</f>
        <v>0</v>
      </c>
      <c r="BA95" s="130">
        <f>'2022-10-1 - Zmena chaty J...'!F32</f>
        <v>0</v>
      </c>
      <c r="BB95" s="130">
        <f>'2022-10-1 - Zmena chaty J...'!F33</f>
        <v>0</v>
      </c>
      <c r="BC95" s="130">
        <f>'2022-10-1 - Zmena chaty J...'!F34</f>
        <v>0</v>
      </c>
      <c r="BD95" s="132">
        <f>'2022-10-1 - Zmena chaty J...'!F35</f>
        <v>0</v>
      </c>
      <c r="BE95" s="7"/>
      <c r="BT95" s="133" t="s">
        <v>78</v>
      </c>
      <c r="BU95" s="133" t="s">
        <v>79</v>
      </c>
      <c r="BV95" s="133" t="s">
        <v>74</v>
      </c>
      <c r="BW95" s="133" t="s">
        <v>5</v>
      </c>
      <c r="BX95" s="133" t="s">
        <v>75</v>
      </c>
      <c r="CL95" s="133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PjEtUhS6xcZLc63MBSKvDuaqJ9C3u6xlulAjh0PIoO5NhjU4jeglfiTlVQV/9RYqwRWe82h0M74yOKa7ERQoPw==" hashValue="zlbokjiOQ0iLAREP5dhem0Ec1eZIdh24bRtCYhfuR0vLXyVidkTg2PEeD9sU5wRXOioxPbpW8x7wfdVLvazb1w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-10-1 - Zmena chaty J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7"/>
      <c r="AT3" s="14" t="s">
        <v>73</v>
      </c>
    </row>
    <row r="4" s="1" customFormat="1" ht="24.96" customHeight="1">
      <c r="B4" s="17"/>
      <c r="D4" s="136" t="s">
        <v>80</v>
      </c>
      <c r="L4" s="17"/>
      <c r="M4" s="137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8" t="s">
        <v>15</v>
      </c>
      <c r="E6" s="35"/>
      <c r="F6" s="35"/>
      <c r="G6" s="35"/>
      <c r="H6" s="35"/>
      <c r="I6" s="35"/>
      <c r="J6" s="35"/>
      <c r="K6" s="35"/>
      <c r="L6" s="6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9" t="s">
        <v>16</v>
      </c>
      <c r="F7" s="35"/>
      <c r="G7" s="35"/>
      <c r="H7" s="35"/>
      <c r="I7" s="35"/>
      <c r="J7" s="35"/>
      <c r="K7" s="35"/>
      <c r="L7" s="6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8" t="s">
        <v>17</v>
      </c>
      <c r="E9" s="35"/>
      <c r="F9" s="140" t="s">
        <v>1</v>
      </c>
      <c r="G9" s="35"/>
      <c r="H9" s="35"/>
      <c r="I9" s="138" t="s">
        <v>18</v>
      </c>
      <c r="J9" s="140" t="s">
        <v>1</v>
      </c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8" t="s">
        <v>19</v>
      </c>
      <c r="E10" s="35"/>
      <c r="F10" s="140" t="s">
        <v>20</v>
      </c>
      <c r="G10" s="35"/>
      <c r="H10" s="35"/>
      <c r="I10" s="138" t="s">
        <v>21</v>
      </c>
      <c r="J10" s="141" t="str">
        <f>'Rekapitulácia stavby'!AN8</f>
        <v>6. 10. 2022</v>
      </c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8" t="s">
        <v>23</v>
      </c>
      <c r="E12" s="35"/>
      <c r="F12" s="35"/>
      <c r="G12" s="35"/>
      <c r="H12" s="35"/>
      <c r="I12" s="138" t="s">
        <v>24</v>
      </c>
      <c r="J12" s="140" t="s">
        <v>1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40" t="s">
        <v>25</v>
      </c>
      <c r="F13" s="35"/>
      <c r="G13" s="35"/>
      <c r="H13" s="35"/>
      <c r="I13" s="138" t="s">
        <v>26</v>
      </c>
      <c r="J13" s="140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8" t="s">
        <v>27</v>
      </c>
      <c r="E15" s="35"/>
      <c r="F15" s="35"/>
      <c r="G15" s="35"/>
      <c r="H15" s="35"/>
      <c r="I15" s="138" t="s">
        <v>24</v>
      </c>
      <c r="J15" s="30" t="str">
        <f>'Rekapitulácia stavby'!AN13</f>
        <v>Vyplň údaj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40"/>
      <c r="G16" s="140"/>
      <c r="H16" s="140"/>
      <c r="I16" s="138" t="s">
        <v>26</v>
      </c>
      <c r="J16" s="30" t="str">
        <f>'Rekapitulácia stavby'!AN14</f>
        <v>Vyplň údaj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8" t="s">
        <v>29</v>
      </c>
      <c r="E18" s="35"/>
      <c r="F18" s="35"/>
      <c r="G18" s="35"/>
      <c r="H18" s="35"/>
      <c r="I18" s="138" t="s">
        <v>24</v>
      </c>
      <c r="J18" s="140" t="str">
        <f>IF('Rekapitulácia stavby'!AN16="","",'Rekapitulácia stavby'!AN16)</f>
        <v/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0" t="str">
        <f>IF('Rekapitulácia stavby'!E17="","",'Rekapitulácia stavby'!E17)</f>
        <v xml:space="preserve"> </v>
      </c>
      <c r="F19" s="35"/>
      <c r="G19" s="35"/>
      <c r="H19" s="35"/>
      <c r="I19" s="138" t="s">
        <v>26</v>
      </c>
      <c r="J19" s="140" t="str">
        <f>IF('Rekapitulácia stavby'!AN17="","",'Rekapitulácia stavby'!AN17)</f>
        <v/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8" t="s">
        <v>31</v>
      </c>
      <c r="E21" s="35"/>
      <c r="F21" s="35"/>
      <c r="G21" s="35"/>
      <c r="H21" s="35"/>
      <c r="I21" s="138" t="s">
        <v>24</v>
      </c>
      <c r="J21" s="140" t="str">
        <f>IF('Rekapitulácia stavby'!AN19="","",'Rekapitulácia stavby'!AN19)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40" t="str">
        <f>IF('Rekapitulácia stavby'!E20="","",'Rekapitulácia stavby'!E20)</f>
        <v xml:space="preserve"> </v>
      </c>
      <c r="F22" s="35"/>
      <c r="G22" s="35"/>
      <c r="H22" s="35"/>
      <c r="I22" s="138" t="s">
        <v>26</v>
      </c>
      <c r="J22" s="140" t="str">
        <f>IF('Rekapitulácia stavby'!AN20="","",'Rekapitulácia stavby'!AN20)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8" t="s">
        <v>32</v>
      </c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6"/>
      <c r="E27" s="146"/>
      <c r="F27" s="146"/>
      <c r="G27" s="146"/>
      <c r="H27" s="146"/>
      <c r="I27" s="146"/>
      <c r="J27" s="146"/>
      <c r="K27" s="146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35"/>
      <c r="J28" s="148">
        <f>ROUND(J139, 2)</f>
        <v>0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35</v>
      </c>
      <c r="G30" s="35"/>
      <c r="H30" s="35"/>
      <c r="I30" s="149" t="s">
        <v>34</v>
      </c>
      <c r="J30" s="149" t="s">
        <v>36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0" t="s">
        <v>37</v>
      </c>
      <c r="E31" s="151" t="s">
        <v>38</v>
      </c>
      <c r="F31" s="152">
        <f>ROUND((SUM(BE139:BE384)),  2)</f>
        <v>0</v>
      </c>
      <c r="G31" s="153"/>
      <c r="H31" s="153"/>
      <c r="I31" s="154">
        <v>0.20000000000000001</v>
      </c>
      <c r="J31" s="152">
        <f>ROUND(((SUM(BE139:BE384))*I31),  2)</f>
        <v>0</v>
      </c>
      <c r="K31" s="35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51" t="s">
        <v>39</v>
      </c>
      <c r="F32" s="152">
        <f>ROUND((SUM(BF139:BF384)),  2)</f>
        <v>0</v>
      </c>
      <c r="G32" s="153"/>
      <c r="H32" s="153"/>
      <c r="I32" s="154">
        <v>0.20000000000000001</v>
      </c>
      <c r="J32" s="152">
        <f>ROUND(((SUM(BF139:BF384))*I32), 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8" t="s">
        <v>40</v>
      </c>
      <c r="F33" s="155">
        <f>ROUND((SUM(BG139:BG384)),  2)</f>
        <v>0</v>
      </c>
      <c r="G33" s="35"/>
      <c r="H33" s="35"/>
      <c r="I33" s="156">
        <v>0.20000000000000001</v>
      </c>
      <c r="J33" s="155">
        <f>0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8" t="s">
        <v>41</v>
      </c>
      <c r="F34" s="155">
        <f>ROUND((SUM(BH139:BH384)),  2)</f>
        <v>0</v>
      </c>
      <c r="G34" s="35"/>
      <c r="H34" s="35"/>
      <c r="I34" s="156">
        <v>0.20000000000000001</v>
      </c>
      <c r="J34" s="155">
        <f>0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1" t="s">
        <v>42</v>
      </c>
      <c r="F35" s="152">
        <f>ROUND((SUM(BI139:BI384)),  2)</f>
        <v>0</v>
      </c>
      <c r="G35" s="153"/>
      <c r="H35" s="153"/>
      <c r="I35" s="154">
        <v>0</v>
      </c>
      <c r="J35" s="152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7"/>
      <c r="D37" s="158" t="s">
        <v>43</v>
      </c>
      <c r="E37" s="159"/>
      <c r="F37" s="159"/>
      <c r="G37" s="160" t="s">
        <v>44</v>
      </c>
      <c r="H37" s="161" t="s">
        <v>45</v>
      </c>
      <c r="I37" s="159"/>
      <c r="J37" s="162">
        <f>SUM(J28:J35)</f>
        <v>0</v>
      </c>
      <c r="K37" s="163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9" t="str">
        <f>E7</f>
        <v>Zmena chaty Jedľová prestavbou</v>
      </c>
      <c r="F85" s="37"/>
      <c r="G85" s="37"/>
      <c r="H85" s="37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19</v>
      </c>
      <c r="D87" s="37"/>
      <c r="E87" s="37"/>
      <c r="F87" s="24" t="str">
        <f>F10</f>
        <v xml:space="preserve"> </v>
      </c>
      <c r="G87" s="37"/>
      <c r="H87" s="37"/>
      <c r="I87" s="29" t="s">
        <v>21</v>
      </c>
      <c r="J87" s="82" t="str">
        <f>IF(J10="","",J10)</f>
        <v>6. 10. 2022</v>
      </c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23</v>
      </c>
      <c r="D89" s="37"/>
      <c r="E89" s="37"/>
      <c r="F89" s="24" t="str">
        <f>E13</f>
        <v>Lesy SR,š.p.,Organizačná zložka Podunajsko,Levice</v>
      </c>
      <c r="G89" s="37"/>
      <c r="H89" s="37"/>
      <c r="I89" s="29" t="s">
        <v>29</v>
      </c>
      <c r="J89" s="33" t="str">
        <f>E19</f>
        <v xml:space="preserve"> 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5" t="s">
        <v>82</v>
      </c>
      <c r="D92" s="176"/>
      <c r="E92" s="176"/>
      <c r="F92" s="176"/>
      <c r="G92" s="176"/>
      <c r="H92" s="176"/>
      <c r="I92" s="176"/>
      <c r="J92" s="177" t="s">
        <v>83</v>
      </c>
      <c r="K92" s="176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78" t="s">
        <v>84</v>
      </c>
      <c r="D94" s="37"/>
      <c r="E94" s="37"/>
      <c r="F94" s="37"/>
      <c r="G94" s="37"/>
      <c r="H94" s="37"/>
      <c r="I94" s="37"/>
      <c r="J94" s="113">
        <f>J139</f>
        <v>0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85</v>
      </c>
    </row>
    <row r="95" s="9" customFormat="1" ht="24.96" customHeight="1">
      <c r="A95" s="9"/>
      <c r="B95" s="179"/>
      <c r="C95" s="180"/>
      <c r="D95" s="181" t="s">
        <v>86</v>
      </c>
      <c r="E95" s="182"/>
      <c r="F95" s="182"/>
      <c r="G95" s="182"/>
      <c r="H95" s="182"/>
      <c r="I95" s="182"/>
      <c r="J95" s="183">
        <f>J140</f>
        <v>0</v>
      </c>
      <c r="K95" s="180"/>
      <c r="L95" s="18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5"/>
      <c r="C96" s="186"/>
      <c r="D96" s="187" t="s">
        <v>87</v>
      </c>
      <c r="E96" s="188"/>
      <c r="F96" s="188"/>
      <c r="G96" s="188"/>
      <c r="H96" s="188"/>
      <c r="I96" s="188"/>
      <c r="J96" s="189">
        <f>J141</f>
        <v>0</v>
      </c>
      <c r="K96" s="186"/>
      <c r="L96" s="19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5"/>
      <c r="C97" s="186"/>
      <c r="D97" s="187" t="s">
        <v>88</v>
      </c>
      <c r="E97" s="188"/>
      <c r="F97" s="188"/>
      <c r="G97" s="188"/>
      <c r="H97" s="188"/>
      <c r="I97" s="188"/>
      <c r="J97" s="189">
        <f>J144</f>
        <v>0</v>
      </c>
      <c r="K97" s="186"/>
      <c r="L97" s="19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5"/>
      <c r="C98" s="186"/>
      <c r="D98" s="187" t="s">
        <v>89</v>
      </c>
      <c r="E98" s="188"/>
      <c r="F98" s="188"/>
      <c r="G98" s="188"/>
      <c r="H98" s="188"/>
      <c r="I98" s="188"/>
      <c r="J98" s="189">
        <f>J146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90</v>
      </c>
      <c r="E99" s="188"/>
      <c r="F99" s="188"/>
      <c r="G99" s="188"/>
      <c r="H99" s="188"/>
      <c r="I99" s="188"/>
      <c r="J99" s="189">
        <f>J160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91</v>
      </c>
      <c r="E100" s="188"/>
      <c r="F100" s="188"/>
      <c r="G100" s="188"/>
      <c r="H100" s="188"/>
      <c r="I100" s="188"/>
      <c r="J100" s="189">
        <f>J165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92</v>
      </c>
      <c r="E101" s="188"/>
      <c r="F101" s="188"/>
      <c r="G101" s="188"/>
      <c r="H101" s="188"/>
      <c r="I101" s="188"/>
      <c r="J101" s="189">
        <f>J181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93</v>
      </c>
      <c r="E102" s="188"/>
      <c r="F102" s="188"/>
      <c r="G102" s="188"/>
      <c r="H102" s="188"/>
      <c r="I102" s="188"/>
      <c r="J102" s="189">
        <f>J201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79"/>
      <c r="C103" s="180"/>
      <c r="D103" s="181" t="s">
        <v>94</v>
      </c>
      <c r="E103" s="182"/>
      <c r="F103" s="182"/>
      <c r="G103" s="182"/>
      <c r="H103" s="182"/>
      <c r="I103" s="182"/>
      <c r="J103" s="183">
        <f>J204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5"/>
      <c r="C104" s="186"/>
      <c r="D104" s="187" t="s">
        <v>95</v>
      </c>
      <c r="E104" s="188"/>
      <c r="F104" s="188"/>
      <c r="G104" s="188"/>
      <c r="H104" s="188"/>
      <c r="I104" s="188"/>
      <c r="J104" s="189">
        <f>J205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96</v>
      </c>
      <c r="E105" s="188"/>
      <c r="F105" s="188"/>
      <c r="G105" s="188"/>
      <c r="H105" s="188"/>
      <c r="I105" s="188"/>
      <c r="J105" s="189">
        <f>J215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97</v>
      </c>
      <c r="E106" s="188"/>
      <c r="F106" s="188"/>
      <c r="G106" s="188"/>
      <c r="H106" s="188"/>
      <c r="I106" s="188"/>
      <c r="J106" s="189">
        <f>J217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98</v>
      </c>
      <c r="E107" s="188"/>
      <c r="F107" s="188"/>
      <c r="G107" s="188"/>
      <c r="H107" s="188"/>
      <c r="I107" s="188"/>
      <c r="J107" s="189">
        <f>J219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99</v>
      </c>
      <c r="E108" s="188"/>
      <c r="F108" s="188"/>
      <c r="G108" s="188"/>
      <c r="H108" s="188"/>
      <c r="I108" s="188"/>
      <c r="J108" s="189">
        <f>J232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100</v>
      </c>
      <c r="E109" s="188"/>
      <c r="F109" s="188"/>
      <c r="G109" s="188"/>
      <c r="H109" s="188"/>
      <c r="I109" s="188"/>
      <c r="J109" s="189">
        <f>J273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101</v>
      </c>
      <c r="E110" s="188"/>
      <c r="F110" s="188"/>
      <c r="G110" s="188"/>
      <c r="H110" s="188"/>
      <c r="I110" s="188"/>
      <c r="J110" s="189">
        <f>J278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5"/>
      <c r="C111" s="186"/>
      <c r="D111" s="187" t="s">
        <v>102</v>
      </c>
      <c r="E111" s="188"/>
      <c r="F111" s="188"/>
      <c r="G111" s="188"/>
      <c r="H111" s="188"/>
      <c r="I111" s="188"/>
      <c r="J111" s="189">
        <f>J296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5"/>
      <c r="C112" s="186"/>
      <c r="D112" s="187" t="s">
        <v>103</v>
      </c>
      <c r="E112" s="188"/>
      <c r="F112" s="188"/>
      <c r="G112" s="188"/>
      <c r="H112" s="188"/>
      <c r="I112" s="188"/>
      <c r="J112" s="189">
        <f>J306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5"/>
      <c r="C113" s="186"/>
      <c r="D113" s="187" t="s">
        <v>104</v>
      </c>
      <c r="E113" s="188"/>
      <c r="F113" s="188"/>
      <c r="G113" s="188"/>
      <c r="H113" s="188"/>
      <c r="I113" s="188"/>
      <c r="J113" s="189">
        <f>J327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5"/>
      <c r="C114" s="186"/>
      <c r="D114" s="187" t="s">
        <v>105</v>
      </c>
      <c r="E114" s="188"/>
      <c r="F114" s="188"/>
      <c r="G114" s="188"/>
      <c r="H114" s="188"/>
      <c r="I114" s="188"/>
      <c r="J114" s="189">
        <f>J336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5"/>
      <c r="C115" s="186"/>
      <c r="D115" s="187" t="s">
        <v>106</v>
      </c>
      <c r="E115" s="188"/>
      <c r="F115" s="188"/>
      <c r="G115" s="188"/>
      <c r="H115" s="188"/>
      <c r="I115" s="188"/>
      <c r="J115" s="189">
        <f>J342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5"/>
      <c r="C116" s="186"/>
      <c r="D116" s="187" t="s">
        <v>107</v>
      </c>
      <c r="E116" s="188"/>
      <c r="F116" s="188"/>
      <c r="G116" s="188"/>
      <c r="H116" s="188"/>
      <c r="I116" s="188"/>
      <c r="J116" s="189">
        <f>J344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85"/>
      <c r="C117" s="186"/>
      <c r="D117" s="187" t="s">
        <v>108</v>
      </c>
      <c r="E117" s="188"/>
      <c r="F117" s="188"/>
      <c r="G117" s="188"/>
      <c r="H117" s="188"/>
      <c r="I117" s="188"/>
      <c r="J117" s="189">
        <f>J350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85"/>
      <c r="C118" s="186"/>
      <c r="D118" s="187" t="s">
        <v>109</v>
      </c>
      <c r="E118" s="188"/>
      <c r="F118" s="188"/>
      <c r="G118" s="188"/>
      <c r="H118" s="188"/>
      <c r="I118" s="188"/>
      <c r="J118" s="189">
        <f>J354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85"/>
      <c r="C119" s="186"/>
      <c r="D119" s="187" t="s">
        <v>110</v>
      </c>
      <c r="E119" s="188"/>
      <c r="F119" s="188"/>
      <c r="G119" s="188"/>
      <c r="H119" s="188"/>
      <c r="I119" s="188"/>
      <c r="J119" s="189">
        <f>J358</f>
        <v>0</v>
      </c>
      <c r="K119" s="186"/>
      <c r="L119" s="19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79"/>
      <c r="C120" s="180"/>
      <c r="D120" s="181" t="s">
        <v>111</v>
      </c>
      <c r="E120" s="182"/>
      <c r="F120" s="182"/>
      <c r="G120" s="182"/>
      <c r="H120" s="182"/>
      <c r="I120" s="182"/>
      <c r="J120" s="183">
        <f>J360</f>
        <v>0</v>
      </c>
      <c r="K120" s="180"/>
      <c r="L120" s="18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10" customFormat="1" ht="19.92" customHeight="1">
      <c r="A121" s="10"/>
      <c r="B121" s="185"/>
      <c r="C121" s="186"/>
      <c r="D121" s="187" t="s">
        <v>112</v>
      </c>
      <c r="E121" s="188"/>
      <c r="F121" s="188"/>
      <c r="G121" s="188"/>
      <c r="H121" s="188"/>
      <c r="I121" s="188"/>
      <c r="J121" s="189">
        <f>J361</f>
        <v>0</v>
      </c>
      <c r="K121" s="186"/>
      <c r="L121" s="19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2" customFormat="1" ht="21.84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7" s="2" customFormat="1" ht="6.96" customHeight="1">
      <c r="A127" s="35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24.96" customHeight="1">
      <c r="A128" s="35"/>
      <c r="B128" s="36"/>
      <c r="C128" s="20" t="s">
        <v>113</v>
      </c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2" customHeight="1">
      <c r="A130" s="35"/>
      <c r="B130" s="36"/>
      <c r="C130" s="29" t="s">
        <v>15</v>
      </c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6.5" customHeight="1">
      <c r="A131" s="35"/>
      <c r="B131" s="36"/>
      <c r="C131" s="37"/>
      <c r="D131" s="37"/>
      <c r="E131" s="79" t="str">
        <f>E7</f>
        <v>Zmena chaty Jedľová prestavbou</v>
      </c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2" customHeight="1">
      <c r="A133" s="35"/>
      <c r="B133" s="36"/>
      <c r="C133" s="29" t="s">
        <v>19</v>
      </c>
      <c r="D133" s="37"/>
      <c r="E133" s="37"/>
      <c r="F133" s="24" t="str">
        <f>F10</f>
        <v xml:space="preserve"> </v>
      </c>
      <c r="G133" s="37"/>
      <c r="H133" s="37"/>
      <c r="I133" s="29" t="s">
        <v>21</v>
      </c>
      <c r="J133" s="82" t="str">
        <f>IF(J10="","",J10)</f>
        <v>6. 10. 2022</v>
      </c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23</v>
      </c>
      <c r="D135" s="37"/>
      <c r="E135" s="37"/>
      <c r="F135" s="24" t="str">
        <f>E13</f>
        <v>Lesy SR,š.p.,Organizačná zložka Podunajsko,Levice</v>
      </c>
      <c r="G135" s="37"/>
      <c r="H135" s="37"/>
      <c r="I135" s="29" t="s">
        <v>29</v>
      </c>
      <c r="J135" s="33" t="str">
        <f>E19</f>
        <v xml:space="preserve"> 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5.15" customHeight="1">
      <c r="A136" s="35"/>
      <c r="B136" s="36"/>
      <c r="C136" s="29" t="s">
        <v>27</v>
      </c>
      <c r="D136" s="37"/>
      <c r="E136" s="37"/>
      <c r="F136" s="24" t="str">
        <f>IF(E16="","",E16)</f>
        <v>Vyplň údaj</v>
      </c>
      <c r="G136" s="37"/>
      <c r="H136" s="37"/>
      <c r="I136" s="29" t="s">
        <v>31</v>
      </c>
      <c r="J136" s="33" t="str">
        <f>E22</f>
        <v xml:space="preserve"> </v>
      </c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0.32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11" customFormat="1" ht="29.28" customHeight="1">
      <c r="A138" s="191"/>
      <c r="B138" s="192"/>
      <c r="C138" s="193" t="s">
        <v>114</v>
      </c>
      <c r="D138" s="194" t="s">
        <v>58</v>
      </c>
      <c r="E138" s="194" t="s">
        <v>54</v>
      </c>
      <c r="F138" s="194" t="s">
        <v>55</v>
      </c>
      <c r="G138" s="194" t="s">
        <v>115</v>
      </c>
      <c r="H138" s="194" t="s">
        <v>116</v>
      </c>
      <c r="I138" s="194" t="s">
        <v>117</v>
      </c>
      <c r="J138" s="195" t="s">
        <v>83</v>
      </c>
      <c r="K138" s="196" t="s">
        <v>118</v>
      </c>
      <c r="L138" s="197"/>
      <c r="M138" s="103" t="s">
        <v>1</v>
      </c>
      <c r="N138" s="104" t="s">
        <v>37</v>
      </c>
      <c r="O138" s="104" t="s">
        <v>119</v>
      </c>
      <c r="P138" s="104" t="s">
        <v>120</v>
      </c>
      <c r="Q138" s="104" t="s">
        <v>121</v>
      </c>
      <c r="R138" s="104" t="s">
        <v>122</v>
      </c>
      <c r="S138" s="104" t="s">
        <v>123</v>
      </c>
      <c r="T138" s="105" t="s">
        <v>124</v>
      </c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</row>
    <row r="139" s="2" customFormat="1" ht="22.8" customHeight="1">
      <c r="A139" s="35"/>
      <c r="B139" s="36"/>
      <c r="C139" s="110" t="s">
        <v>84</v>
      </c>
      <c r="D139" s="37"/>
      <c r="E139" s="37"/>
      <c r="F139" s="37"/>
      <c r="G139" s="37"/>
      <c r="H139" s="37"/>
      <c r="I139" s="37"/>
      <c r="J139" s="198">
        <f>BK139</f>
        <v>0</v>
      </c>
      <c r="K139" s="37"/>
      <c r="L139" s="41"/>
      <c r="M139" s="106"/>
      <c r="N139" s="199"/>
      <c r="O139" s="107"/>
      <c r="P139" s="200">
        <f>P140+P204+P360</f>
        <v>0</v>
      </c>
      <c r="Q139" s="107"/>
      <c r="R139" s="200">
        <f>R140+R204+R360</f>
        <v>85.177094000000011</v>
      </c>
      <c r="S139" s="107"/>
      <c r="T139" s="201">
        <f>T140+T204+T360</f>
        <v>29.769401000000002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72</v>
      </c>
      <c r="AU139" s="14" t="s">
        <v>85</v>
      </c>
      <c r="BK139" s="202">
        <f>BK140+BK204+BK360</f>
        <v>0</v>
      </c>
    </row>
    <row r="140" s="12" customFormat="1" ht="25.92" customHeight="1">
      <c r="A140" s="12"/>
      <c r="B140" s="203"/>
      <c r="C140" s="204"/>
      <c r="D140" s="205" t="s">
        <v>72</v>
      </c>
      <c r="E140" s="206" t="s">
        <v>125</v>
      </c>
      <c r="F140" s="206" t="s">
        <v>126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P141+P144+P146+P160+P165+P181+P201</f>
        <v>0</v>
      </c>
      <c r="Q140" s="211"/>
      <c r="R140" s="212">
        <f>R141+R144+R146+R160+R165+R181+R201</f>
        <v>57.168117760000001</v>
      </c>
      <c r="S140" s="211"/>
      <c r="T140" s="213">
        <f>T141+T144+T146+T160+T165+T181+T201</f>
        <v>15.916386999999999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78</v>
      </c>
      <c r="AT140" s="215" t="s">
        <v>72</v>
      </c>
      <c r="AU140" s="215" t="s">
        <v>73</v>
      </c>
      <c r="AY140" s="214" t="s">
        <v>127</v>
      </c>
      <c r="BK140" s="216">
        <f>BK141+BK144+BK146+BK160+BK165+BK181+BK201</f>
        <v>0</v>
      </c>
    </row>
    <row r="141" s="12" customFormat="1" ht="22.8" customHeight="1">
      <c r="A141" s="12"/>
      <c r="B141" s="203"/>
      <c r="C141" s="204"/>
      <c r="D141" s="205" t="s">
        <v>72</v>
      </c>
      <c r="E141" s="217" t="s">
        <v>78</v>
      </c>
      <c r="F141" s="217" t="s">
        <v>128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SUM(P142:P143)</f>
        <v>0</v>
      </c>
      <c r="Q141" s="211"/>
      <c r="R141" s="212">
        <f>SUM(R142:R143)</f>
        <v>0</v>
      </c>
      <c r="S141" s="211"/>
      <c r="T141" s="213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78</v>
      </c>
      <c r="AT141" s="215" t="s">
        <v>72</v>
      </c>
      <c r="AU141" s="215" t="s">
        <v>78</v>
      </c>
      <c r="AY141" s="214" t="s">
        <v>127</v>
      </c>
      <c r="BK141" s="216">
        <f>SUM(BK142:BK143)</f>
        <v>0</v>
      </c>
    </row>
    <row r="142" s="2" customFormat="1" ht="44.25" customHeight="1">
      <c r="A142" s="35"/>
      <c r="B142" s="36"/>
      <c r="C142" s="219" t="s">
        <v>78</v>
      </c>
      <c r="D142" s="219" t="s">
        <v>129</v>
      </c>
      <c r="E142" s="220" t="s">
        <v>130</v>
      </c>
      <c r="F142" s="221" t="s">
        <v>131</v>
      </c>
      <c r="G142" s="222" t="s">
        <v>132</v>
      </c>
      <c r="H142" s="223">
        <v>2.2559999999999998</v>
      </c>
      <c r="I142" s="224"/>
      <c r="J142" s="225">
        <f>ROUND(I142*H142,2)</f>
        <v>0</v>
      </c>
      <c r="K142" s="226"/>
      <c r="L142" s="41"/>
      <c r="M142" s="227" t="s">
        <v>1</v>
      </c>
      <c r="N142" s="228" t="s">
        <v>39</v>
      </c>
      <c r="O142" s="94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1" t="s">
        <v>133</v>
      </c>
      <c r="AT142" s="231" t="s">
        <v>129</v>
      </c>
      <c r="AU142" s="231" t="s">
        <v>134</v>
      </c>
      <c r="AY142" s="14" t="s">
        <v>127</v>
      </c>
      <c r="BE142" s="232">
        <f>IF(N142="základná",J142,0)</f>
        <v>0</v>
      </c>
      <c r="BF142" s="232">
        <f>IF(N142="znížená",J142,0)</f>
        <v>0</v>
      </c>
      <c r="BG142" s="232">
        <f>IF(N142="zákl. prenesená",J142,0)</f>
        <v>0</v>
      </c>
      <c r="BH142" s="232">
        <f>IF(N142="zníž. prenesená",J142,0)</f>
        <v>0</v>
      </c>
      <c r="BI142" s="232">
        <f>IF(N142="nulová",J142,0)</f>
        <v>0</v>
      </c>
      <c r="BJ142" s="14" t="s">
        <v>134</v>
      </c>
      <c r="BK142" s="232">
        <f>ROUND(I142*H142,2)</f>
        <v>0</v>
      </c>
      <c r="BL142" s="14" t="s">
        <v>133</v>
      </c>
      <c r="BM142" s="231" t="s">
        <v>135</v>
      </c>
    </row>
    <row r="143" s="2" customFormat="1" ht="37.8" customHeight="1">
      <c r="A143" s="35"/>
      <c r="B143" s="36"/>
      <c r="C143" s="219" t="s">
        <v>134</v>
      </c>
      <c r="D143" s="219" t="s">
        <v>129</v>
      </c>
      <c r="E143" s="220" t="s">
        <v>136</v>
      </c>
      <c r="F143" s="221" t="s">
        <v>137</v>
      </c>
      <c r="G143" s="222" t="s">
        <v>132</v>
      </c>
      <c r="H143" s="223">
        <v>2.2559999999999998</v>
      </c>
      <c r="I143" s="224"/>
      <c r="J143" s="225">
        <f>ROUND(I143*H143,2)</f>
        <v>0</v>
      </c>
      <c r="K143" s="226"/>
      <c r="L143" s="41"/>
      <c r="M143" s="227" t="s">
        <v>1</v>
      </c>
      <c r="N143" s="228" t="s">
        <v>39</v>
      </c>
      <c r="O143" s="9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1" t="s">
        <v>133</v>
      </c>
      <c r="AT143" s="231" t="s">
        <v>129</v>
      </c>
      <c r="AU143" s="231" t="s">
        <v>134</v>
      </c>
      <c r="AY143" s="14" t="s">
        <v>127</v>
      </c>
      <c r="BE143" s="232">
        <f>IF(N143="základná",J143,0)</f>
        <v>0</v>
      </c>
      <c r="BF143" s="232">
        <f>IF(N143="znížená",J143,0)</f>
        <v>0</v>
      </c>
      <c r="BG143" s="232">
        <f>IF(N143="zákl. prenesená",J143,0)</f>
        <v>0</v>
      </c>
      <c r="BH143" s="232">
        <f>IF(N143="zníž. prenesená",J143,0)</f>
        <v>0</v>
      </c>
      <c r="BI143" s="232">
        <f>IF(N143="nulová",J143,0)</f>
        <v>0</v>
      </c>
      <c r="BJ143" s="14" t="s">
        <v>134</v>
      </c>
      <c r="BK143" s="232">
        <f>ROUND(I143*H143,2)</f>
        <v>0</v>
      </c>
      <c r="BL143" s="14" t="s">
        <v>133</v>
      </c>
      <c r="BM143" s="231" t="s">
        <v>138</v>
      </c>
    </row>
    <row r="144" s="12" customFormat="1" ht="22.8" customHeight="1">
      <c r="A144" s="12"/>
      <c r="B144" s="203"/>
      <c r="C144" s="204"/>
      <c r="D144" s="205" t="s">
        <v>72</v>
      </c>
      <c r="E144" s="217" t="s">
        <v>134</v>
      </c>
      <c r="F144" s="217" t="s">
        <v>139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P145</f>
        <v>0</v>
      </c>
      <c r="Q144" s="211"/>
      <c r="R144" s="212">
        <f>R145</f>
        <v>6.0384443799999996</v>
      </c>
      <c r="S144" s="211"/>
      <c r="T144" s="213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78</v>
      </c>
      <c r="AT144" s="215" t="s">
        <v>72</v>
      </c>
      <c r="AU144" s="215" t="s">
        <v>78</v>
      </c>
      <c r="AY144" s="214" t="s">
        <v>127</v>
      </c>
      <c r="BK144" s="216">
        <f>BK145</f>
        <v>0</v>
      </c>
    </row>
    <row r="145" s="2" customFormat="1" ht="16.5" customHeight="1">
      <c r="A145" s="35"/>
      <c r="B145" s="36"/>
      <c r="C145" s="219" t="s">
        <v>140</v>
      </c>
      <c r="D145" s="219" t="s">
        <v>129</v>
      </c>
      <c r="E145" s="220" t="s">
        <v>141</v>
      </c>
      <c r="F145" s="221" t="s">
        <v>142</v>
      </c>
      <c r="G145" s="222" t="s">
        <v>132</v>
      </c>
      <c r="H145" s="223">
        <v>2.726</v>
      </c>
      <c r="I145" s="224"/>
      <c r="J145" s="225">
        <f>ROUND(I145*H145,2)</f>
        <v>0</v>
      </c>
      <c r="K145" s="226"/>
      <c r="L145" s="41"/>
      <c r="M145" s="227" t="s">
        <v>1</v>
      </c>
      <c r="N145" s="228" t="s">
        <v>39</v>
      </c>
      <c r="O145" s="94"/>
      <c r="P145" s="229">
        <f>O145*H145</f>
        <v>0</v>
      </c>
      <c r="Q145" s="229">
        <v>2.2151299999999998</v>
      </c>
      <c r="R145" s="229">
        <f>Q145*H145</f>
        <v>6.0384443799999996</v>
      </c>
      <c r="S145" s="229">
        <v>0</v>
      </c>
      <c r="T145" s="23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1" t="s">
        <v>133</v>
      </c>
      <c r="AT145" s="231" t="s">
        <v>129</v>
      </c>
      <c r="AU145" s="231" t="s">
        <v>134</v>
      </c>
      <c r="AY145" s="14" t="s">
        <v>127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4" t="s">
        <v>134</v>
      </c>
      <c r="BK145" s="232">
        <f>ROUND(I145*H145,2)</f>
        <v>0</v>
      </c>
      <c r="BL145" s="14" t="s">
        <v>133</v>
      </c>
      <c r="BM145" s="231" t="s">
        <v>143</v>
      </c>
    </row>
    <row r="146" s="12" customFormat="1" ht="22.8" customHeight="1">
      <c r="A146" s="12"/>
      <c r="B146" s="203"/>
      <c r="C146" s="204"/>
      <c r="D146" s="205" t="s">
        <v>72</v>
      </c>
      <c r="E146" s="217" t="s">
        <v>140</v>
      </c>
      <c r="F146" s="217" t="s">
        <v>144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SUM(P147:P159)</f>
        <v>0</v>
      </c>
      <c r="Q146" s="211"/>
      <c r="R146" s="212">
        <f>SUM(R147:R159)</f>
        <v>15.92828956</v>
      </c>
      <c r="S146" s="211"/>
      <c r="T146" s="213">
        <f>SUM(T147:T159)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78</v>
      </c>
      <c r="AT146" s="215" t="s">
        <v>72</v>
      </c>
      <c r="AU146" s="215" t="s">
        <v>78</v>
      </c>
      <c r="AY146" s="214" t="s">
        <v>127</v>
      </c>
      <c r="BK146" s="216">
        <f>SUM(BK147:BK159)</f>
        <v>0</v>
      </c>
    </row>
    <row r="147" s="2" customFormat="1" ht="37.8" customHeight="1">
      <c r="A147" s="35"/>
      <c r="B147" s="36"/>
      <c r="C147" s="219" t="s">
        <v>133</v>
      </c>
      <c r="D147" s="219" t="s">
        <v>129</v>
      </c>
      <c r="E147" s="220" t="s">
        <v>145</v>
      </c>
      <c r="F147" s="221" t="s">
        <v>146</v>
      </c>
      <c r="G147" s="222" t="s">
        <v>132</v>
      </c>
      <c r="H147" s="223">
        <v>12.093</v>
      </c>
      <c r="I147" s="224"/>
      <c r="J147" s="225">
        <f>ROUND(I147*H147,2)</f>
        <v>0</v>
      </c>
      <c r="K147" s="226"/>
      <c r="L147" s="41"/>
      <c r="M147" s="227" t="s">
        <v>1</v>
      </c>
      <c r="N147" s="228" t="s">
        <v>39</v>
      </c>
      <c r="O147" s="94"/>
      <c r="P147" s="229">
        <f>O147*H147</f>
        <v>0</v>
      </c>
      <c r="Q147" s="229">
        <v>0.67193999999999998</v>
      </c>
      <c r="R147" s="229">
        <f>Q147*H147</f>
        <v>8.1257704200000003</v>
      </c>
      <c r="S147" s="229">
        <v>0</v>
      </c>
      <c r="T147" s="23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1" t="s">
        <v>133</v>
      </c>
      <c r="AT147" s="231" t="s">
        <v>129</v>
      </c>
      <c r="AU147" s="231" t="s">
        <v>134</v>
      </c>
      <c r="AY147" s="14" t="s">
        <v>127</v>
      </c>
      <c r="BE147" s="232">
        <f>IF(N147="základná",J147,0)</f>
        <v>0</v>
      </c>
      <c r="BF147" s="232">
        <f>IF(N147="znížená",J147,0)</f>
        <v>0</v>
      </c>
      <c r="BG147" s="232">
        <f>IF(N147="zákl. prenesená",J147,0)</f>
        <v>0</v>
      </c>
      <c r="BH147" s="232">
        <f>IF(N147="zníž. prenesená",J147,0)</f>
        <v>0</v>
      </c>
      <c r="BI147" s="232">
        <f>IF(N147="nulová",J147,0)</f>
        <v>0</v>
      </c>
      <c r="BJ147" s="14" t="s">
        <v>134</v>
      </c>
      <c r="BK147" s="232">
        <f>ROUND(I147*H147,2)</f>
        <v>0</v>
      </c>
      <c r="BL147" s="14" t="s">
        <v>133</v>
      </c>
      <c r="BM147" s="231" t="s">
        <v>147</v>
      </c>
    </row>
    <row r="148" s="2" customFormat="1" ht="24.15" customHeight="1">
      <c r="A148" s="35"/>
      <c r="B148" s="36"/>
      <c r="C148" s="219" t="s">
        <v>148</v>
      </c>
      <c r="D148" s="219" t="s">
        <v>129</v>
      </c>
      <c r="E148" s="220" t="s">
        <v>149</v>
      </c>
      <c r="F148" s="221" t="s">
        <v>150</v>
      </c>
      <c r="G148" s="222" t="s">
        <v>132</v>
      </c>
      <c r="H148" s="223">
        <v>0.55900000000000005</v>
      </c>
      <c r="I148" s="224"/>
      <c r="J148" s="225">
        <f>ROUND(I148*H148,2)</f>
        <v>0</v>
      </c>
      <c r="K148" s="226"/>
      <c r="L148" s="41"/>
      <c r="M148" s="227" t="s">
        <v>1</v>
      </c>
      <c r="N148" s="228" t="s">
        <v>39</v>
      </c>
      <c r="O148" s="94"/>
      <c r="P148" s="229">
        <f>O148*H148</f>
        <v>0</v>
      </c>
      <c r="Q148" s="229">
        <v>1.65439</v>
      </c>
      <c r="R148" s="229">
        <f>Q148*H148</f>
        <v>0.92480401000000012</v>
      </c>
      <c r="S148" s="229">
        <v>0</v>
      </c>
      <c r="T148" s="23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1" t="s">
        <v>133</v>
      </c>
      <c r="AT148" s="231" t="s">
        <v>129</v>
      </c>
      <c r="AU148" s="231" t="s">
        <v>134</v>
      </c>
      <c r="AY148" s="14" t="s">
        <v>127</v>
      </c>
      <c r="BE148" s="232">
        <f>IF(N148="základná",J148,0)</f>
        <v>0</v>
      </c>
      <c r="BF148" s="232">
        <f>IF(N148="znížená",J148,0)</f>
        <v>0</v>
      </c>
      <c r="BG148" s="232">
        <f>IF(N148="zákl. prenesená",J148,0)</f>
        <v>0</v>
      </c>
      <c r="BH148" s="232">
        <f>IF(N148="zníž. prenesená",J148,0)</f>
        <v>0</v>
      </c>
      <c r="BI148" s="232">
        <f>IF(N148="nulová",J148,0)</f>
        <v>0</v>
      </c>
      <c r="BJ148" s="14" t="s">
        <v>134</v>
      </c>
      <c r="BK148" s="232">
        <f>ROUND(I148*H148,2)</f>
        <v>0</v>
      </c>
      <c r="BL148" s="14" t="s">
        <v>133</v>
      </c>
      <c r="BM148" s="231" t="s">
        <v>151</v>
      </c>
    </row>
    <row r="149" s="2" customFormat="1" ht="24.15" customHeight="1">
      <c r="A149" s="35"/>
      <c r="B149" s="36"/>
      <c r="C149" s="219" t="s">
        <v>152</v>
      </c>
      <c r="D149" s="219" t="s">
        <v>129</v>
      </c>
      <c r="E149" s="220" t="s">
        <v>153</v>
      </c>
      <c r="F149" s="221" t="s">
        <v>154</v>
      </c>
      <c r="G149" s="222" t="s">
        <v>155</v>
      </c>
      <c r="H149" s="223">
        <v>1</v>
      </c>
      <c r="I149" s="224"/>
      <c r="J149" s="225">
        <f>ROUND(I149*H149,2)</f>
        <v>0</v>
      </c>
      <c r="K149" s="226"/>
      <c r="L149" s="41"/>
      <c r="M149" s="227" t="s">
        <v>1</v>
      </c>
      <c r="N149" s="228" t="s">
        <v>39</v>
      </c>
      <c r="O149" s="94"/>
      <c r="P149" s="229">
        <f>O149*H149</f>
        <v>0</v>
      </c>
      <c r="Q149" s="229">
        <v>0.47001999999999999</v>
      </c>
      <c r="R149" s="229">
        <f>Q149*H149</f>
        <v>0.47001999999999999</v>
      </c>
      <c r="S149" s="229">
        <v>0</v>
      </c>
      <c r="T149" s="23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1" t="s">
        <v>133</v>
      </c>
      <c r="AT149" s="231" t="s">
        <v>129</v>
      </c>
      <c r="AU149" s="231" t="s">
        <v>134</v>
      </c>
      <c r="AY149" s="14" t="s">
        <v>127</v>
      </c>
      <c r="BE149" s="232">
        <f>IF(N149="základná",J149,0)</f>
        <v>0</v>
      </c>
      <c r="BF149" s="232">
        <f>IF(N149="znížená",J149,0)</f>
        <v>0</v>
      </c>
      <c r="BG149" s="232">
        <f>IF(N149="zákl. prenesená",J149,0)</f>
        <v>0</v>
      </c>
      <c r="BH149" s="232">
        <f>IF(N149="zníž. prenesená",J149,0)</f>
        <v>0</v>
      </c>
      <c r="BI149" s="232">
        <f>IF(N149="nulová",J149,0)</f>
        <v>0</v>
      </c>
      <c r="BJ149" s="14" t="s">
        <v>134</v>
      </c>
      <c r="BK149" s="232">
        <f>ROUND(I149*H149,2)</f>
        <v>0</v>
      </c>
      <c r="BL149" s="14" t="s">
        <v>133</v>
      </c>
      <c r="BM149" s="231" t="s">
        <v>156</v>
      </c>
    </row>
    <row r="150" s="2" customFormat="1" ht="37.8" customHeight="1">
      <c r="A150" s="35"/>
      <c r="B150" s="36"/>
      <c r="C150" s="219" t="s">
        <v>157</v>
      </c>
      <c r="D150" s="219" t="s">
        <v>129</v>
      </c>
      <c r="E150" s="220" t="s">
        <v>158</v>
      </c>
      <c r="F150" s="221" t="s">
        <v>159</v>
      </c>
      <c r="G150" s="222" t="s">
        <v>160</v>
      </c>
      <c r="H150" s="223">
        <v>5</v>
      </c>
      <c r="I150" s="224"/>
      <c r="J150" s="225">
        <f>ROUND(I150*H150,2)</f>
        <v>0</v>
      </c>
      <c r="K150" s="226"/>
      <c r="L150" s="41"/>
      <c r="M150" s="227" t="s">
        <v>1</v>
      </c>
      <c r="N150" s="228" t="s">
        <v>39</v>
      </c>
      <c r="O150" s="94"/>
      <c r="P150" s="229">
        <f>O150*H150</f>
        <v>0</v>
      </c>
      <c r="Q150" s="229">
        <v>0.033000000000000002</v>
      </c>
      <c r="R150" s="229">
        <f>Q150*H150</f>
        <v>0.16500000000000001</v>
      </c>
      <c r="S150" s="229">
        <v>0</v>
      </c>
      <c r="T150" s="23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1" t="s">
        <v>133</v>
      </c>
      <c r="AT150" s="231" t="s">
        <v>129</v>
      </c>
      <c r="AU150" s="231" t="s">
        <v>134</v>
      </c>
      <c r="AY150" s="14" t="s">
        <v>127</v>
      </c>
      <c r="BE150" s="232">
        <f>IF(N150="základná",J150,0)</f>
        <v>0</v>
      </c>
      <c r="BF150" s="232">
        <f>IF(N150="znížená",J150,0)</f>
        <v>0</v>
      </c>
      <c r="BG150" s="232">
        <f>IF(N150="zákl. prenesená",J150,0)</f>
        <v>0</v>
      </c>
      <c r="BH150" s="232">
        <f>IF(N150="zníž. prenesená",J150,0)</f>
        <v>0</v>
      </c>
      <c r="BI150" s="232">
        <f>IF(N150="nulová",J150,0)</f>
        <v>0</v>
      </c>
      <c r="BJ150" s="14" t="s">
        <v>134</v>
      </c>
      <c r="BK150" s="232">
        <f>ROUND(I150*H150,2)</f>
        <v>0</v>
      </c>
      <c r="BL150" s="14" t="s">
        <v>133</v>
      </c>
      <c r="BM150" s="231" t="s">
        <v>161</v>
      </c>
    </row>
    <row r="151" s="2" customFormat="1" ht="21.75" customHeight="1">
      <c r="A151" s="35"/>
      <c r="B151" s="36"/>
      <c r="C151" s="219" t="s">
        <v>162</v>
      </c>
      <c r="D151" s="219" t="s">
        <v>129</v>
      </c>
      <c r="E151" s="220" t="s">
        <v>163</v>
      </c>
      <c r="F151" s="221" t="s">
        <v>164</v>
      </c>
      <c r="G151" s="222" t="s">
        <v>132</v>
      </c>
      <c r="H151" s="223">
        <v>1.9139999999999999</v>
      </c>
      <c r="I151" s="224"/>
      <c r="J151" s="225">
        <f>ROUND(I151*H151,2)</f>
        <v>0</v>
      </c>
      <c r="K151" s="226"/>
      <c r="L151" s="41"/>
      <c r="M151" s="227" t="s">
        <v>1</v>
      </c>
      <c r="N151" s="228" t="s">
        <v>39</v>
      </c>
      <c r="O151" s="94"/>
      <c r="P151" s="229">
        <f>O151*H151</f>
        <v>0</v>
      </c>
      <c r="Q151" s="229">
        <v>2.4160300000000001</v>
      </c>
      <c r="R151" s="229">
        <f>Q151*H151</f>
        <v>4.62428142</v>
      </c>
      <c r="S151" s="229">
        <v>0</v>
      </c>
      <c r="T151" s="23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1" t="s">
        <v>133</v>
      </c>
      <c r="AT151" s="231" t="s">
        <v>129</v>
      </c>
      <c r="AU151" s="231" t="s">
        <v>134</v>
      </c>
      <c r="AY151" s="14" t="s">
        <v>127</v>
      </c>
      <c r="BE151" s="232">
        <f>IF(N151="základná",J151,0)</f>
        <v>0</v>
      </c>
      <c r="BF151" s="232">
        <f>IF(N151="znížená",J151,0)</f>
        <v>0</v>
      </c>
      <c r="BG151" s="232">
        <f>IF(N151="zákl. prenesená",J151,0)</f>
        <v>0</v>
      </c>
      <c r="BH151" s="232">
        <f>IF(N151="zníž. prenesená",J151,0)</f>
        <v>0</v>
      </c>
      <c r="BI151" s="232">
        <f>IF(N151="nulová",J151,0)</f>
        <v>0</v>
      </c>
      <c r="BJ151" s="14" t="s">
        <v>134</v>
      </c>
      <c r="BK151" s="232">
        <f>ROUND(I151*H151,2)</f>
        <v>0</v>
      </c>
      <c r="BL151" s="14" t="s">
        <v>133</v>
      </c>
      <c r="BM151" s="231" t="s">
        <v>165</v>
      </c>
    </row>
    <row r="152" s="2" customFormat="1" ht="24.15" customHeight="1">
      <c r="A152" s="35"/>
      <c r="B152" s="36"/>
      <c r="C152" s="219" t="s">
        <v>166</v>
      </c>
      <c r="D152" s="219" t="s">
        <v>129</v>
      </c>
      <c r="E152" s="220" t="s">
        <v>167</v>
      </c>
      <c r="F152" s="221" t="s">
        <v>168</v>
      </c>
      <c r="G152" s="222" t="s">
        <v>169</v>
      </c>
      <c r="H152" s="223">
        <v>16.635000000000002</v>
      </c>
      <c r="I152" s="224"/>
      <c r="J152" s="225">
        <f>ROUND(I152*H152,2)</f>
        <v>0</v>
      </c>
      <c r="K152" s="226"/>
      <c r="L152" s="41"/>
      <c r="M152" s="227" t="s">
        <v>1</v>
      </c>
      <c r="N152" s="228" t="s">
        <v>39</v>
      </c>
      <c r="O152" s="94"/>
      <c r="P152" s="229">
        <f>O152*H152</f>
        <v>0</v>
      </c>
      <c r="Q152" s="229">
        <v>0.0069499999999999996</v>
      </c>
      <c r="R152" s="229">
        <f>Q152*H152</f>
        <v>0.11561325</v>
      </c>
      <c r="S152" s="229">
        <v>0</v>
      </c>
      <c r="T152" s="23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1" t="s">
        <v>133</v>
      </c>
      <c r="AT152" s="231" t="s">
        <v>129</v>
      </c>
      <c r="AU152" s="231" t="s">
        <v>134</v>
      </c>
      <c r="AY152" s="14" t="s">
        <v>127</v>
      </c>
      <c r="BE152" s="232">
        <f>IF(N152="základná",J152,0)</f>
        <v>0</v>
      </c>
      <c r="BF152" s="232">
        <f>IF(N152="znížená",J152,0)</f>
        <v>0</v>
      </c>
      <c r="BG152" s="232">
        <f>IF(N152="zákl. prenesená",J152,0)</f>
        <v>0</v>
      </c>
      <c r="BH152" s="232">
        <f>IF(N152="zníž. prenesená",J152,0)</f>
        <v>0</v>
      </c>
      <c r="BI152" s="232">
        <f>IF(N152="nulová",J152,0)</f>
        <v>0</v>
      </c>
      <c r="BJ152" s="14" t="s">
        <v>134</v>
      </c>
      <c r="BK152" s="232">
        <f>ROUND(I152*H152,2)</f>
        <v>0</v>
      </c>
      <c r="BL152" s="14" t="s">
        <v>133</v>
      </c>
      <c r="BM152" s="231" t="s">
        <v>170</v>
      </c>
    </row>
    <row r="153" s="2" customFormat="1" ht="24.15" customHeight="1">
      <c r="A153" s="35"/>
      <c r="B153" s="36"/>
      <c r="C153" s="219" t="s">
        <v>171</v>
      </c>
      <c r="D153" s="219" t="s">
        <v>129</v>
      </c>
      <c r="E153" s="220" t="s">
        <v>172</v>
      </c>
      <c r="F153" s="221" t="s">
        <v>173</v>
      </c>
      <c r="G153" s="222" t="s">
        <v>169</v>
      </c>
      <c r="H153" s="223">
        <v>16.635000000000002</v>
      </c>
      <c r="I153" s="224"/>
      <c r="J153" s="225">
        <f>ROUND(I153*H153,2)</f>
        <v>0</v>
      </c>
      <c r="K153" s="226"/>
      <c r="L153" s="41"/>
      <c r="M153" s="227" t="s">
        <v>1</v>
      </c>
      <c r="N153" s="228" t="s">
        <v>39</v>
      </c>
      <c r="O153" s="9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1" t="s">
        <v>133</v>
      </c>
      <c r="AT153" s="231" t="s">
        <v>129</v>
      </c>
      <c r="AU153" s="231" t="s">
        <v>134</v>
      </c>
      <c r="AY153" s="14" t="s">
        <v>127</v>
      </c>
      <c r="BE153" s="232">
        <f>IF(N153="základná",J153,0)</f>
        <v>0</v>
      </c>
      <c r="BF153" s="232">
        <f>IF(N153="znížená",J153,0)</f>
        <v>0</v>
      </c>
      <c r="BG153" s="232">
        <f>IF(N153="zákl. prenesená",J153,0)</f>
        <v>0</v>
      </c>
      <c r="BH153" s="232">
        <f>IF(N153="zníž. prenesená",J153,0)</f>
        <v>0</v>
      </c>
      <c r="BI153" s="232">
        <f>IF(N153="nulová",J153,0)</f>
        <v>0</v>
      </c>
      <c r="BJ153" s="14" t="s">
        <v>134</v>
      </c>
      <c r="BK153" s="232">
        <f>ROUND(I153*H153,2)</f>
        <v>0</v>
      </c>
      <c r="BL153" s="14" t="s">
        <v>133</v>
      </c>
      <c r="BM153" s="231" t="s">
        <v>174</v>
      </c>
    </row>
    <row r="154" s="2" customFormat="1" ht="16.5" customHeight="1">
      <c r="A154" s="35"/>
      <c r="B154" s="36"/>
      <c r="C154" s="219" t="s">
        <v>175</v>
      </c>
      <c r="D154" s="219" t="s">
        <v>129</v>
      </c>
      <c r="E154" s="220" t="s">
        <v>176</v>
      </c>
      <c r="F154" s="221" t="s">
        <v>177</v>
      </c>
      <c r="G154" s="222" t="s">
        <v>178</v>
      </c>
      <c r="H154" s="223">
        <v>0.111</v>
      </c>
      <c r="I154" s="224"/>
      <c r="J154" s="225">
        <f>ROUND(I154*H154,2)</f>
        <v>0</v>
      </c>
      <c r="K154" s="226"/>
      <c r="L154" s="41"/>
      <c r="M154" s="227" t="s">
        <v>1</v>
      </c>
      <c r="N154" s="228" t="s">
        <v>39</v>
      </c>
      <c r="O154" s="94"/>
      <c r="P154" s="229">
        <f>O154*H154</f>
        <v>0</v>
      </c>
      <c r="Q154" s="229">
        <v>1.01145</v>
      </c>
      <c r="R154" s="229">
        <f>Q154*H154</f>
        <v>0.11227094999999999</v>
      </c>
      <c r="S154" s="229">
        <v>0</v>
      </c>
      <c r="T154" s="23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1" t="s">
        <v>133</v>
      </c>
      <c r="AT154" s="231" t="s">
        <v>129</v>
      </c>
      <c r="AU154" s="231" t="s">
        <v>134</v>
      </c>
      <c r="AY154" s="14" t="s">
        <v>127</v>
      </c>
      <c r="BE154" s="232">
        <f>IF(N154="základná",J154,0)</f>
        <v>0</v>
      </c>
      <c r="BF154" s="232">
        <f>IF(N154="znížená",J154,0)</f>
        <v>0</v>
      </c>
      <c r="BG154" s="232">
        <f>IF(N154="zákl. prenesená",J154,0)</f>
        <v>0</v>
      </c>
      <c r="BH154" s="232">
        <f>IF(N154="zníž. prenesená",J154,0)</f>
        <v>0</v>
      </c>
      <c r="BI154" s="232">
        <f>IF(N154="nulová",J154,0)</f>
        <v>0</v>
      </c>
      <c r="BJ154" s="14" t="s">
        <v>134</v>
      </c>
      <c r="BK154" s="232">
        <f>ROUND(I154*H154,2)</f>
        <v>0</v>
      </c>
      <c r="BL154" s="14" t="s">
        <v>133</v>
      </c>
      <c r="BM154" s="231" t="s">
        <v>179</v>
      </c>
    </row>
    <row r="155" s="2" customFormat="1" ht="33" customHeight="1">
      <c r="A155" s="35"/>
      <c r="B155" s="36"/>
      <c r="C155" s="219" t="s">
        <v>180</v>
      </c>
      <c r="D155" s="219" t="s">
        <v>129</v>
      </c>
      <c r="E155" s="220" t="s">
        <v>181</v>
      </c>
      <c r="F155" s="221" t="s">
        <v>182</v>
      </c>
      <c r="G155" s="222" t="s">
        <v>132</v>
      </c>
      <c r="H155" s="223">
        <v>0.248</v>
      </c>
      <c r="I155" s="224"/>
      <c r="J155" s="225">
        <f>ROUND(I155*H155,2)</f>
        <v>0</v>
      </c>
      <c r="K155" s="226"/>
      <c r="L155" s="41"/>
      <c r="M155" s="227" t="s">
        <v>1</v>
      </c>
      <c r="N155" s="228" t="s">
        <v>39</v>
      </c>
      <c r="O155" s="94"/>
      <c r="P155" s="229">
        <f>O155*H155</f>
        <v>0</v>
      </c>
      <c r="Q155" s="229">
        <v>2.4017599999999999</v>
      </c>
      <c r="R155" s="229">
        <f>Q155*H155</f>
        <v>0.59563648000000002</v>
      </c>
      <c r="S155" s="229">
        <v>0</v>
      </c>
      <c r="T155" s="23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1" t="s">
        <v>133</v>
      </c>
      <c r="AT155" s="231" t="s">
        <v>129</v>
      </c>
      <c r="AU155" s="231" t="s">
        <v>134</v>
      </c>
      <c r="AY155" s="14" t="s">
        <v>127</v>
      </c>
      <c r="BE155" s="232">
        <f>IF(N155="základná",J155,0)</f>
        <v>0</v>
      </c>
      <c r="BF155" s="232">
        <f>IF(N155="znížená",J155,0)</f>
        <v>0</v>
      </c>
      <c r="BG155" s="232">
        <f>IF(N155="zákl. prenesená",J155,0)</f>
        <v>0</v>
      </c>
      <c r="BH155" s="232">
        <f>IF(N155="zníž. prenesená",J155,0)</f>
        <v>0</v>
      </c>
      <c r="BI155" s="232">
        <f>IF(N155="nulová",J155,0)</f>
        <v>0</v>
      </c>
      <c r="BJ155" s="14" t="s">
        <v>134</v>
      </c>
      <c r="BK155" s="232">
        <f>ROUND(I155*H155,2)</f>
        <v>0</v>
      </c>
      <c r="BL155" s="14" t="s">
        <v>133</v>
      </c>
      <c r="BM155" s="231" t="s">
        <v>183</v>
      </c>
    </row>
    <row r="156" s="2" customFormat="1" ht="24.15" customHeight="1">
      <c r="A156" s="35"/>
      <c r="B156" s="36"/>
      <c r="C156" s="219" t="s">
        <v>184</v>
      </c>
      <c r="D156" s="219" t="s">
        <v>129</v>
      </c>
      <c r="E156" s="220" t="s">
        <v>185</v>
      </c>
      <c r="F156" s="221" t="s">
        <v>186</v>
      </c>
      <c r="G156" s="222" t="s">
        <v>169</v>
      </c>
      <c r="H156" s="223">
        <v>3.2999999999999998</v>
      </c>
      <c r="I156" s="224"/>
      <c r="J156" s="225">
        <f>ROUND(I156*H156,2)</f>
        <v>0</v>
      </c>
      <c r="K156" s="226"/>
      <c r="L156" s="41"/>
      <c r="M156" s="227" t="s">
        <v>1</v>
      </c>
      <c r="N156" s="228" t="s">
        <v>39</v>
      </c>
      <c r="O156" s="94"/>
      <c r="P156" s="229">
        <f>O156*H156</f>
        <v>0</v>
      </c>
      <c r="Q156" s="229">
        <v>0.0062399999999999999</v>
      </c>
      <c r="R156" s="229">
        <f>Q156*H156</f>
        <v>0.020591999999999999</v>
      </c>
      <c r="S156" s="229">
        <v>0</v>
      </c>
      <c r="T156" s="23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1" t="s">
        <v>133</v>
      </c>
      <c r="AT156" s="231" t="s">
        <v>129</v>
      </c>
      <c r="AU156" s="231" t="s">
        <v>134</v>
      </c>
      <c r="AY156" s="14" t="s">
        <v>127</v>
      </c>
      <c r="BE156" s="232">
        <f>IF(N156="základná",J156,0)</f>
        <v>0</v>
      </c>
      <c r="BF156" s="232">
        <f>IF(N156="znížená",J156,0)</f>
        <v>0</v>
      </c>
      <c r="BG156" s="232">
        <f>IF(N156="zákl. prenesená",J156,0)</f>
        <v>0</v>
      </c>
      <c r="BH156" s="232">
        <f>IF(N156="zníž. prenesená",J156,0)</f>
        <v>0</v>
      </c>
      <c r="BI156" s="232">
        <f>IF(N156="nulová",J156,0)</f>
        <v>0</v>
      </c>
      <c r="BJ156" s="14" t="s">
        <v>134</v>
      </c>
      <c r="BK156" s="232">
        <f>ROUND(I156*H156,2)</f>
        <v>0</v>
      </c>
      <c r="BL156" s="14" t="s">
        <v>133</v>
      </c>
      <c r="BM156" s="231" t="s">
        <v>187</v>
      </c>
    </row>
    <row r="157" s="2" customFormat="1" ht="24.15" customHeight="1">
      <c r="A157" s="35"/>
      <c r="B157" s="36"/>
      <c r="C157" s="219" t="s">
        <v>188</v>
      </c>
      <c r="D157" s="219" t="s">
        <v>129</v>
      </c>
      <c r="E157" s="220" t="s">
        <v>189</v>
      </c>
      <c r="F157" s="221" t="s">
        <v>190</v>
      </c>
      <c r="G157" s="222" t="s">
        <v>169</v>
      </c>
      <c r="H157" s="223">
        <v>3.2999999999999998</v>
      </c>
      <c r="I157" s="224"/>
      <c r="J157" s="225">
        <f>ROUND(I157*H157,2)</f>
        <v>0</v>
      </c>
      <c r="K157" s="226"/>
      <c r="L157" s="41"/>
      <c r="M157" s="227" t="s">
        <v>1</v>
      </c>
      <c r="N157" s="228" t="s">
        <v>39</v>
      </c>
      <c r="O157" s="9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1" t="s">
        <v>133</v>
      </c>
      <c r="AT157" s="231" t="s">
        <v>129</v>
      </c>
      <c r="AU157" s="231" t="s">
        <v>134</v>
      </c>
      <c r="AY157" s="14" t="s">
        <v>127</v>
      </c>
      <c r="BE157" s="232">
        <f>IF(N157="základná",J157,0)</f>
        <v>0</v>
      </c>
      <c r="BF157" s="232">
        <f>IF(N157="znížená",J157,0)</f>
        <v>0</v>
      </c>
      <c r="BG157" s="232">
        <f>IF(N157="zákl. prenesená",J157,0)</f>
        <v>0</v>
      </c>
      <c r="BH157" s="232">
        <f>IF(N157="zníž. prenesená",J157,0)</f>
        <v>0</v>
      </c>
      <c r="BI157" s="232">
        <f>IF(N157="nulová",J157,0)</f>
        <v>0</v>
      </c>
      <c r="BJ157" s="14" t="s">
        <v>134</v>
      </c>
      <c r="BK157" s="232">
        <f>ROUND(I157*H157,2)</f>
        <v>0</v>
      </c>
      <c r="BL157" s="14" t="s">
        <v>133</v>
      </c>
      <c r="BM157" s="231" t="s">
        <v>191</v>
      </c>
    </row>
    <row r="158" s="2" customFormat="1" ht="24.15" customHeight="1">
      <c r="A158" s="35"/>
      <c r="B158" s="36"/>
      <c r="C158" s="219" t="s">
        <v>192</v>
      </c>
      <c r="D158" s="219" t="s">
        <v>129</v>
      </c>
      <c r="E158" s="220" t="s">
        <v>193</v>
      </c>
      <c r="F158" s="221" t="s">
        <v>194</v>
      </c>
      <c r="G158" s="222" t="s">
        <v>178</v>
      </c>
      <c r="H158" s="223">
        <v>0.027</v>
      </c>
      <c r="I158" s="224"/>
      <c r="J158" s="225">
        <f>ROUND(I158*H158,2)</f>
        <v>0</v>
      </c>
      <c r="K158" s="226"/>
      <c r="L158" s="41"/>
      <c r="M158" s="227" t="s">
        <v>1</v>
      </c>
      <c r="N158" s="228" t="s">
        <v>39</v>
      </c>
      <c r="O158" s="94"/>
      <c r="P158" s="229">
        <f>O158*H158</f>
        <v>0</v>
      </c>
      <c r="Q158" s="229">
        <v>1.0195300000000001</v>
      </c>
      <c r="R158" s="229">
        <f>Q158*H158</f>
        <v>0.027527309999999999</v>
      </c>
      <c r="S158" s="229">
        <v>0</v>
      </c>
      <c r="T158" s="23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1" t="s">
        <v>133</v>
      </c>
      <c r="AT158" s="231" t="s">
        <v>129</v>
      </c>
      <c r="AU158" s="231" t="s">
        <v>134</v>
      </c>
      <c r="AY158" s="14" t="s">
        <v>127</v>
      </c>
      <c r="BE158" s="232">
        <f>IF(N158="základná",J158,0)</f>
        <v>0</v>
      </c>
      <c r="BF158" s="232">
        <f>IF(N158="znížená",J158,0)</f>
        <v>0</v>
      </c>
      <c r="BG158" s="232">
        <f>IF(N158="zákl. prenesená",J158,0)</f>
        <v>0</v>
      </c>
      <c r="BH158" s="232">
        <f>IF(N158="zníž. prenesená",J158,0)</f>
        <v>0</v>
      </c>
      <c r="BI158" s="232">
        <f>IF(N158="nulová",J158,0)</f>
        <v>0</v>
      </c>
      <c r="BJ158" s="14" t="s">
        <v>134</v>
      </c>
      <c r="BK158" s="232">
        <f>ROUND(I158*H158,2)</f>
        <v>0</v>
      </c>
      <c r="BL158" s="14" t="s">
        <v>133</v>
      </c>
      <c r="BM158" s="231" t="s">
        <v>195</v>
      </c>
    </row>
    <row r="159" s="2" customFormat="1" ht="33" customHeight="1">
      <c r="A159" s="35"/>
      <c r="B159" s="36"/>
      <c r="C159" s="219" t="s">
        <v>196</v>
      </c>
      <c r="D159" s="219" t="s">
        <v>129</v>
      </c>
      <c r="E159" s="220" t="s">
        <v>197</v>
      </c>
      <c r="F159" s="221" t="s">
        <v>198</v>
      </c>
      <c r="G159" s="222" t="s">
        <v>169</v>
      </c>
      <c r="H159" s="223">
        <v>3.6459999999999999</v>
      </c>
      <c r="I159" s="224"/>
      <c r="J159" s="225">
        <f>ROUND(I159*H159,2)</f>
        <v>0</v>
      </c>
      <c r="K159" s="226"/>
      <c r="L159" s="41"/>
      <c r="M159" s="227" t="s">
        <v>1</v>
      </c>
      <c r="N159" s="228" t="s">
        <v>39</v>
      </c>
      <c r="O159" s="94"/>
      <c r="P159" s="229">
        <f>O159*H159</f>
        <v>0</v>
      </c>
      <c r="Q159" s="229">
        <v>0.20482</v>
      </c>
      <c r="R159" s="229">
        <f>Q159*H159</f>
        <v>0.74677371999999997</v>
      </c>
      <c r="S159" s="229">
        <v>0</v>
      </c>
      <c r="T159" s="23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1" t="s">
        <v>133</v>
      </c>
      <c r="AT159" s="231" t="s">
        <v>129</v>
      </c>
      <c r="AU159" s="231" t="s">
        <v>134</v>
      </c>
      <c r="AY159" s="14" t="s">
        <v>127</v>
      </c>
      <c r="BE159" s="232">
        <f>IF(N159="základná",J159,0)</f>
        <v>0</v>
      </c>
      <c r="BF159" s="232">
        <f>IF(N159="znížená",J159,0)</f>
        <v>0</v>
      </c>
      <c r="BG159" s="232">
        <f>IF(N159="zákl. prenesená",J159,0)</f>
        <v>0</v>
      </c>
      <c r="BH159" s="232">
        <f>IF(N159="zníž. prenesená",J159,0)</f>
        <v>0</v>
      </c>
      <c r="BI159" s="232">
        <f>IF(N159="nulová",J159,0)</f>
        <v>0</v>
      </c>
      <c r="BJ159" s="14" t="s">
        <v>134</v>
      </c>
      <c r="BK159" s="232">
        <f>ROUND(I159*H159,2)</f>
        <v>0</v>
      </c>
      <c r="BL159" s="14" t="s">
        <v>133</v>
      </c>
      <c r="BM159" s="231" t="s">
        <v>199</v>
      </c>
    </row>
    <row r="160" s="12" customFormat="1" ht="22.8" customHeight="1">
      <c r="A160" s="12"/>
      <c r="B160" s="203"/>
      <c r="C160" s="204"/>
      <c r="D160" s="205" t="s">
        <v>72</v>
      </c>
      <c r="E160" s="217" t="s">
        <v>133</v>
      </c>
      <c r="F160" s="217" t="s">
        <v>200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SUM(P161:P164)</f>
        <v>0</v>
      </c>
      <c r="Q160" s="211"/>
      <c r="R160" s="212">
        <f>SUM(R161:R164)</f>
        <v>19.832300660000001</v>
      </c>
      <c r="S160" s="211"/>
      <c r="T160" s="21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78</v>
      </c>
      <c r="AT160" s="215" t="s">
        <v>72</v>
      </c>
      <c r="AU160" s="215" t="s">
        <v>78</v>
      </c>
      <c r="AY160" s="214" t="s">
        <v>127</v>
      </c>
      <c r="BK160" s="216">
        <f>SUM(BK161:BK164)</f>
        <v>0</v>
      </c>
    </row>
    <row r="161" s="2" customFormat="1" ht="21.75" customHeight="1">
      <c r="A161" s="35"/>
      <c r="B161" s="36"/>
      <c r="C161" s="219" t="s">
        <v>201</v>
      </c>
      <c r="D161" s="219" t="s">
        <v>129</v>
      </c>
      <c r="E161" s="220" t="s">
        <v>202</v>
      </c>
      <c r="F161" s="221" t="s">
        <v>203</v>
      </c>
      <c r="G161" s="222" t="s">
        <v>132</v>
      </c>
      <c r="H161" s="223">
        <v>7.875</v>
      </c>
      <c r="I161" s="224"/>
      <c r="J161" s="225">
        <f>ROUND(I161*H161,2)</f>
        <v>0</v>
      </c>
      <c r="K161" s="226"/>
      <c r="L161" s="41"/>
      <c r="M161" s="227" t="s">
        <v>1</v>
      </c>
      <c r="N161" s="228" t="s">
        <v>39</v>
      </c>
      <c r="O161" s="94"/>
      <c r="P161" s="229">
        <f>O161*H161</f>
        <v>0</v>
      </c>
      <c r="Q161" s="229">
        <v>2.4018600000000001</v>
      </c>
      <c r="R161" s="229">
        <f>Q161*H161</f>
        <v>18.914647500000001</v>
      </c>
      <c r="S161" s="229">
        <v>0</v>
      </c>
      <c r="T161" s="23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1" t="s">
        <v>133</v>
      </c>
      <c r="AT161" s="231" t="s">
        <v>129</v>
      </c>
      <c r="AU161" s="231" t="s">
        <v>134</v>
      </c>
      <c r="AY161" s="14" t="s">
        <v>127</v>
      </c>
      <c r="BE161" s="232">
        <f>IF(N161="základná",J161,0)</f>
        <v>0</v>
      </c>
      <c r="BF161" s="232">
        <f>IF(N161="znížená",J161,0)</f>
        <v>0</v>
      </c>
      <c r="BG161" s="232">
        <f>IF(N161="zákl. prenesená",J161,0)</f>
        <v>0</v>
      </c>
      <c r="BH161" s="232">
        <f>IF(N161="zníž. prenesená",J161,0)</f>
        <v>0</v>
      </c>
      <c r="BI161" s="232">
        <f>IF(N161="nulová",J161,0)</f>
        <v>0</v>
      </c>
      <c r="BJ161" s="14" t="s">
        <v>134</v>
      </c>
      <c r="BK161" s="232">
        <f>ROUND(I161*H161,2)</f>
        <v>0</v>
      </c>
      <c r="BL161" s="14" t="s">
        <v>133</v>
      </c>
      <c r="BM161" s="231" t="s">
        <v>204</v>
      </c>
    </row>
    <row r="162" s="2" customFormat="1" ht="24.15" customHeight="1">
      <c r="A162" s="35"/>
      <c r="B162" s="36"/>
      <c r="C162" s="219" t="s">
        <v>205</v>
      </c>
      <c r="D162" s="219" t="s">
        <v>129</v>
      </c>
      <c r="E162" s="220" t="s">
        <v>206</v>
      </c>
      <c r="F162" s="221" t="s">
        <v>207</v>
      </c>
      <c r="G162" s="222" t="s">
        <v>169</v>
      </c>
      <c r="H162" s="223">
        <v>49.103999999999999</v>
      </c>
      <c r="I162" s="224"/>
      <c r="J162" s="225">
        <f>ROUND(I162*H162,2)</f>
        <v>0</v>
      </c>
      <c r="K162" s="226"/>
      <c r="L162" s="41"/>
      <c r="M162" s="227" t="s">
        <v>1</v>
      </c>
      <c r="N162" s="228" t="s">
        <v>39</v>
      </c>
      <c r="O162" s="94"/>
      <c r="P162" s="229">
        <f>O162*H162</f>
        <v>0</v>
      </c>
      <c r="Q162" s="229">
        <v>0.00314</v>
      </c>
      <c r="R162" s="229">
        <f>Q162*H162</f>
        <v>0.15418656</v>
      </c>
      <c r="S162" s="229">
        <v>0</v>
      </c>
      <c r="T162" s="23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1" t="s">
        <v>133</v>
      </c>
      <c r="AT162" s="231" t="s">
        <v>129</v>
      </c>
      <c r="AU162" s="231" t="s">
        <v>134</v>
      </c>
      <c r="AY162" s="14" t="s">
        <v>127</v>
      </c>
      <c r="BE162" s="232">
        <f>IF(N162="základná",J162,0)</f>
        <v>0</v>
      </c>
      <c r="BF162" s="232">
        <f>IF(N162="znížená",J162,0)</f>
        <v>0</v>
      </c>
      <c r="BG162" s="232">
        <f>IF(N162="zákl. prenesená",J162,0)</f>
        <v>0</v>
      </c>
      <c r="BH162" s="232">
        <f>IF(N162="zníž. prenesená",J162,0)</f>
        <v>0</v>
      </c>
      <c r="BI162" s="232">
        <f>IF(N162="nulová",J162,0)</f>
        <v>0</v>
      </c>
      <c r="BJ162" s="14" t="s">
        <v>134</v>
      </c>
      <c r="BK162" s="232">
        <f>ROUND(I162*H162,2)</f>
        <v>0</v>
      </c>
      <c r="BL162" s="14" t="s">
        <v>133</v>
      </c>
      <c r="BM162" s="231" t="s">
        <v>208</v>
      </c>
    </row>
    <row r="163" s="2" customFormat="1" ht="24.15" customHeight="1">
      <c r="A163" s="35"/>
      <c r="B163" s="36"/>
      <c r="C163" s="219" t="s">
        <v>209</v>
      </c>
      <c r="D163" s="219" t="s">
        <v>129</v>
      </c>
      <c r="E163" s="220" t="s">
        <v>210</v>
      </c>
      <c r="F163" s="221" t="s">
        <v>211</v>
      </c>
      <c r="G163" s="222" t="s">
        <v>169</v>
      </c>
      <c r="H163" s="223">
        <v>49.103999999999999</v>
      </c>
      <c r="I163" s="224"/>
      <c r="J163" s="225">
        <f>ROUND(I163*H163,2)</f>
        <v>0</v>
      </c>
      <c r="K163" s="226"/>
      <c r="L163" s="41"/>
      <c r="M163" s="227" t="s">
        <v>1</v>
      </c>
      <c r="N163" s="228" t="s">
        <v>39</v>
      </c>
      <c r="O163" s="94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1" t="s">
        <v>133</v>
      </c>
      <c r="AT163" s="231" t="s">
        <v>129</v>
      </c>
      <c r="AU163" s="231" t="s">
        <v>134</v>
      </c>
      <c r="AY163" s="14" t="s">
        <v>127</v>
      </c>
      <c r="BE163" s="232">
        <f>IF(N163="základná",J163,0)</f>
        <v>0</v>
      </c>
      <c r="BF163" s="232">
        <f>IF(N163="znížená",J163,0)</f>
        <v>0</v>
      </c>
      <c r="BG163" s="232">
        <f>IF(N163="zákl. prenesená",J163,0)</f>
        <v>0</v>
      </c>
      <c r="BH163" s="232">
        <f>IF(N163="zníž. prenesená",J163,0)</f>
        <v>0</v>
      </c>
      <c r="BI163" s="232">
        <f>IF(N163="nulová",J163,0)</f>
        <v>0</v>
      </c>
      <c r="BJ163" s="14" t="s">
        <v>134</v>
      </c>
      <c r="BK163" s="232">
        <f>ROUND(I163*H163,2)</f>
        <v>0</v>
      </c>
      <c r="BL163" s="14" t="s">
        <v>133</v>
      </c>
      <c r="BM163" s="231" t="s">
        <v>212</v>
      </c>
    </row>
    <row r="164" s="2" customFormat="1" ht="24.15" customHeight="1">
      <c r="A164" s="35"/>
      <c r="B164" s="36"/>
      <c r="C164" s="219" t="s">
        <v>7</v>
      </c>
      <c r="D164" s="219" t="s">
        <v>129</v>
      </c>
      <c r="E164" s="220" t="s">
        <v>213</v>
      </c>
      <c r="F164" s="221" t="s">
        <v>214</v>
      </c>
      <c r="G164" s="222" t="s">
        <v>178</v>
      </c>
      <c r="H164" s="223">
        <v>0.751</v>
      </c>
      <c r="I164" s="224"/>
      <c r="J164" s="225">
        <f>ROUND(I164*H164,2)</f>
        <v>0</v>
      </c>
      <c r="K164" s="226"/>
      <c r="L164" s="41"/>
      <c r="M164" s="227" t="s">
        <v>1</v>
      </c>
      <c r="N164" s="228" t="s">
        <v>39</v>
      </c>
      <c r="O164" s="94"/>
      <c r="P164" s="229">
        <f>O164*H164</f>
        <v>0</v>
      </c>
      <c r="Q164" s="229">
        <v>1.0166</v>
      </c>
      <c r="R164" s="229">
        <f>Q164*H164</f>
        <v>0.7634666</v>
      </c>
      <c r="S164" s="229">
        <v>0</v>
      </c>
      <c r="T164" s="23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1" t="s">
        <v>133</v>
      </c>
      <c r="AT164" s="231" t="s">
        <v>129</v>
      </c>
      <c r="AU164" s="231" t="s">
        <v>134</v>
      </c>
      <c r="AY164" s="14" t="s">
        <v>127</v>
      </c>
      <c r="BE164" s="232">
        <f>IF(N164="základná",J164,0)</f>
        <v>0</v>
      </c>
      <c r="BF164" s="232">
        <f>IF(N164="znížená",J164,0)</f>
        <v>0</v>
      </c>
      <c r="BG164" s="232">
        <f>IF(N164="zákl. prenesená",J164,0)</f>
        <v>0</v>
      </c>
      <c r="BH164" s="232">
        <f>IF(N164="zníž. prenesená",J164,0)</f>
        <v>0</v>
      </c>
      <c r="BI164" s="232">
        <f>IF(N164="nulová",J164,0)</f>
        <v>0</v>
      </c>
      <c r="BJ164" s="14" t="s">
        <v>134</v>
      </c>
      <c r="BK164" s="232">
        <f>ROUND(I164*H164,2)</f>
        <v>0</v>
      </c>
      <c r="BL164" s="14" t="s">
        <v>133</v>
      </c>
      <c r="BM164" s="231" t="s">
        <v>215</v>
      </c>
    </row>
    <row r="165" s="12" customFormat="1" ht="22.8" customHeight="1">
      <c r="A165" s="12"/>
      <c r="B165" s="203"/>
      <c r="C165" s="204"/>
      <c r="D165" s="205" t="s">
        <v>72</v>
      </c>
      <c r="E165" s="217" t="s">
        <v>152</v>
      </c>
      <c r="F165" s="217" t="s">
        <v>216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SUM(P166:P180)</f>
        <v>0</v>
      </c>
      <c r="Q165" s="211"/>
      <c r="R165" s="212">
        <f>SUM(R166:R180)</f>
        <v>7.4664018400000014</v>
      </c>
      <c r="S165" s="211"/>
      <c r="T165" s="213">
        <f>SUM(T166:T180)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78</v>
      </c>
      <c r="AT165" s="215" t="s">
        <v>72</v>
      </c>
      <c r="AU165" s="215" t="s">
        <v>78</v>
      </c>
      <c r="AY165" s="214" t="s">
        <v>127</v>
      </c>
      <c r="BK165" s="216">
        <f>SUM(BK166:BK180)</f>
        <v>0</v>
      </c>
    </row>
    <row r="166" s="2" customFormat="1" ht="24.15" customHeight="1">
      <c r="A166" s="35"/>
      <c r="B166" s="36"/>
      <c r="C166" s="219" t="s">
        <v>217</v>
      </c>
      <c r="D166" s="219" t="s">
        <v>129</v>
      </c>
      <c r="E166" s="220" t="s">
        <v>218</v>
      </c>
      <c r="F166" s="221" t="s">
        <v>219</v>
      </c>
      <c r="G166" s="222" t="s">
        <v>169</v>
      </c>
      <c r="H166" s="223">
        <v>65.222999999999999</v>
      </c>
      <c r="I166" s="224"/>
      <c r="J166" s="225">
        <f>ROUND(I166*H166,2)</f>
        <v>0</v>
      </c>
      <c r="K166" s="226"/>
      <c r="L166" s="41"/>
      <c r="M166" s="227" t="s">
        <v>1</v>
      </c>
      <c r="N166" s="228" t="s">
        <v>39</v>
      </c>
      <c r="O166" s="94"/>
      <c r="P166" s="229">
        <f>O166*H166</f>
        <v>0</v>
      </c>
      <c r="Q166" s="229">
        <v>0.00019000000000000001</v>
      </c>
      <c r="R166" s="229">
        <f>Q166*H166</f>
        <v>0.01239237</v>
      </c>
      <c r="S166" s="229">
        <v>0</v>
      </c>
      <c r="T166" s="23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1" t="s">
        <v>133</v>
      </c>
      <c r="AT166" s="231" t="s">
        <v>129</v>
      </c>
      <c r="AU166" s="231" t="s">
        <v>134</v>
      </c>
      <c r="AY166" s="14" t="s">
        <v>127</v>
      </c>
      <c r="BE166" s="232">
        <f>IF(N166="základná",J166,0)</f>
        <v>0</v>
      </c>
      <c r="BF166" s="232">
        <f>IF(N166="znížená",J166,0)</f>
        <v>0</v>
      </c>
      <c r="BG166" s="232">
        <f>IF(N166="zákl. prenesená",J166,0)</f>
        <v>0</v>
      </c>
      <c r="BH166" s="232">
        <f>IF(N166="zníž. prenesená",J166,0)</f>
        <v>0</v>
      </c>
      <c r="BI166" s="232">
        <f>IF(N166="nulová",J166,0)</f>
        <v>0</v>
      </c>
      <c r="BJ166" s="14" t="s">
        <v>134</v>
      </c>
      <c r="BK166" s="232">
        <f>ROUND(I166*H166,2)</f>
        <v>0</v>
      </c>
      <c r="BL166" s="14" t="s">
        <v>133</v>
      </c>
      <c r="BM166" s="231" t="s">
        <v>220</v>
      </c>
    </row>
    <row r="167" s="2" customFormat="1" ht="37.8" customHeight="1">
      <c r="A167" s="35"/>
      <c r="B167" s="36"/>
      <c r="C167" s="219" t="s">
        <v>221</v>
      </c>
      <c r="D167" s="219" t="s">
        <v>129</v>
      </c>
      <c r="E167" s="220" t="s">
        <v>222</v>
      </c>
      <c r="F167" s="221" t="s">
        <v>223</v>
      </c>
      <c r="G167" s="222" t="s">
        <v>224</v>
      </c>
      <c r="H167" s="223">
        <v>190.08000000000001</v>
      </c>
      <c r="I167" s="224"/>
      <c r="J167" s="225">
        <f>ROUND(I167*H167,2)</f>
        <v>0</v>
      </c>
      <c r="K167" s="226"/>
      <c r="L167" s="41"/>
      <c r="M167" s="227" t="s">
        <v>1</v>
      </c>
      <c r="N167" s="228" t="s">
        <v>39</v>
      </c>
      <c r="O167" s="94"/>
      <c r="P167" s="229">
        <f>O167*H167</f>
        <v>0</v>
      </c>
      <c r="Q167" s="229">
        <v>0.0028</v>
      </c>
      <c r="R167" s="229">
        <f>Q167*H167</f>
        <v>0.53222400000000003</v>
      </c>
      <c r="S167" s="229">
        <v>0</v>
      </c>
      <c r="T167" s="23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1" t="s">
        <v>133</v>
      </c>
      <c r="AT167" s="231" t="s">
        <v>129</v>
      </c>
      <c r="AU167" s="231" t="s">
        <v>134</v>
      </c>
      <c r="AY167" s="14" t="s">
        <v>127</v>
      </c>
      <c r="BE167" s="232">
        <f>IF(N167="základná",J167,0)</f>
        <v>0</v>
      </c>
      <c r="BF167" s="232">
        <f>IF(N167="znížená",J167,0)</f>
        <v>0</v>
      </c>
      <c r="BG167" s="232">
        <f>IF(N167="zákl. prenesená",J167,0)</f>
        <v>0</v>
      </c>
      <c r="BH167" s="232">
        <f>IF(N167="zníž. prenesená",J167,0)</f>
        <v>0</v>
      </c>
      <c r="BI167" s="232">
        <f>IF(N167="nulová",J167,0)</f>
        <v>0</v>
      </c>
      <c r="BJ167" s="14" t="s">
        <v>134</v>
      </c>
      <c r="BK167" s="232">
        <f>ROUND(I167*H167,2)</f>
        <v>0</v>
      </c>
      <c r="BL167" s="14" t="s">
        <v>133</v>
      </c>
      <c r="BM167" s="231" t="s">
        <v>225</v>
      </c>
    </row>
    <row r="168" s="2" customFormat="1" ht="24.15" customHeight="1">
      <c r="A168" s="35"/>
      <c r="B168" s="36"/>
      <c r="C168" s="219" t="s">
        <v>226</v>
      </c>
      <c r="D168" s="219" t="s">
        <v>129</v>
      </c>
      <c r="E168" s="220" t="s">
        <v>227</v>
      </c>
      <c r="F168" s="221" t="s">
        <v>228</v>
      </c>
      <c r="G168" s="222" t="s">
        <v>169</v>
      </c>
      <c r="H168" s="223">
        <v>154.61000000000001</v>
      </c>
      <c r="I168" s="224"/>
      <c r="J168" s="225">
        <f>ROUND(I168*H168,2)</f>
        <v>0</v>
      </c>
      <c r="K168" s="226"/>
      <c r="L168" s="41"/>
      <c r="M168" s="227" t="s">
        <v>1</v>
      </c>
      <c r="N168" s="228" t="s">
        <v>39</v>
      </c>
      <c r="O168" s="94"/>
      <c r="P168" s="229">
        <f>O168*H168</f>
        <v>0</v>
      </c>
      <c r="Q168" s="229">
        <v>0.00020000000000000001</v>
      </c>
      <c r="R168" s="229">
        <f>Q168*H168</f>
        <v>0.030922000000000005</v>
      </c>
      <c r="S168" s="229">
        <v>0</v>
      </c>
      <c r="T168" s="23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1" t="s">
        <v>133</v>
      </c>
      <c r="AT168" s="231" t="s">
        <v>129</v>
      </c>
      <c r="AU168" s="231" t="s">
        <v>134</v>
      </c>
      <c r="AY168" s="14" t="s">
        <v>127</v>
      </c>
      <c r="BE168" s="232">
        <f>IF(N168="základná",J168,0)</f>
        <v>0</v>
      </c>
      <c r="BF168" s="232">
        <f>IF(N168="znížená",J168,0)</f>
        <v>0</v>
      </c>
      <c r="BG168" s="232">
        <f>IF(N168="zákl. prenesená",J168,0)</f>
        <v>0</v>
      </c>
      <c r="BH168" s="232">
        <f>IF(N168="zníž. prenesená",J168,0)</f>
        <v>0</v>
      </c>
      <c r="BI168" s="232">
        <f>IF(N168="nulová",J168,0)</f>
        <v>0</v>
      </c>
      <c r="BJ168" s="14" t="s">
        <v>134</v>
      </c>
      <c r="BK168" s="232">
        <f>ROUND(I168*H168,2)</f>
        <v>0</v>
      </c>
      <c r="BL168" s="14" t="s">
        <v>133</v>
      </c>
      <c r="BM168" s="231" t="s">
        <v>229</v>
      </c>
    </row>
    <row r="169" s="2" customFormat="1" ht="33" customHeight="1">
      <c r="A169" s="35"/>
      <c r="B169" s="36"/>
      <c r="C169" s="219" t="s">
        <v>230</v>
      </c>
      <c r="D169" s="219" t="s">
        <v>129</v>
      </c>
      <c r="E169" s="220" t="s">
        <v>231</v>
      </c>
      <c r="F169" s="221" t="s">
        <v>232</v>
      </c>
      <c r="G169" s="222" t="s">
        <v>169</v>
      </c>
      <c r="H169" s="223">
        <v>154.61000000000001</v>
      </c>
      <c r="I169" s="224"/>
      <c r="J169" s="225">
        <f>ROUND(I169*H169,2)</f>
        <v>0</v>
      </c>
      <c r="K169" s="226"/>
      <c r="L169" s="41"/>
      <c r="M169" s="227" t="s">
        <v>1</v>
      </c>
      <c r="N169" s="228" t="s">
        <v>39</v>
      </c>
      <c r="O169" s="94"/>
      <c r="P169" s="229">
        <f>O169*H169</f>
        <v>0</v>
      </c>
      <c r="Q169" s="229">
        <v>0.0147</v>
      </c>
      <c r="R169" s="229">
        <f>Q169*H169</f>
        <v>2.272767</v>
      </c>
      <c r="S169" s="229">
        <v>0</v>
      </c>
      <c r="T169" s="23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1" t="s">
        <v>133</v>
      </c>
      <c r="AT169" s="231" t="s">
        <v>129</v>
      </c>
      <c r="AU169" s="231" t="s">
        <v>134</v>
      </c>
      <c r="AY169" s="14" t="s">
        <v>127</v>
      </c>
      <c r="BE169" s="232">
        <f>IF(N169="základná",J169,0)</f>
        <v>0</v>
      </c>
      <c r="BF169" s="232">
        <f>IF(N169="znížená",J169,0)</f>
        <v>0</v>
      </c>
      <c r="BG169" s="232">
        <f>IF(N169="zákl. prenesená",J169,0)</f>
        <v>0</v>
      </c>
      <c r="BH169" s="232">
        <f>IF(N169="zníž. prenesená",J169,0)</f>
        <v>0</v>
      </c>
      <c r="BI169" s="232">
        <f>IF(N169="nulová",J169,0)</f>
        <v>0</v>
      </c>
      <c r="BJ169" s="14" t="s">
        <v>134</v>
      </c>
      <c r="BK169" s="232">
        <f>ROUND(I169*H169,2)</f>
        <v>0</v>
      </c>
      <c r="BL169" s="14" t="s">
        <v>133</v>
      </c>
      <c r="BM169" s="231" t="s">
        <v>233</v>
      </c>
    </row>
    <row r="170" s="2" customFormat="1" ht="24.15" customHeight="1">
      <c r="A170" s="35"/>
      <c r="B170" s="36"/>
      <c r="C170" s="219" t="s">
        <v>234</v>
      </c>
      <c r="D170" s="219" t="s">
        <v>129</v>
      </c>
      <c r="E170" s="220" t="s">
        <v>235</v>
      </c>
      <c r="F170" s="221" t="s">
        <v>236</v>
      </c>
      <c r="G170" s="222" t="s">
        <v>224</v>
      </c>
      <c r="H170" s="223">
        <v>40.060000000000002</v>
      </c>
      <c r="I170" s="224"/>
      <c r="J170" s="225">
        <f>ROUND(I170*H170,2)</f>
        <v>0</v>
      </c>
      <c r="K170" s="226"/>
      <c r="L170" s="41"/>
      <c r="M170" s="227" t="s">
        <v>1</v>
      </c>
      <c r="N170" s="228" t="s">
        <v>39</v>
      </c>
      <c r="O170" s="94"/>
      <c r="P170" s="229">
        <f>O170*H170</f>
        <v>0</v>
      </c>
      <c r="Q170" s="229">
        <v>0.00174</v>
      </c>
      <c r="R170" s="229">
        <f>Q170*H170</f>
        <v>0.0697044</v>
      </c>
      <c r="S170" s="229">
        <v>0</v>
      </c>
      <c r="T170" s="23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1" t="s">
        <v>133</v>
      </c>
      <c r="AT170" s="231" t="s">
        <v>129</v>
      </c>
      <c r="AU170" s="231" t="s">
        <v>134</v>
      </c>
      <c r="AY170" s="14" t="s">
        <v>127</v>
      </c>
      <c r="BE170" s="232">
        <f>IF(N170="základná",J170,0)</f>
        <v>0</v>
      </c>
      <c r="BF170" s="232">
        <f>IF(N170="znížená",J170,0)</f>
        <v>0</v>
      </c>
      <c r="BG170" s="232">
        <f>IF(N170="zákl. prenesená",J170,0)</f>
        <v>0</v>
      </c>
      <c r="BH170" s="232">
        <f>IF(N170="zníž. prenesená",J170,0)</f>
        <v>0</v>
      </c>
      <c r="BI170" s="232">
        <f>IF(N170="nulová",J170,0)</f>
        <v>0</v>
      </c>
      <c r="BJ170" s="14" t="s">
        <v>134</v>
      </c>
      <c r="BK170" s="232">
        <f>ROUND(I170*H170,2)</f>
        <v>0</v>
      </c>
      <c r="BL170" s="14" t="s">
        <v>133</v>
      </c>
      <c r="BM170" s="231" t="s">
        <v>237</v>
      </c>
    </row>
    <row r="171" s="2" customFormat="1" ht="24.15" customHeight="1">
      <c r="A171" s="35"/>
      <c r="B171" s="36"/>
      <c r="C171" s="219" t="s">
        <v>238</v>
      </c>
      <c r="D171" s="219" t="s">
        <v>129</v>
      </c>
      <c r="E171" s="220" t="s">
        <v>239</v>
      </c>
      <c r="F171" s="221" t="s">
        <v>240</v>
      </c>
      <c r="G171" s="222" t="s">
        <v>224</v>
      </c>
      <c r="H171" s="223">
        <v>40.060000000000002</v>
      </c>
      <c r="I171" s="224"/>
      <c r="J171" s="225">
        <f>ROUND(I171*H171,2)</f>
        <v>0</v>
      </c>
      <c r="K171" s="226"/>
      <c r="L171" s="41"/>
      <c r="M171" s="227" t="s">
        <v>1</v>
      </c>
      <c r="N171" s="228" t="s">
        <v>39</v>
      </c>
      <c r="O171" s="94"/>
      <c r="P171" s="229">
        <f>O171*H171</f>
        <v>0</v>
      </c>
      <c r="Q171" s="229">
        <v>0.00191</v>
      </c>
      <c r="R171" s="229">
        <f>Q171*H171</f>
        <v>0.076514600000000002</v>
      </c>
      <c r="S171" s="229">
        <v>0</v>
      </c>
      <c r="T171" s="23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1" t="s">
        <v>133</v>
      </c>
      <c r="AT171" s="231" t="s">
        <v>129</v>
      </c>
      <c r="AU171" s="231" t="s">
        <v>134</v>
      </c>
      <c r="AY171" s="14" t="s">
        <v>127</v>
      </c>
      <c r="BE171" s="232">
        <f>IF(N171="základná",J171,0)</f>
        <v>0</v>
      </c>
      <c r="BF171" s="232">
        <f>IF(N171="znížená",J171,0)</f>
        <v>0</v>
      </c>
      <c r="BG171" s="232">
        <f>IF(N171="zákl. prenesená",J171,0)</f>
        <v>0</v>
      </c>
      <c r="BH171" s="232">
        <f>IF(N171="zníž. prenesená",J171,0)</f>
        <v>0</v>
      </c>
      <c r="BI171" s="232">
        <f>IF(N171="nulová",J171,0)</f>
        <v>0</v>
      </c>
      <c r="BJ171" s="14" t="s">
        <v>134</v>
      </c>
      <c r="BK171" s="232">
        <f>ROUND(I171*H171,2)</f>
        <v>0</v>
      </c>
      <c r="BL171" s="14" t="s">
        <v>133</v>
      </c>
      <c r="BM171" s="231" t="s">
        <v>241</v>
      </c>
    </row>
    <row r="172" s="2" customFormat="1" ht="24.15" customHeight="1">
      <c r="A172" s="35"/>
      <c r="B172" s="36"/>
      <c r="C172" s="219" t="s">
        <v>242</v>
      </c>
      <c r="D172" s="219" t="s">
        <v>129</v>
      </c>
      <c r="E172" s="220" t="s">
        <v>243</v>
      </c>
      <c r="F172" s="221" t="s">
        <v>244</v>
      </c>
      <c r="G172" s="222" t="s">
        <v>169</v>
      </c>
      <c r="H172" s="223">
        <v>154.61000000000001</v>
      </c>
      <c r="I172" s="224"/>
      <c r="J172" s="225">
        <f>ROUND(I172*H172,2)</f>
        <v>0</v>
      </c>
      <c r="K172" s="226"/>
      <c r="L172" s="41"/>
      <c r="M172" s="227" t="s">
        <v>1</v>
      </c>
      <c r="N172" s="228" t="s">
        <v>39</v>
      </c>
      <c r="O172" s="94"/>
      <c r="P172" s="229">
        <f>O172*H172</f>
        <v>0</v>
      </c>
      <c r="Q172" s="229">
        <v>0.0051500000000000001</v>
      </c>
      <c r="R172" s="229">
        <f>Q172*H172</f>
        <v>0.79624150000000005</v>
      </c>
      <c r="S172" s="229">
        <v>0</v>
      </c>
      <c r="T172" s="23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1" t="s">
        <v>133</v>
      </c>
      <c r="AT172" s="231" t="s">
        <v>129</v>
      </c>
      <c r="AU172" s="231" t="s">
        <v>134</v>
      </c>
      <c r="AY172" s="14" t="s">
        <v>127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4" t="s">
        <v>134</v>
      </c>
      <c r="BK172" s="232">
        <f>ROUND(I172*H172,2)</f>
        <v>0</v>
      </c>
      <c r="BL172" s="14" t="s">
        <v>133</v>
      </c>
      <c r="BM172" s="231" t="s">
        <v>245</v>
      </c>
    </row>
    <row r="173" s="2" customFormat="1" ht="37.8" customHeight="1">
      <c r="A173" s="35"/>
      <c r="B173" s="36"/>
      <c r="C173" s="219" t="s">
        <v>246</v>
      </c>
      <c r="D173" s="219" t="s">
        <v>129</v>
      </c>
      <c r="E173" s="220" t="s">
        <v>247</v>
      </c>
      <c r="F173" s="221" t="s">
        <v>248</v>
      </c>
      <c r="G173" s="222" t="s">
        <v>169</v>
      </c>
      <c r="H173" s="223">
        <v>65.222999999999999</v>
      </c>
      <c r="I173" s="224"/>
      <c r="J173" s="225">
        <f>ROUND(I173*H173,2)</f>
        <v>0</v>
      </c>
      <c r="K173" s="226"/>
      <c r="L173" s="41"/>
      <c r="M173" s="227" t="s">
        <v>1</v>
      </c>
      <c r="N173" s="228" t="s">
        <v>39</v>
      </c>
      <c r="O173" s="94"/>
      <c r="P173" s="229">
        <f>O173*H173</f>
        <v>0</v>
      </c>
      <c r="Q173" s="229">
        <v>0.00019000000000000001</v>
      </c>
      <c r="R173" s="229">
        <f>Q173*H173</f>
        <v>0.01239237</v>
      </c>
      <c r="S173" s="229">
        <v>0</v>
      </c>
      <c r="T173" s="23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1" t="s">
        <v>133</v>
      </c>
      <c r="AT173" s="231" t="s">
        <v>129</v>
      </c>
      <c r="AU173" s="231" t="s">
        <v>134</v>
      </c>
      <c r="AY173" s="14" t="s">
        <v>127</v>
      </c>
      <c r="BE173" s="232">
        <f>IF(N173="základná",J173,0)</f>
        <v>0</v>
      </c>
      <c r="BF173" s="232">
        <f>IF(N173="znížená",J173,0)</f>
        <v>0</v>
      </c>
      <c r="BG173" s="232">
        <f>IF(N173="zákl. prenesená",J173,0)</f>
        <v>0</v>
      </c>
      <c r="BH173" s="232">
        <f>IF(N173="zníž. prenesená",J173,0)</f>
        <v>0</v>
      </c>
      <c r="BI173" s="232">
        <f>IF(N173="nulová",J173,0)</f>
        <v>0</v>
      </c>
      <c r="BJ173" s="14" t="s">
        <v>134</v>
      </c>
      <c r="BK173" s="232">
        <f>ROUND(I173*H173,2)</f>
        <v>0</v>
      </c>
      <c r="BL173" s="14" t="s">
        <v>133</v>
      </c>
      <c r="BM173" s="231" t="s">
        <v>249</v>
      </c>
    </row>
    <row r="174" s="2" customFormat="1" ht="33" customHeight="1">
      <c r="A174" s="35"/>
      <c r="B174" s="36"/>
      <c r="C174" s="219" t="s">
        <v>250</v>
      </c>
      <c r="D174" s="219" t="s">
        <v>129</v>
      </c>
      <c r="E174" s="220" t="s">
        <v>251</v>
      </c>
      <c r="F174" s="221" t="s">
        <v>252</v>
      </c>
      <c r="G174" s="222" t="s">
        <v>169</v>
      </c>
      <c r="H174" s="223">
        <v>201.63200000000001</v>
      </c>
      <c r="I174" s="224"/>
      <c r="J174" s="225">
        <f>ROUND(I174*H174,2)</f>
        <v>0</v>
      </c>
      <c r="K174" s="226"/>
      <c r="L174" s="41"/>
      <c r="M174" s="227" t="s">
        <v>1</v>
      </c>
      <c r="N174" s="228" t="s">
        <v>39</v>
      </c>
      <c r="O174" s="94"/>
      <c r="P174" s="229">
        <f>O174*H174</f>
        <v>0</v>
      </c>
      <c r="Q174" s="229">
        <v>0.0033</v>
      </c>
      <c r="R174" s="229">
        <f>Q174*H174</f>
        <v>0.66538560000000002</v>
      </c>
      <c r="S174" s="229">
        <v>0</v>
      </c>
      <c r="T174" s="23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1" t="s">
        <v>133</v>
      </c>
      <c r="AT174" s="231" t="s">
        <v>129</v>
      </c>
      <c r="AU174" s="231" t="s">
        <v>134</v>
      </c>
      <c r="AY174" s="14" t="s">
        <v>127</v>
      </c>
      <c r="BE174" s="232">
        <f>IF(N174="základná",J174,0)</f>
        <v>0</v>
      </c>
      <c r="BF174" s="232">
        <f>IF(N174="znížená",J174,0)</f>
        <v>0</v>
      </c>
      <c r="BG174" s="232">
        <f>IF(N174="zákl. prenesená",J174,0)</f>
        <v>0</v>
      </c>
      <c r="BH174" s="232">
        <f>IF(N174="zníž. prenesená",J174,0)</f>
        <v>0</v>
      </c>
      <c r="BI174" s="232">
        <f>IF(N174="nulová",J174,0)</f>
        <v>0</v>
      </c>
      <c r="BJ174" s="14" t="s">
        <v>134</v>
      </c>
      <c r="BK174" s="232">
        <f>ROUND(I174*H174,2)</f>
        <v>0</v>
      </c>
      <c r="BL174" s="14" t="s">
        <v>133</v>
      </c>
      <c r="BM174" s="231" t="s">
        <v>253</v>
      </c>
    </row>
    <row r="175" s="2" customFormat="1" ht="24.15" customHeight="1">
      <c r="A175" s="35"/>
      <c r="B175" s="36"/>
      <c r="C175" s="219" t="s">
        <v>254</v>
      </c>
      <c r="D175" s="219" t="s">
        <v>129</v>
      </c>
      <c r="E175" s="220" t="s">
        <v>255</v>
      </c>
      <c r="F175" s="221" t="s">
        <v>256</v>
      </c>
      <c r="G175" s="222" t="s">
        <v>169</v>
      </c>
      <c r="H175" s="223">
        <v>201.63200000000001</v>
      </c>
      <c r="I175" s="224"/>
      <c r="J175" s="225">
        <f>ROUND(I175*H175,2)</f>
        <v>0</v>
      </c>
      <c r="K175" s="226"/>
      <c r="L175" s="41"/>
      <c r="M175" s="227" t="s">
        <v>1</v>
      </c>
      <c r="N175" s="228" t="s">
        <v>39</v>
      </c>
      <c r="O175" s="94"/>
      <c r="P175" s="229">
        <f>O175*H175</f>
        <v>0</v>
      </c>
      <c r="Q175" s="229">
        <v>0.00040000000000000002</v>
      </c>
      <c r="R175" s="229">
        <f>Q175*H175</f>
        <v>0.080652800000000011</v>
      </c>
      <c r="S175" s="229">
        <v>0</v>
      </c>
      <c r="T175" s="23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1" t="s">
        <v>133</v>
      </c>
      <c r="AT175" s="231" t="s">
        <v>129</v>
      </c>
      <c r="AU175" s="231" t="s">
        <v>134</v>
      </c>
      <c r="AY175" s="14" t="s">
        <v>127</v>
      </c>
      <c r="BE175" s="232">
        <f>IF(N175="základná",J175,0)</f>
        <v>0</v>
      </c>
      <c r="BF175" s="232">
        <f>IF(N175="znížená",J175,0)</f>
        <v>0</v>
      </c>
      <c r="BG175" s="232">
        <f>IF(N175="zákl. prenesená",J175,0)</f>
        <v>0</v>
      </c>
      <c r="BH175" s="232">
        <f>IF(N175="zníž. prenesená",J175,0)</f>
        <v>0</v>
      </c>
      <c r="BI175" s="232">
        <f>IF(N175="nulová",J175,0)</f>
        <v>0</v>
      </c>
      <c r="BJ175" s="14" t="s">
        <v>134</v>
      </c>
      <c r="BK175" s="232">
        <f>ROUND(I175*H175,2)</f>
        <v>0</v>
      </c>
      <c r="BL175" s="14" t="s">
        <v>133</v>
      </c>
      <c r="BM175" s="231" t="s">
        <v>257</v>
      </c>
    </row>
    <row r="176" s="2" customFormat="1" ht="24.15" customHeight="1">
      <c r="A176" s="35"/>
      <c r="B176" s="36"/>
      <c r="C176" s="219" t="s">
        <v>258</v>
      </c>
      <c r="D176" s="219" t="s">
        <v>129</v>
      </c>
      <c r="E176" s="220" t="s">
        <v>259</v>
      </c>
      <c r="F176" s="221" t="s">
        <v>260</v>
      </c>
      <c r="G176" s="222" t="s">
        <v>169</v>
      </c>
      <c r="H176" s="223">
        <v>3.1200000000000001</v>
      </c>
      <c r="I176" s="224"/>
      <c r="J176" s="225">
        <f>ROUND(I176*H176,2)</f>
        <v>0</v>
      </c>
      <c r="K176" s="226"/>
      <c r="L176" s="41"/>
      <c r="M176" s="227" t="s">
        <v>1</v>
      </c>
      <c r="N176" s="228" t="s">
        <v>39</v>
      </c>
      <c r="O176" s="94"/>
      <c r="P176" s="229">
        <f>O176*H176</f>
        <v>0</v>
      </c>
      <c r="Q176" s="229">
        <v>0.0051500000000000001</v>
      </c>
      <c r="R176" s="229">
        <f>Q176*H176</f>
        <v>0.016068000000000002</v>
      </c>
      <c r="S176" s="229">
        <v>0</v>
      </c>
      <c r="T176" s="23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1" t="s">
        <v>133</v>
      </c>
      <c r="AT176" s="231" t="s">
        <v>129</v>
      </c>
      <c r="AU176" s="231" t="s">
        <v>134</v>
      </c>
      <c r="AY176" s="14" t="s">
        <v>127</v>
      </c>
      <c r="BE176" s="232">
        <f>IF(N176="základná",J176,0)</f>
        <v>0</v>
      </c>
      <c r="BF176" s="232">
        <f>IF(N176="znížená",J176,0)</f>
        <v>0</v>
      </c>
      <c r="BG176" s="232">
        <f>IF(N176="zákl. prenesená",J176,0)</f>
        <v>0</v>
      </c>
      <c r="BH176" s="232">
        <f>IF(N176="zníž. prenesená",J176,0)</f>
        <v>0</v>
      </c>
      <c r="BI176" s="232">
        <f>IF(N176="nulová",J176,0)</f>
        <v>0</v>
      </c>
      <c r="BJ176" s="14" t="s">
        <v>134</v>
      </c>
      <c r="BK176" s="232">
        <f>ROUND(I176*H176,2)</f>
        <v>0</v>
      </c>
      <c r="BL176" s="14" t="s">
        <v>133</v>
      </c>
      <c r="BM176" s="231" t="s">
        <v>261</v>
      </c>
    </row>
    <row r="177" s="2" customFormat="1" ht="24.15" customHeight="1">
      <c r="A177" s="35"/>
      <c r="B177" s="36"/>
      <c r="C177" s="219" t="s">
        <v>262</v>
      </c>
      <c r="D177" s="219" t="s">
        <v>129</v>
      </c>
      <c r="E177" s="220" t="s">
        <v>263</v>
      </c>
      <c r="F177" s="221" t="s">
        <v>264</v>
      </c>
      <c r="G177" s="222" t="s">
        <v>169</v>
      </c>
      <c r="H177" s="223">
        <v>170.10400000000001</v>
      </c>
      <c r="I177" s="224"/>
      <c r="J177" s="225">
        <f>ROUND(I177*H177,2)</f>
        <v>0</v>
      </c>
      <c r="K177" s="226"/>
      <c r="L177" s="41"/>
      <c r="M177" s="227" t="s">
        <v>1</v>
      </c>
      <c r="N177" s="228" t="s">
        <v>39</v>
      </c>
      <c r="O177" s="94"/>
      <c r="P177" s="229">
        <f>O177*H177</f>
        <v>0</v>
      </c>
      <c r="Q177" s="229">
        <v>0.01349</v>
      </c>
      <c r="R177" s="229">
        <f>Q177*H177</f>
        <v>2.2947029600000004</v>
      </c>
      <c r="S177" s="229">
        <v>0</v>
      </c>
      <c r="T177" s="23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1" t="s">
        <v>133</v>
      </c>
      <c r="AT177" s="231" t="s">
        <v>129</v>
      </c>
      <c r="AU177" s="231" t="s">
        <v>134</v>
      </c>
      <c r="AY177" s="14" t="s">
        <v>127</v>
      </c>
      <c r="BE177" s="232">
        <f>IF(N177="základná",J177,0)</f>
        <v>0</v>
      </c>
      <c r="BF177" s="232">
        <f>IF(N177="znížená",J177,0)</f>
        <v>0</v>
      </c>
      <c r="BG177" s="232">
        <f>IF(N177="zákl. prenesená",J177,0)</f>
        <v>0</v>
      </c>
      <c r="BH177" s="232">
        <f>IF(N177="zníž. prenesená",J177,0)</f>
        <v>0</v>
      </c>
      <c r="BI177" s="232">
        <f>IF(N177="nulová",J177,0)</f>
        <v>0</v>
      </c>
      <c r="BJ177" s="14" t="s">
        <v>134</v>
      </c>
      <c r="BK177" s="232">
        <f>ROUND(I177*H177,2)</f>
        <v>0</v>
      </c>
      <c r="BL177" s="14" t="s">
        <v>133</v>
      </c>
      <c r="BM177" s="231" t="s">
        <v>265</v>
      </c>
    </row>
    <row r="178" s="2" customFormat="1" ht="16.5" customHeight="1">
      <c r="A178" s="35"/>
      <c r="B178" s="36"/>
      <c r="C178" s="219" t="s">
        <v>266</v>
      </c>
      <c r="D178" s="219" t="s">
        <v>129</v>
      </c>
      <c r="E178" s="220" t="s">
        <v>267</v>
      </c>
      <c r="F178" s="221" t="s">
        <v>268</v>
      </c>
      <c r="G178" s="222" t="s">
        <v>169</v>
      </c>
      <c r="H178" s="223">
        <v>8.6400000000000006</v>
      </c>
      <c r="I178" s="224"/>
      <c r="J178" s="225">
        <f>ROUND(I178*H178,2)</f>
        <v>0</v>
      </c>
      <c r="K178" s="226"/>
      <c r="L178" s="41"/>
      <c r="M178" s="227" t="s">
        <v>1</v>
      </c>
      <c r="N178" s="228" t="s">
        <v>39</v>
      </c>
      <c r="O178" s="94"/>
      <c r="P178" s="229">
        <f>O178*H178</f>
        <v>0</v>
      </c>
      <c r="Q178" s="229">
        <v>0.017510000000000001</v>
      </c>
      <c r="R178" s="229">
        <f>Q178*H178</f>
        <v>0.15128640000000002</v>
      </c>
      <c r="S178" s="229">
        <v>0</v>
      </c>
      <c r="T178" s="23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1" t="s">
        <v>133</v>
      </c>
      <c r="AT178" s="231" t="s">
        <v>129</v>
      </c>
      <c r="AU178" s="231" t="s">
        <v>134</v>
      </c>
      <c r="AY178" s="14" t="s">
        <v>127</v>
      </c>
      <c r="BE178" s="232">
        <f>IF(N178="základná",J178,0)</f>
        <v>0</v>
      </c>
      <c r="BF178" s="232">
        <f>IF(N178="znížená",J178,0)</f>
        <v>0</v>
      </c>
      <c r="BG178" s="232">
        <f>IF(N178="zákl. prenesená",J178,0)</f>
        <v>0</v>
      </c>
      <c r="BH178" s="232">
        <f>IF(N178="zníž. prenesená",J178,0)</f>
        <v>0</v>
      </c>
      <c r="BI178" s="232">
        <f>IF(N178="nulová",J178,0)</f>
        <v>0</v>
      </c>
      <c r="BJ178" s="14" t="s">
        <v>134</v>
      </c>
      <c r="BK178" s="232">
        <f>ROUND(I178*H178,2)</f>
        <v>0</v>
      </c>
      <c r="BL178" s="14" t="s">
        <v>133</v>
      </c>
      <c r="BM178" s="231" t="s">
        <v>269</v>
      </c>
    </row>
    <row r="179" s="2" customFormat="1" ht="33" customHeight="1">
      <c r="A179" s="35"/>
      <c r="B179" s="36"/>
      <c r="C179" s="219" t="s">
        <v>270</v>
      </c>
      <c r="D179" s="219" t="s">
        <v>129</v>
      </c>
      <c r="E179" s="220" t="s">
        <v>271</v>
      </c>
      <c r="F179" s="221" t="s">
        <v>272</v>
      </c>
      <c r="G179" s="222" t="s">
        <v>169</v>
      </c>
      <c r="H179" s="223">
        <v>19.768000000000001</v>
      </c>
      <c r="I179" s="224"/>
      <c r="J179" s="225">
        <f>ROUND(I179*H179,2)</f>
        <v>0</v>
      </c>
      <c r="K179" s="226"/>
      <c r="L179" s="41"/>
      <c r="M179" s="227" t="s">
        <v>1</v>
      </c>
      <c r="N179" s="228" t="s">
        <v>39</v>
      </c>
      <c r="O179" s="94"/>
      <c r="P179" s="229">
        <f>O179*H179</f>
        <v>0</v>
      </c>
      <c r="Q179" s="229">
        <v>0.01013</v>
      </c>
      <c r="R179" s="229">
        <f>Q179*H179</f>
        <v>0.20024984000000001</v>
      </c>
      <c r="S179" s="229">
        <v>0</v>
      </c>
      <c r="T179" s="23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1" t="s">
        <v>133</v>
      </c>
      <c r="AT179" s="231" t="s">
        <v>129</v>
      </c>
      <c r="AU179" s="231" t="s">
        <v>134</v>
      </c>
      <c r="AY179" s="14" t="s">
        <v>127</v>
      </c>
      <c r="BE179" s="232">
        <f>IF(N179="základná",J179,0)</f>
        <v>0</v>
      </c>
      <c r="BF179" s="232">
        <f>IF(N179="znížená",J179,0)</f>
        <v>0</v>
      </c>
      <c r="BG179" s="232">
        <f>IF(N179="zákl. prenesená",J179,0)</f>
        <v>0</v>
      </c>
      <c r="BH179" s="232">
        <f>IF(N179="zníž. prenesená",J179,0)</f>
        <v>0</v>
      </c>
      <c r="BI179" s="232">
        <f>IF(N179="nulová",J179,0)</f>
        <v>0</v>
      </c>
      <c r="BJ179" s="14" t="s">
        <v>134</v>
      </c>
      <c r="BK179" s="232">
        <f>ROUND(I179*H179,2)</f>
        <v>0</v>
      </c>
      <c r="BL179" s="14" t="s">
        <v>133</v>
      </c>
      <c r="BM179" s="231" t="s">
        <v>273</v>
      </c>
    </row>
    <row r="180" s="2" customFormat="1" ht="24.15" customHeight="1">
      <c r="A180" s="35"/>
      <c r="B180" s="36"/>
      <c r="C180" s="219" t="s">
        <v>274</v>
      </c>
      <c r="D180" s="219" t="s">
        <v>129</v>
      </c>
      <c r="E180" s="220" t="s">
        <v>275</v>
      </c>
      <c r="F180" s="221" t="s">
        <v>276</v>
      </c>
      <c r="G180" s="222" t="s">
        <v>169</v>
      </c>
      <c r="H180" s="223">
        <v>29.399999999999999</v>
      </c>
      <c r="I180" s="224"/>
      <c r="J180" s="225">
        <f>ROUND(I180*H180,2)</f>
        <v>0</v>
      </c>
      <c r="K180" s="226"/>
      <c r="L180" s="41"/>
      <c r="M180" s="227" t="s">
        <v>1</v>
      </c>
      <c r="N180" s="228" t="s">
        <v>39</v>
      </c>
      <c r="O180" s="94"/>
      <c r="P180" s="229">
        <f>O180*H180</f>
        <v>0</v>
      </c>
      <c r="Q180" s="229">
        <v>0.0086700000000000006</v>
      </c>
      <c r="R180" s="229">
        <f>Q180*H180</f>
        <v>0.25489800000000001</v>
      </c>
      <c r="S180" s="229">
        <v>0</v>
      </c>
      <c r="T180" s="23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1" t="s">
        <v>133</v>
      </c>
      <c r="AT180" s="231" t="s">
        <v>129</v>
      </c>
      <c r="AU180" s="231" t="s">
        <v>134</v>
      </c>
      <c r="AY180" s="14" t="s">
        <v>127</v>
      </c>
      <c r="BE180" s="232">
        <f>IF(N180="základná",J180,0)</f>
        <v>0</v>
      </c>
      <c r="BF180" s="232">
        <f>IF(N180="znížená",J180,0)</f>
        <v>0</v>
      </c>
      <c r="BG180" s="232">
        <f>IF(N180="zákl. prenesená",J180,0)</f>
        <v>0</v>
      </c>
      <c r="BH180" s="232">
        <f>IF(N180="zníž. prenesená",J180,0)</f>
        <v>0</v>
      </c>
      <c r="BI180" s="232">
        <f>IF(N180="nulová",J180,0)</f>
        <v>0</v>
      </c>
      <c r="BJ180" s="14" t="s">
        <v>134</v>
      </c>
      <c r="BK180" s="232">
        <f>ROUND(I180*H180,2)</f>
        <v>0</v>
      </c>
      <c r="BL180" s="14" t="s">
        <v>133</v>
      </c>
      <c r="BM180" s="231" t="s">
        <v>277</v>
      </c>
    </row>
    <row r="181" s="12" customFormat="1" ht="22.8" customHeight="1">
      <c r="A181" s="12"/>
      <c r="B181" s="203"/>
      <c r="C181" s="204"/>
      <c r="D181" s="205" t="s">
        <v>72</v>
      </c>
      <c r="E181" s="217" t="s">
        <v>166</v>
      </c>
      <c r="F181" s="217" t="s">
        <v>278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SUM(P182:P200)</f>
        <v>0</v>
      </c>
      <c r="Q181" s="211"/>
      <c r="R181" s="212">
        <f>SUM(R182:R200)</f>
        <v>7.9026813199999992</v>
      </c>
      <c r="S181" s="211"/>
      <c r="T181" s="213">
        <f>SUM(T182:T200)</f>
        <v>15.916386999999999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78</v>
      </c>
      <c r="AT181" s="215" t="s">
        <v>72</v>
      </c>
      <c r="AU181" s="215" t="s">
        <v>78</v>
      </c>
      <c r="AY181" s="214" t="s">
        <v>127</v>
      </c>
      <c r="BK181" s="216">
        <f>SUM(BK182:BK200)</f>
        <v>0</v>
      </c>
    </row>
    <row r="182" s="2" customFormat="1" ht="33" customHeight="1">
      <c r="A182" s="35"/>
      <c r="B182" s="36"/>
      <c r="C182" s="219" t="s">
        <v>279</v>
      </c>
      <c r="D182" s="219" t="s">
        <v>129</v>
      </c>
      <c r="E182" s="220" t="s">
        <v>280</v>
      </c>
      <c r="F182" s="221" t="s">
        <v>281</v>
      </c>
      <c r="G182" s="222" t="s">
        <v>169</v>
      </c>
      <c r="H182" s="223">
        <v>152.868</v>
      </c>
      <c r="I182" s="224"/>
      <c r="J182" s="225">
        <f>ROUND(I182*H182,2)</f>
        <v>0</v>
      </c>
      <c r="K182" s="226"/>
      <c r="L182" s="41"/>
      <c r="M182" s="227" t="s">
        <v>1</v>
      </c>
      <c r="N182" s="228" t="s">
        <v>39</v>
      </c>
      <c r="O182" s="94"/>
      <c r="P182" s="229">
        <f>O182*H182</f>
        <v>0</v>
      </c>
      <c r="Q182" s="229">
        <v>0.02572</v>
      </c>
      <c r="R182" s="229">
        <f>Q182*H182</f>
        <v>3.9317649599999998</v>
      </c>
      <c r="S182" s="229">
        <v>0</v>
      </c>
      <c r="T182" s="23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1" t="s">
        <v>133</v>
      </c>
      <c r="AT182" s="231" t="s">
        <v>129</v>
      </c>
      <c r="AU182" s="231" t="s">
        <v>134</v>
      </c>
      <c r="AY182" s="14" t="s">
        <v>127</v>
      </c>
      <c r="BE182" s="232">
        <f>IF(N182="základná",J182,0)</f>
        <v>0</v>
      </c>
      <c r="BF182" s="232">
        <f>IF(N182="znížená",J182,0)</f>
        <v>0</v>
      </c>
      <c r="BG182" s="232">
        <f>IF(N182="zákl. prenesená",J182,0)</f>
        <v>0</v>
      </c>
      <c r="BH182" s="232">
        <f>IF(N182="zníž. prenesená",J182,0)</f>
        <v>0</v>
      </c>
      <c r="BI182" s="232">
        <f>IF(N182="nulová",J182,0)</f>
        <v>0</v>
      </c>
      <c r="BJ182" s="14" t="s">
        <v>134</v>
      </c>
      <c r="BK182" s="232">
        <f>ROUND(I182*H182,2)</f>
        <v>0</v>
      </c>
      <c r="BL182" s="14" t="s">
        <v>133</v>
      </c>
      <c r="BM182" s="231" t="s">
        <v>282</v>
      </c>
    </row>
    <row r="183" s="2" customFormat="1" ht="44.25" customHeight="1">
      <c r="A183" s="35"/>
      <c r="B183" s="36"/>
      <c r="C183" s="219" t="s">
        <v>283</v>
      </c>
      <c r="D183" s="219" t="s">
        <v>129</v>
      </c>
      <c r="E183" s="220" t="s">
        <v>284</v>
      </c>
      <c r="F183" s="221" t="s">
        <v>285</v>
      </c>
      <c r="G183" s="222" t="s">
        <v>169</v>
      </c>
      <c r="H183" s="223">
        <v>152.868</v>
      </c>
      <c r="I183" s="224"/>
      <c r="J183" s="225">
        <f>ROUND(I183*H183,2)</f>
        <v>0</v>
      </c>
      <c r="K183" s="226"/>
      <c r="L183" s="41"/>
      <c r="M183" s="227" t="s">
        <v>1</v>
      </c>
      <c r="N183" s="228" t="s">
        <v>39</v>
      </c>
      <c r="O183" s="94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1" t="s">
        <v>133</v>
      </c>
      <c r="AT183" s="231" t="s">
        <v>129</v>
      </c>
      <c r="AU183" s="231" t="s">
        <v>134</v>
      </c>
      <c r="AY183" s="14" t="s">
        <v>127</v>
      </c>
      <c r="BE183" s="232">
        <f>IF(N183="základná",J183,0)</f>
        <v>0</v>
      </c>
      <c r="BF183" s="232">
        <f>IF(N183="znížená",J183,0)</f>
        <v>0</v>
      </c>
      <c r="BG183" s="232">
        <f>IF(N183="zákl. prenesená",J183,0)</f>
        <v>0</v>
      </c>
      <c r="BH183" s="232">
        <f>IF(N183="zníž. prenesená",J183,0)</f>
        <v>0</v>
      </c>
      <c r="BI183" s="232">
        <f>IF(N183="nulová",J183,0)</f>
        <v>0</v>
      </c>
      <c r="BJ183" s="14" t="s">
        <v>134</v>
      </c>
      <c r="BK183" s="232">
        <f>ROUND(I183*H183,2)</f>
        <v>0</v>
      </c>
      <c r="BL183" s="14" t="s">
        <v>133</v>
      </c>
      <c r="BM183" s="231" t="s">
        <v>286</v>
      </c>
    </row>
    <row r="184" s="2" customFormat="1" ht="33" customHeight="1">
      <c r="A184" s="35"/>
      <c r="B184" s="36"/>
      <c r="C184" s="219" t="s">
        <v>287</v>
      </c>
      <c r="D184" s="219" t="s">
        <v>129</v>
      </c>
      <c r="E184" s="220" t="s">
        <v>288</v>
      </c>
      <c r="F184" s="221" t="s">
        <v>289</v>
      </c>
      <c r="G184" s="222" t="s">
        <v>169</v>
      </c>
      <c r="H184" s="223">
        <v>152.868</v>
      </c>
      <c r="I184" s="224"/>
      <c r="J184" s="225">
        <f>ROUND(I184*H184,2)</f>
        <v>0</v>
      </c>
      <c r="K184" s="226"/>
      <c r="L184" s="41"/>
      <c r="M184" s="227" t="s">
        <v>1</v>
      </c>
      <c r="N184" s="228" t="s">
        <v>39</v>
      </c>
      <c r="O184" s="94"/>
      <c r="P184" s="229">
        <f>O184*H184</f>
        <v>0</v>
      </c>
      <c r="Q184" s="229">
        <v>0.02572</v>
      </c>
      <c r="R184" s="229">
        <f>Q184*H184</f>
        <v>3.9317649599999998</v>
      </c>
      <c r="S184" s="229">
        <v>0</v>
      </c>
      <c r="T184" s="23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1" t="s">
        <v>133</v>
      </c>
      <c r="AT184" s="231" t="s">
        <v>129</v>
      </c>
      <c r="AU184" s="231" t="s">
        <v>134</v>
      </c>
      <c r="AY184" s="14" t="s">
        <v>127</v>
      </c>
      <c r="BE184" s="232">
        <f>IF(N184="základná",J184,0)</f>
        <v>0</v>
      </c>
      <c r="BF184" s="232">
        <f>IF(N184="znížená",J184,0)</f>
        <v>0</v>
      </c>
      <c r="BG184" s="232">
        <f>IF(N184="zákl. prenesená",J184,0)</f>
        <v>0</v>
      </c>
      <c r="BH184" s="232">
        <f>IF(N184="zníž. prenesená",J184,0)</f>
        <v>0</v>
      </c>
      <c r="BI184" s="232">
        <f>IF(N184="nulová",J184,0)</f>
        <v>0</v>
      </c>
      <c r="BJ184" s="14" t="s">
        <v>134</v>
      </c>
      <c r="BK184" s="232">
        <f>ROUND(I184*H184,2)</f>
        <v>0</v>
      </c>
      <c r="BL184" s="14" t="s">
        <v>133</v>
      </c>
      <c r="BM184" s="231" t="s">
        <v>290</v>
      </c>
    </row>
    <row r="185" s="2" customFormat="1" ht="24.15" customHeight="1">
      <c r="A185" s="35"/>
      <c r="B185" s="36"/>
      <c r="C185" s="219" t="s">
        <v>291</v>
      </c>
      <c r="D185" s="219" t="s">
        <v>129</v>
      </c>
      <c r="E185" s="220" t="s">
        <v>292</v>
      </c>
      <c r="F185" s="221" t="s">
        <v>293</v>
      </c>
      <c r="G185" s="222" t="s">
        <v>294</v>
      </c>
      <c r="H185" s="223">
        <v>1</v>
      </c>
      <c r="I185" s="224"/>
      <c r="J185" s="225">
        <f>ROUND(I185*H185,2)</f>
        <v>0</v>
      </c>
      <c r="K185" s="226"/>
      <c r="L185" s="41"/>
      <c r="M185" s="227" t="s">
        <v>1</v>
      </c>
      <c r="N185" s="228" t="s">
        <v>39</v>
      </c>
      <c r="O185" s="94"/>
      <c r="P185" s="229">
        <f>O185*H185</f>
        <v>0</v>
      </c>
      <c r="Q185" s="229">
        <v>0.0019200000000000001</v>
      </c>
      <c r="R185" s="229">
        <f>Q185*H185</f>
        <v>0.0019200000000000001</v>
      </c>
      <c r="S185" s="229">
        <v>0</v>
      </c>
      <c r="T185" s="23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1" t="s">
        <v>133</v>
      </c>
      <c r="AT185" s="231" t="s">
        <v>129</v>
      </c>
      <c r="AU185" s="231" t="s">
        <v>134</v>
      </c>
      <c r="AY185" s="14" t="s">
        <v>127</v>
      </c>
      <c r="BE185" s="232">
        <f>IF(N185="základná",J185,0)</f>
        <v>0</v>
      </c>
      <c r="BF185" s="232">
        <f>IF(N185="znížená",J185,0)</f>
        <v>0</v>
      </c>
      <c r="BG185" s="232">
        <f>IF(N185="zákl. prenesená",J185,0)</f>
        <v>0</v>
      </c>
      <c r="BH185" s="232">
        <f>IF(N185="zníž. prenesená",J185,0)</f>
        <v>0</v>
      </c>
      <c r="BI185" s="232">
        <f>IF(N185="nulová",J185,0)</f>
        <v>0</v>
      </c>
      <c r="BJ185" s="14" t="s">
        <v>134</v>
      </c>
      <c r="BK185" s="232">
        <f>ROUND(I185*H185,2)</f>
        <v>0</v>
      </c>
      <c r="BL185" s="14" t="s">
        <v>133</v>
      </c>
      <c r="BM185" s="231" t="s">
        <v>295</v>
      </c>
    </row>
    <row r="186" s="2" customFormat="1" ht="16.5" customHeight="1">
      <c r="A186" s="35"/>
      <c r="B186" s="36"/>
      <c r="C186" s="219" t="s">
        <v>296</v>
      </c>
      <c r="D186" s="219" t="s">
        <v>129</v>
      </c>
      <c r="E186" s="220" t="s">
        <v>297</v>
      </c>
      <c r="F186" s="221" t="s">
        <v>298</v>
      </c>
      <c r="G186" s="222" t="s">
        <v>169</v>
      </c>
      <c r="H186" s="223">
        <v>151.70400000000001</v>
      </c>
      <c r="I186" s="224"/>
      <c r="J186" s="225">
        <f>ROUND(I186*H186,2)</f>
        <v>0</v>
      </c>
      <c r="K186" s="226"/>
      <c r="L186" s="41"/>
      <c r="M186" s="227" t="s">
        <v>1</v>
      </c>
      <c r="N186" s="228" t="s">
        <v>39</v>
      </c>
      <c r="O186" s="94"/>
      <c r="P186" s="229">
        <f>O186*H186</f>
        <v>0</v>
      </c>
      <c r="Q186" s="229">
        <v>5.0000000000000002E-05</v>
      </c>
      <c r="R186" s="229">
        <f>Q186*H186</f>
        <v>0.0075852000000000011</v>
      </c>
      <c r="S186" s="229">
        <v>0</v>
      </c>
      <c r="T186" s="23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1" t="s">
        <v>133</v>
      </c>
      <c r="AT186" s="231" t="s">
        <v>129</v>
      </c>
      <c r="AU186" s="231" t="s">
        <v>134</v>
      </c>
      <c r="AY186" s="14" t="s">
        <v>127</v>
      </c>
      <c r="BE186" s="232">
        <f>IF(N186="základná",J186,0)</f>
        <v>0</v>
      </c>
      <c r="BF186" s="232">
        <f>IF(N186="znížená",J186,0)</f>
        <v>0</v>
      </c>
      <c r="BG186" s="232">
        <f>IF(N186="zákl. prenesená",J186,0)</f>
        <v>0</v>
      </c>
      <c r="BH186" s="232">
        <f>IF(N186="zníž. prenesená",J186,0)</f>
        <v>0</v>
      </c>
      <c r="BI186" s="232">
        <f>IF(N186="nulová",J186,0)</f>
        <v>0</v>
      </c>
      <c r="BJ186" s="14" t="s">
        <v>134</v>
      </c>
      <c r="BK186" s="232">
        <f>ROUND(I186*H186,2)</f>
        <v>0</v>
      </c>
      <c r="BL186" s="14" t="s">
        <v>133</v>
      </c>
      <c r="BM186" s="231" t="s">
        <v>299</v>
      </c>
    </row>
    <row r="187" s="2" customFormat="1" ht="24.15" customHeight="1">
      <c r="A187" s="35"/>
      <c r="B187" s="36"/>
      <c r="C187" s="219" t="s">
        <v>300</v>
      </c>
      <c r="D187" s="219" t="s">
        <v>129</v>
      </c>
      <c r="E187" s="220" t="s">
        <v>301</v>
      </c>
      <c r="F187" s="221" t="s">
        <v>302</v>
      </c>
      <c r="G187" s="222" t="s">
        <v>224</v>
      </c>
      <c r="H187" s="223">
        <v>40.060000000000002</v>
      </c>
      <c r="I187" s="224"/>
      <c r="J187" s="225">
        <f>ROUND(I187*H187,2)</f>
        <v>0</v>
      </c>
      <c r="K187" s="226"/>
      <c r="L187" s="41"/>
      <c r="M187" s="227" t="s">
        <v>1</v>
      </c>
      <c r="N187" s="228" t="s">
        <v>39</v>
      </c>
      <c r="O187" s="94"/>
      <c r="P187" s="229">
        <f>O187*H187</f>
        <v>0</v>
      </c>
      <c r="Q187" s="229">
        <v>0.00023000000000000001</v>
      </c>
      <c r="R187" s="229">
        <f>Q187*H187</f>
        <v>0.0092138000000000012</v>
      </c>
      <c r="S187" s="229">
        <v>0</v>
      </c>
      <c r="T187" s="23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1" t="s">
        <v>133</v>
      </c>
      <c r="AT187" s="231" t="s">
        <v>129</v>
      </c>
      <c r="AU187" s="231" t="s">
        <v>134</v>
      </c>
      <c r="AY187" s="14" t="s">
        <v>127</v>
      </c>
      <c r="BE187" s="232">
        <f>IF(N187="základná",J187,0)</f>
        <v>0</v>
      </c>
      <c r="BF187" s="232">
        <f>IF(N187="znížená",J187,0)</f>
        <v>0</v>
      </c>
      <c r="BG187" s="232">
        <f>IF(N187="zákl. prenesená",J187,0)</f>
        <v>0</v>
      </c>
      <c r="BH187" s="232">
        <f>IF(N187="zníž. prenesená",J187,0)</f>
        <v>0</v>
      </c>
      <c r="BI187" s="232">
        <f>IF(N187="nulová",J187,0)</f>
        <v>0</v>
      </c>
      <c r="BJ187" s="14" t="s">
        <v>134</v>
      </c>
      <c r="BK187" s="232">
        <f>ROUND(I187*H187,2)</f>
        <v>0</v>
      </c>
      <c r="BL187" s="14" t="s">
        <v>133</v>
      </c>
      <c r="BM187" s="231" t="s">
        <v>303</v>
      </c>
    </row>
    <row r="188" s="2" customFormat="1" ht="21.75" customHeight="1">
      <c r="A188" s="35"/>
      <c r="B188" s="36"/>
      <c r="C188" s="219" t="s">
        <v>304</v>
      </c>
      <c r="D188" s="219" t="s">
        <v>129</v>
      </c>
      <c r="E188" s="220" t="s">
        <v>305</v>
      </c>
      <c r="F188" s="221" t="s">
        <v>306</v>
      </c>
      <c r="G188" s="222" t="s">
        <v>224</v>
      </c>
      <c r="H188" s="223">
        <v>85.135000000000005</v>
      </c>
      <c r="I188" s="224"/>
      <c r="J188" s="225">
        <f>ROUND(I188*H188,2)</f>
        <v>0</v>
      </c>
      <c r="K188" s="226"/>
      <c r="L188" s="41"/>
      <c r="M188" s="227" t="s">
        <v>1</v>
      </c>
      <c r="N188" s="228" t="s">
        <v>39</v>
      </c>
      <c r="O188" s="94"/>
      <c r="P188" s="229">
        <f>O188*H188</f>
        <v>0</v>
      </c>
      <c r="Q188" s="229">
        <v>0.00024000000000000001</v>
      </c>
      <c r="R188" s="229">
        <f>Q188*H188</f>
        <v>0.020432400000000003</v>
      </c>
      <c r="S188" s="229">
        <v>0</v>
      </c>
      <c r="T188" s="23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1" t="s">
        <v>133</v>
      </c>
      <c r="AT188" s="231" t="s">
        <v>129</v>
      </c>
      <c r="AU188" s="231" t="s">
        <v>134</v>
      </c>
      <c r="AY188" s="14" t="s">
        <v>127</v>
      </c>
      <c r="BE188" s="232">
        <f>IF(N188="základná",J188,0)</f>
        <v>0</v>
      </c>
      <c r="BF188" s="232">
        <f>IF(N188="znížená",J188,0)</f>
        <v>0</v>
      </c>
      <c r="BG188" s="232">
        <f>IF(N188="zákl. prenesená",J188,0)</f>
        <v>0</v>
      </c>
      <c r="BH188" s="232">
        <f>IF(N188="zníž. prenesená",J188,0)</f>
        <v>0</v>
      </c>
      <c r="BI188" s="232">
        <f>IF(N188="nulová",J188,0)</f>
        <v>0</v>
      </c>
      <c r="BJ188" s="14" t="s">
        <v>134</v>
      </c>
      <c r="BK188" s="232">
        <f>ROUND(I188*H188,2)</f>
        <v>0</v>
      </c>
      <c r="BL188" s="14" t="s">
        <v>133</v>
      </c>
      <c r="BM188" s="231" t="s">
        <v>307</v>
      </c>
    </row>
    <row r="189" s="2" customFormat="1" ht="37.8" customHeight="1">
      <c r="A189" s="35"/>
      <c r="B189" s="36"/>
      <c r="C189" s="219" t="s">
        <v>308</v>
      </c>
      <c r="D189" s="219" t="s">
        <v>129</v>
      </c>
      <c r="E189" s="220" t="s">
        <v>309</v>
      </c>
      <c r="F189" s="221" t="s">
        <v>310</v>
      </c>
      <c r="G189" s="222" t="s">
        <v>169</v>
      </c>
      <c r="H189" s="223">
        <v>19.303999999999998</v>
      </c>
      <c r="I189" s="224"/>
      <c r="J189" s="225">
        <f>ROUND(I189*H189,2)</f>
        <v>0</v>
      </c>
      <c r="K189" s="226"/>
      <c r="L189" s="41"/>
      <c r="M189" s="227" t="s">
        <v>1</v>
      </c>
      <c r="N189" s="228" t="s">
        <v>39</v>
      </c>
      <c r="O189" s="94"/>
      <c r="P189" s="229">
        <f>O189*H189</f>
        <v>0</v>
      </c>
      <c r="Q189" s="229">
        <v>0</v>
      </c>
      <c r="R189" s="229">
        <f>Q189*H189</f>
        <v>0</v>
      </c>
      <c r="S189" s="229">
        <v>0.19600000000000001</v>
      </c>
      <c r="T189" s="230">
        <f>S189*H189</f>
        <v>3.7835839999999998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1" t="s">
        <v>133</v>
      </c>
      <c r="AT189" s="231" t="s">
        <v>129</v>
      </c>
      <c r="AU189" s="231" t="s">
        <v>134</v>
      </c>
      <c r="AY189" s="14" t="s">
        <v>127</v>
      </c>
      <c r="BE189" s="232">
        <f>IF(N189="základná",J189,0)</f>
        <v>0</v>
      </c>
      <c r="BF189" s="232">
        <f>IF(N189="znížená",J189,0)</f>
        <v>0</v>
      </c>
      <c r="BG189" s="232">
        <f>IF(N189="zákl. prenesená",J189,0)</f>
        <v>0</v>
      </c>
      <c r="BH189" s="232">
        <f>IF(N189="zníž. prenesená",J189,0)</f>
        <v>0</v>
      </c>
      <c r="BI189" s="232">
        <f>IF(N189="nulová",J189,0)</f>
        <v>0</v>
      </c>
      <c r="BJ189" s="14" t="s">
        <v>134</v>
      </c>
      <c r="BK189" s="232">
        <f>ROUND(I189*H189,2)</f>
        <v>0</v>
      </c>
      <c r="BL189" s="14" t="s">
        <v>133</v>
      </c>
      <c r="BM189" s="231" t="s">
        <v>311</v>
      </c>
    </row>
    <row r="190" s="2" customFormat="1" ht="44.25" customHeight="1">
      <c r="A190" s="35"/>
      <c r="B190" s="36"/>
      <c r="C190" s="219" t="s">
        <v>312</v>
      </c>
      <c r="D190" s="219" t="s">
        <v>129</v>
      </c>
      <c r="E190" s="220" t="s">
        <v>313</v>
      </c>
      <c r="F190" s="221" t="s">
        <v>314</v>
      </c>
      <c r="G190" s="222" t="s">
        <v>132</v>
      </c>
      <c r="H190" s="223">
        <v>3.8490000000000002</v>
      </c>
      <c r="I190" s="224"/>
      <c r="J190" s="225">
        <f>ROUND(I190*H190,2)</f>
        <v>0</v>
      </c>
      <c r="K190" s="226"/>
      <c r="L190" s="41"/>
      <c r="M190" s="227" t="s">
        <v>1</v>
      </c>
      <c r="N190" s="228" t="s">
        <v>39</v>
      </c>
      <c r="O190" s="94"/>
      <c r="P190" s="229">
        <f>O190*H190</f>
        <v>0</v>
      </c>
      <c r="Q190" s="229">
        <v>0</v>
      </c>
      <c r="R190" s="229">
        <f>Q190*H190</f>
        <v>0</v>
      </c>
      <c r="S190" s="229">
        <v>1.905</v>
      </c>
      <c r="T190" s="230">
        <f>S190*H190</f>
        <v>7.3323450000000001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1" t="s">
        <v>133</v>
      </c>
      <c r="AT190" s="231" t="s">
        <v>129</v>
      </c>
      <c r="AU190" s="231" t="s">
        <v>134</v>
      </c>
      <c r="AY190" s="14" t="s">
        <v>127</v>
      </c>
      <c r="BE190" s="232">
        <f>IF(N190="základná",J190,0)</f>
        <v>0</v>
      </c>
      <c r="BF190" s="232">
        <f>IF(N190="znížená",J190,0)</f>
        <v>0</v>
      </c>
      <c r="BG190" s="232">
        <f>IF(N190="zákl. prenesená",J190,0)</f>
        <v>0</v>
      </c>
      <c r="BH190" s="232">
        <f>IF(N190="zníž. prenesená",J190,0)</f>
        <v>0</v>
      </c>
      <c r="BI190" s="232">
        <f>IF(N190="nulová",J190,0)</f>
        <v>0</v>
      </c>
      <c r="BJ190" s="14" t="s">
        <v>134</v>
      </c>
      <c r="BK190" s="232">
        <f>ROUND(I190*H190,2)</f>
        <v>0</v>
      </c>
      <c r="BL190" s="14" t="s">
        <v>133</v>
      </c>
      <c r="BM190" s="231" t="s">
        <v>315</v>
      </c>
    </row>
    <row r="191" s="2" customFormat="1" ht="24.15" customHeight="1">
      <c r="A191" s="35"/>
      <c r="B191" s="36"/>
      <c r="C191" s="219" t="s">
        <v>316</v>
      </c>
      <c r="D191" s="219" t="s">
        <v>129</v>
      </c>
      <c r="E191" s="220" t="s">
        <v>317</v>
      </c>
      <c r="F191" s="221" t="s">
        <v>318</v>
      </c>
      <c r="G191" s="222" t="s">
        <v>132</v>
      </c>
      <c r="H191" s="223">
        <v>1.4099999999999999</v>
      </c>
      <c r="I191" s="224"/>
      <c r="J191" s="225">
        <f>ROUND(I191*H191,2)</f>
        <v>0</v>
      </c>
      <c r="K191" s="226"/>
      <c r="L191" s="41"/>
      <c r="M191" s="227" t="s">
        <v>1</v>
      </c>
      <c r="N191" s="228" t="s">
        <v>39</v>
      </c>
      <c r="O191" s="94"/>
      <c r="P191" s="229">
        <f>O191*H191</f>
        <v>0</v>
      </c>
      <c r="Q191" s="229">
        <v>0</v>
      </c>
      <c r="R191" s="229">
        <f>Q191*H191</f>
        <v>0</v>
      </c>
      <c r="S191" s="229">
        <v>1.633</v>
      </c>
      <c r="T191" s="230">
        <f>S191*H191</f>
        <v>2.30253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1" t="s">
        <v>133</v>
      </c>
      <c r="AT191" s="231" t="s">
        <v>129</v>
      </c>
      <c r="AU191" s="231" t="s">
        <v>134</v>
      </c>
      <c r="AY191" s="14" t="s">
        <v>127</v>
      </c>
      <c r="BE191" s="232">
        <f>IF(N191="základná",J191,0)</f>
        <v>0</v>
      </c>
      <c r="BF191" s="232">
        <f>IF(N191="znížená",J191,0)</f>
        <v>0</v>
      </c>
      <c r="BG191" s="232">
        <f>IF(N191="zákl. prenesená",J191,0)</f>
        <v>0</v>
      </c>
      <c r="BH191" s="232">
        <f>IF(N191="zníž. prenesená",J191,0)</f>
        <v>0</v>
      </c>
      <c r="BI191" s="232">
        <f>IF(N191="nulová",J191,0)</f>
        <v>0</v>
      </c>
      <c r="BJ191" s="14" t="s">
        <v>134</v>
      </c>
      <c r="BK191" s="232">
        <f>ROUND(I191*H191,2)</f>
        <v>0</v>
      </c>
      <c r="BL191" s="14" t="s">
        <v>133</v>
      </c>
      <c r="BM191" s="231" t="s">
        <v>319</v>
      </c>
    </row>
    <row r="192" s="2" customFormat="1" ht="37.8" customHeight="1">
      <c r="A192" s="35"/>
      <c r="B192" s="36"/>
      <c r="C192" s="219" t="s">
        <v>320</v>
      </c>
      <c r="D192" s="219" t="s">
        <v>129</v>
      </c>
      <c r="E192" s="220" t="s">
        <v>321</v>
      </c>
      <c r="F192" s="221" t="s">
        <v>322</v>
      </c>
      <c r="G192" s="222" t="s">
        <v>132</v>
      </c>
      <c r="H192" s="223">
        <v>0.34000000000000002</v>
      </c>
      <c r="I192" s="224"/>
      <c r="J192" s="225">
        <f>ROUND(I192*H192,2)</f>
        <v>0</v>
      </c>
      <c r="K192" s="226"/>
      <c r="L192" s="41"/>
      <c r="M192" s="227" t="s">
        <v>1</v>
      </c>
      <c r="N192" s="228" t="s">
        <v>39</v>
      </c>
      <c r="O192" s="94"/>
      <c r="P192" s="229">
        <f>O192*H192</f>
        <v>0</v>
      </c>
      <c r="Q192" s="229">
        <v>0</v>
      </c>
      <c r="R192" s="229">
        <f>Q192*H192</f>
        <v>0</v>
      </c>
      <c r="S192" s="229">
        <v>2.2000000000000002</v>
      </c>
      <c r="T192" s="230">
        <f>S192*H192</f>
        <v>0.74800000000000011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1" t="s">
        <v>133</v>
      </c>
      <c r="AT192" s="231" t="s">
        <v>129</v>
      </c>
      <c r="AU192" s="231" t="s">
        <v>134</v>
      </c>
      <c r="AY192" s="14" t="s">
        <v>127</v>
      </c>
      <c r="BE192" s="232">
        <f>IF(N192="základná",J192,0)</f>
        <v>0</v>
      </c>
      <c r="BF192" s="232">
        <f>IF(N192="znížená",J192,0)</f>
        <v>0</v>
      </c>
      <c r="BG192" s="232">
        <f>IF(N192="zákl. prenesená",J192,0)</f>
        <v>0</v>
      </c>
      <c r="BH192" s="232">
        <f>IF(N192="zníž. prenesená",J192,0)</f>
        <v>0</v>
      </c>
      <c r="BI192" s="232">
        <f>IF(N192="nulová",J192,0)</f>
        <v>0</v>
      </c>
      <c r="BJ192" s="14" t="s">
        <v>134</v>
      </c>
      <c r="BK192" s="232">
        <f>ROUND(I192*H192,2)</f>
        <v>0</v>
      </c>
      <c r="BL192" s="14" t="s">
        <v>133</v>
      </c>
      <c r="BM192" s="231" t="s">
        <v>323</v>
      </c>
    </row>
    <row r="193" s="2" customFormat="1" ht="37.8" customHeight="1">
      <c r="A193" s="35"/>
      <c r="B193" s="36"/>
      <c r="C193" s="219" t="s">
        <v>324</v>
      </c>
      <c r="D193" s="219" t="s">
        <v>129</v>
      </c>
      <c r="E193" s="220" t="s">
        <v>325</v>
      </c>
      <c r="F193" s="221" t="s">
        <v>326</v>
      </c>
      <c r="G193" s="222" t="s">
        <v>169</v>
      </c>
      <c r="H193" s="223">
        <v>15.4</v>
      </c>
      <c r="I193" s="224"/>
      <c r="J193" s="225">
        <f>ROUND(I193*H193,2)</f>
        <v>0</v>
      </c>
      <c r="K193" s="226"/>
      <c r="L193" s="41"/>
      <c r="M193" s="227" t="s">
        <v>1</v>
      </c>
      <c r="N193" s="228" t="s">
        <v>39</v>
      </c>
      <c r="O193" s="94"/>
      <c r="P193" s="229">
        <f>O193*H193</f>
        <v>0</v>
      </c>
      <c r="Q193" s="229">
        <v>0</v>
      </c>
      <c r="R193" s="229">
        <f>Q193*H193</f>
        <v>0</v>
      </c>
      <c r="S193" s="229">
        <v>0.065000000000000002</v>
      </c>
      <c r="T193" s="230">
        <f>S193*H193</f>
        <v>1.0010000000000001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1" t="s">
        <v>133</v>
      </c>
      <c r="AT193" s="231" t="s">
        <v>129</v>
      </c>
      <c r="AU193" s="231" t="s">
        <v>134</v>
      </c>
      <c r="AY193" s="14" t="s">
        <v>127</v>
      </c>
      <c r="BE193" s="232">
        <f>IF(N193="základná",J193,0)</f>
        <v>0</v>
      </c>
      <c r="BF193" s="232">
        <f>IF(N193="znížená",J193,0)</f>
        <v>0</v>
      </c>
      <c r="BG193" s="232">
        <f>IF(N193="zákl. prenesená",J193,0)</f>
        <v>0</v>
      </c>
      <c r="BH193" s="232">
        <f>IF(N193="zníž. prenesená",J193,0)</f>
        <v>0</v>
      </c>
      <c r="BI193" s="232">
        <f>IF(N193="nulová",J193,0)</f>
        <v>0</v>
      </c>
      <c r="BJ193" s="14" t="s">
        <v>134</v>
      </c>
      <c r="BK193" s="232">
        <f>ROUND(I193*H193,2)</f>
        <v>0</v>
      </c>
      <c r="BL193" s="14" t="s">
        <v>133</v>
      </c>
      <c r="BM193" s="231" t="s">
        <v>327</v>
      </c>
    </row>
    <row r="194" s="2" customFormat="1" ht="21.75" customHeight="1">
      <c r="A194" s="35"/>
      <c r="B194" s="36"/>
      <c r="C194" s="219" t="s">
        <v>328</v>
      </c>
      <c r="D194" s="219" t="s">
        <v>129</v>
      </c>
      <c r="E194" s="220" t="s">
        <v>329</v>
      </c>
      <c r="F194" s="221" t="s">
        <v>330</v>
      </c>
      <c r="G194" s="222" t="s">
        <v>224</v>
      </c>
      <c r="H194" s="223">
        <v>40.079999999999998</v>
      </c>
      <c r="I194" s="224"/>
      <c r="J194" s="225">
        <f>ROUND(I194*H194,2)</f>
        <v>0</v>
      </c>
      <c r="K194" s="226"/>
      <c r="L194" s="41"/>
      <c r="M194" s="227" t="s">
        <v>1</v>
      </c>
      <c r="N194" s="228" t="s">
        <v>39</v>
      </c>
      <c r="O194" s="94"/>
      <c r="P194" s="229">
        <f>O194*H194</f>
        <v>0</v>
      </c>
      <c r="Q194" s="229">
        <v>0</v>
      </c>
      <c r="R194" s="229">
        <f>Q194*H194</f>
        <v>0</v>
      </c>
      <c r="S194" s="229">
        <v>0.0080000000000000002</v>
      </c>
      <c r="T194" s="230">
        <f>S194*H194</f>
        <v>0.32063999999999998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1" t="s">
        <v>133</v>
      </c>
      <c r="AT194" s="231" t="s">
        <v>129</v>
      </c>
      <c r="AU194" s="231" t="s">
        <v>134</v>
      </c>
      <c r="AY194" s="14" t="s">
        <v>127</v>
      </c>
      <c r="BE194" s="232">
        <f>IF(N194="základná",J194,0)</f>
        <v>0</v>
      </c>
      <c r="BF194" s="232">
        <f>IF(N194="znížená",J194,0)</f>
        <v>0</v>
      </c>
      <c r="BG194" s="232">
        <f>IF(N194="zákl. prenesená",J194,0)</f>
        <v>0</v>
      </c>
      <c r="BH194" s="232">
        <f>IF(N194="zníž. prenesená",J194,0)</f>
        <v>0</v>
      </c>
      <c r="BI194" s="232">
        <f>IF(N194="nulová",J194,0)</f>
        <v>0</v>
      </c>
      <c r="BJ194" s="14" t="s">
        <v>134</v>
      </c>
      <c r="BK194" s="232">
        <f>ROUND(I194*H194,2)</f>
        <v>0</v>
      </c>
      <c r="BL194" s="14" t="s">
        <v>133</v>
      </c>
      <c r="BM194" s="231" t="s">
        <v>331</v>
      </c>
    </row>
    <row r="195" s="2" customFormat="1" ht="24.15" customHeight="1">
      <c r="A195" s="35"/>
      <c r="B195" s="36"/>
      <c r="C195" s="219" t="s">
        <v>332</v>
      </c>
      <c r="D195" s="219" t="s">
        <v>129</v>
      </c>
      <c r="E195" s="220" t="s">
        <v>333</v>
      </c>
      <c r="F195" s="221" t="s">
        <v>334</v>
      </c>
      <c r="G195" s="222" t="s">
        <v>160</v>
      </c>
      <c r="H195" s="223">
        <v>3</v>
      </c>
      <c r="I195" s="224"/>
      <c r="J195" s="225">
        <f>ROUND(I195*H195,2)</f>
        <v>0</v>
      </c>
      <c r="K195" s="226"/>
      <c r="L195" s="41"/>
      <c r="M195" s="227" t="s">
        <v>1</v>
      </c>
      <c r="N195" s="228" t="s">
        <v>39</v>
      </c>
      <c r="O195" s="94"/>
      <c r="P195" s="229">
        <f>O195*H195</f>
        <v>0</v>
      </c>
      <c r="Q195" s="229">
        <v>0</v>
      </c>
      <c r="R195" s="229">
        <f>Q195*H195</f>
        <v>0</v>
      </c>
      <c r="S195" s="229">
        <v>0.024</v>
      </c>
      <c r="T195" s="230">
        <f>S195*H195</f>
        <v>0.072000000000000008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1" t="s">
        <v>133</v>
      </c>
      <c r="AT195" s="231" t="s">
        <v>129</v>
      </c>
      <c r="AU195" s="231" t="s">
        <v>134</v>
      </c>
      <c r="AY195" s="14" t="s">
        <v>127</v>
      </c>
      <c r="BE195" s="232">
        <f>IF(N195="základná",J195,0)</f>
        <v>0</v>
      </c>
      <c r="BF195" s="232">
        <f>IF(N195="znížená",J195,0)</f>
        <v>0</v>
      </c>
      <c r="BG195" s="232">
        <f>IF(N195="zákl. prenesená",J195,0)</f>
        <v>0</v>
      </c>
      <c r="BH195" s="232">
        <f>IF(N195="zníž. prenesená",J195,0)</f>
        <v>0</v>
      </c>
      <c r="BI195" s="232">
        <f>IF(N195="nulová",J195,0)</f>
        <v>0</v>
      </c>
      <c r="BJ195" s="14" t="s">
        <v>134</v>
      </c>
      <c r="BK195" s="232">
        <f>ROUND(I195*H195,2)</f>
        <v>0</v>
      </c>
      <c r="BL195" s="14" t="s">
        <v>133</v>
      </c>
      <c r="BM195" s="231" t="s">
        <v>335</v>
      </c>
    </row>
    <row r="196" s="2" customFormat="1" ht="24.15" customHeight="1">
      <c r="A196" s="35"/>
      <c r="B196" s="36"/>
      <c r="C196" s="219" t="s">
        <v>336</v>
      </c>
      <c r="D196" s="219" t="s">
        <v>129</v>
      </c>
      <c r="E196" s="220" t="s">
        <v>337</v>
      </c>
      <c r="F196" s="221" t="s">
        <v>338</v>
      </c>
      <c r="G196" s="222" t="s">
        <v>169</v>
      </c>
      <c r="H196" s="223">
        <v>4.6879999999999997</v>
      </c>
      <c r="I196" s="224"/>
      <c r="J196" s="225">
        <f>ROUND(I196*H196,2)</f>
        <v>0</v>
      </c>
      <c r="K196" s="226"/>
      <c r="L196" s="41"/>
      <c r="M196" s="227" t="s">
        <v>1</v>
      </c>
      <c r="N196" s="228" t="s">
        <v>39</v>
      </c>
      <c r="O196" s="94"/>
      <c r="P196" s="229">
        <f>O196*H196</f>
        <v>0</v>
      </c>
      <c r="Q196" s="229">
        <v>0</v>
      </c>
      <c r="R196" s="229">
        <f>Q196*H196</f>
        <v>0</v>
      </c>
      <c r="S196" s="229">
        <v>0.075999999999999998</v>
      </c>
      <c r="T196" s="230">
        <f>S196*H196</f>
        <v>0.35628799999999999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1" t="s">
        <v>133</v>
      </c>
      <c r="AT196" s="231" t="s">
        <v>129</v>
      </c>
      <c r="AU196" s="231" t="s">
        <v>134</v>
      </c>
      <c r="AY196" s="14" t="s">
        <v>127</v>
      </c>
      <c r="BE196" s="232">
        <f>IF(N196="základná",J196,0)</f>
        <v>0</v>
      </c>
      <c r="BF196" s="232">
        <f>IF(N196="znížená",J196,0)</f>
        <v>0</v>
      </c>
      <c r="BG196" s="232">
        <f>IF(N196="zákl. prenesená",J196,0)</f>
        <v>0</v>
      </c>
      <c r="BH196" s="232">
        <f>IF(N196="zníž. prenesená",J196,0)</f>
        <v>0</v>
      </c>
      <c r="BI196" s="232">
        <f>IF(N196="nulová",J196,0)</f>
        <v>0</v>
      </c>
      <c r="BJ196" s="14" t="s">
        <v>134</v>
      </c>
      <c r="BK196" s="232">
        <f>ROUND(I196*H196,2)</f>
        <v>0</v>
      </c>
      <c r="BL196" s="14" t="s">
        <v>133</v>
      </c>
      <c r="BM196" s="231" t="s">
        <v>339</v>
      </c>
    </row>
    <row r="197" s="2" customFormat="1" ht="21.75" customHeight="1">
      <c r="A197" s="35"/>
      <c r="B197" s="36"/>
      <c r="C197" s="219" t="s">
        <v>340</v>
      </c>
      <c r="D197" s="219" t="s">
        <v>129</v>
      </c>
      <c r="E197" s="220" t="s">
        <v>341</v>
      </c>
      <c r="F197" s="221" t="s">
        <v>342</v>
      </c>
      <c r="G197" s="222" t="s">
        <v>178</v>
      </c>
      <c r="H197" s="223">
        <v>29.768999999999998</v>
      </c>
      <c r="I197" s="224"/>
      <c r="J197" s="225">
        <f>ROUND(I197*H197,2)</f>
        <v>0</v>
      </c>
      <c r="K197" s="226"/>
      <c r="L197" s="41"/>
      <c r="M197" s="227" t="s">
        <v>1</v>
      </c>
      <c r="N197" s="228" t="s">
        <v>39</v>
      </c>
      <c r="O197" s="94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1" t="s">
        <v>133</v>
      </c>
      <c r="AT197" s="231" t="s">
        <v>129</v>
      </c>
      <c r="AU197" s="231" t="s">
        <v>134</v>
      </c>
      <c r="AY197" s="14" t="s">
        <v>127</v>
      </c>
      <c r="BE197" s="232">
        <f>IF(N197="základná",J197,0)</f>
        <v>0</v>
      </c>
      <c r="BF197" s="232">
        <f>IF(N197="znížená",J197,0)</f>
        <v>0</v>
      </c>
      <c r="BG197" s="232">
        <f>IF(N197="zákl. prenesená",J197,0)</f>
        <v>0</v>
      </c>
      <c r="BH197" s="232">
        <f>IF(N197="zníž. prenesená",J197,0)</f>
        <v>0</v>
      </c>
      <c r="BI197" s="232">
        <f>IF(N197="nulová",J197,0)</f>
        <v>0</v>
      </c>
      <c r="BJ197" s="14" t="s">
        <v>134</v>
      </c>
      <c r="BK197" s="232">
        <f>ROUND(I197*H197,2)</f>
        <v>0</v>
      </c>
      <c r="BL197" s="14" t="s">
        <v>133</v>
      </c>
      <c r="BM197" s="231" t="s">
        <v>343</v>
      </c>
    </row>
    <row r="198" s="2" customFormat="1" ht="24.15" customHeight="1">
      <c r="A198" s="35"/>
      <c r="B198" s="36"/>
      <c r="C198" s="219" t="s">
        <v>344</v>
      </c>
      <c r="D198" s="219" t="s">
        <v>129</v>
      </c>
      <c r="E198" s="220" t="s">
        <v>345</v>
      </c>
      <c r="F198" s="221" t="s">
        <v>346</v>
      </c>
      <c r="G198" s="222" t="s">
        <v>178</v>
      </c>
      <c r="H198" s="223">
        <v>29.768999999999998</v>
      </c>
      <c r="I198" s="224"/>
      <c r="J198" s="225">
        <f>ROUND(I198*H198,2)</f>
        <v>0</v>
      </c>
      <c r="K198" s="226"/>
      <c r="L198" s="41"/>
      <c r="M198" s="227" t="s">
        <v>1</v>
      </c>
      <c r="N198" s="228" t="s">
        <v>39</v>
      </c>
      <c r="O198" s="94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1" t="s">
        <v>133</v>
      </c>
      <c r="AT198" s="231" t="s">
        <v>129</v>
      </c>
      <c r="AU198" s="231" t="s">
        <v>134</v>
      </c>
      <c r="AY198" s="14" t="s">
        <v>127</v>
      </c>
      <c r="BE198" s="232">
        <f>IF(N198="základná",J198,0)</f>
        <v>0</v>
      </c>
      <c r="BF198" s="232">
        <f>IF(N198="znížená",J198,0)</f>
        <v>0</v>
      </c>
      <c r="BG198" s="232">
        <f>IF(N198="zákl. prenesená",J198,0)</f>
        <v>0</v>
      </c>
      <c r="BH198" s="232">
        <f>IF(N198="zníž. prenesená",J198,0)</f>
        <v>0</v>
      </c>
      <c r="BI198" s="232">
        <f>IF(N198="nulová",J198,0)</f>
        <v>0</v>
      </c>
      <c r="BJ198" s="14" t="s">
        <v>134</v>
      </c>
      <c r="BK198" s="232">
        <f>ROUND(I198*H198,2)</f>
        <v>0</v>
      </c>
      <c r="BL198" s="14" t="s">
        <v>133</v>
      </c>
      <c r="BM198" s="231" t="s">
        <v>347</v>
      </c>
    </row>
    <row r="199" s="2" customFormat="1" ht="24.15" customHeight="1">
      <c r="A199" s="35"/>
      <c r="B199" s="36"/>
      <c r="C199" s="219" t="s">
        <v>348</v>
      </c>
      <c r="D199" s="219" t="s">
        <v>129</v>
      </c>
      <c r="E199" s="220" t="s">
        <v>349</v>
      </c>
      <c r="F199" s="221" t="s">
        <v>350</v>
      </c>
      <c r="G199" s="222" t="s">
        <v>178</v>
      </c>
      <c r="H199" s="223">
        <v>29.768999999999998</v>
      </c>
      <c r="I199" s="224"/>
      <c r="J199" s="225">
        <f>ROUND(I199*H199,2)</f>
        <v>0</v>
      </c>
      <c r="K199" s="226"/>
      <c r="L199" s="41"/>
      <c r="M199" s="227" t="s">
        <v>1</v>
      </c>
      <c r="N199" s="228" t="s">
        <v>39</v>
      </c>
      <c r="O199" s="94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1" t="s">
        <v>133</v>
      </c>
      <c r="AT199" s="231" t="s">
        <v>129</v>
      </c>
      <c r="AU199" s="231" t="s">
        <v>134</v>
      </c>
      <c r="AY199" s="14" t="s">
        <v>127</v>
      </c>
      <c r="BE199" s="232">
        <f>IF(N199="základná",J199,0)</f>
        <v>0</v>
      </c>
      <c r="BF199" s="232">
        <f>IF(N199="znížená",J199,0)</f>
        <v>0</v>
      </c>
      <c r="BG199" s="232">
        <f>IF(N199="zákl. prenesená",J199,0)</f>
        <v>0</v>
      </c>
      <c r="BH199" s="232">
        <f>IF(N199="zníž. prenesená",J199,0)</f>
        <v>0</v>
      </c>
      <c r="BI199" s="232">
        <f>IF(N199="nulová",J199,0)</f>
        <v>0</v>
      </c>
      <c r="BJ199" s="14" t="s">
        <v>134</v>
      </c>
      <c r="BK199" s="232">
        <f>ROUND(I199*H199,2)</f>
        <v>0</v>
      </c>
      <c r="BL199" s="14" t="s">
        <v>133</v>
      </c>
      <c r="BM199" s="231" t="s">
        <v>351</v>
      </c>
    </row>
    <row r="200" s="2" customFormat="1" ht="24.15" customHeight="1">
      <c r="A200" s="35"/>
      <c r="B200" s="36"/>
      <c r="C200" s="219" t="s">
        <v>352</v>
      </c>
      <c r="D200" s="219" t="s">
        <v>129</v>
      </c>
      <c r="E200" s="220" t="s">
        <v>353</v>
      </c>
      <c r="F200" s="221" t="s">
        <v>354</v>
      </c>
      <c r="G200" s="222" t="s">
        <v>178</v>
      </c>
      <c r="H200" s="223">
        <v>29.768999999999998</v>
      </c>
      <c r="I200" s="224"/>
      <c r="J200" s="225">
        <f>ROUND(I200*H200,2)</f>
        <v>0</v>
      </c>
      <c r="K200" s="226"/>
      <c r="L200" s="41"/>
      <c r="M200" s="227" t="s">
        <v>1</v>
      </c>
      <c r="N200" s="228" t="s">
        <v>39</v>
      </c>
      <c r="O200" s="94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1" t="s">
        <v>133</v>
      </c>
      <c r="AT200" s="231" t="s">
        <v>129</v>
      </c>
      <c r="AU200" s="231" t="s">
        <v>134</v>
      </c>
      <c r="AY200" s="14" t="s">
        <v>127</v>
      </c>
      <c r="BE200" s="232">
        <f>IF(N200="základná",J200,0)</f>
        <v>0</v>
      </c>
      <c r="BF200" s="232">
        <f>IF(N200="znížená",J200,0)</f>
        <v>0</v>
      </c>
      <c r="BG200" s="232">
        <f>IF(N200="zákl. prenesená",J200,0)</f>
        <v>0</v>
      </c>
      <c r="BH200" s="232">
        <f>IF(N200="zníž. prenesená",J200,0)</f>
        <v>0</v>
      </c>
      <c r="BI200" s="232">
        <f>IF(N200="nulová",J200,0)</f>
        <v>0</v>
      </c>
      <c r="BJ200" s="14" t="s">
        <v>134</v>
      </c>
      <c r="BK200" s="232">
        <f>ROUND(I200*H200,2)</f>
        <v>0</v>
      </c>
      <c r="BL200" s="14" t="s">
        <v>133</v>
      </c>
      <c r="BM200" s="231" t="s">
        <v>355</v>
      </c>
    </row>
    <row r="201" s="12" customFormat="1" ht="22.8" customHeight="1">
      <c r="A201" s="12"/>
      <c r="B201" s="203"/>
      <c r="C201" s="204"/>
      <c r="D201" s="205" t="s">
        <v>72</v>
      </c>
      <c r="E201" s="217" t="s">
        <v>356</v>
      </c>
      <c r="F201" s="217" t="s">
        <v>357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SUM(P202:P203)</f>
        <v>0</v>
      </c>
      <c r="Q201" s="211"/>
      <c r="R201" s="212">
        <f>SUM(R202:R203)</f>
        <v>0</v>
      </c>
      <c r="S201" s="211"/>
      <c r="T201" s="213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78</v>
      </c>
      <c r="AT201" s="215" t="s">
        <v>72</v>
      </c>
      <c r="AU201" s="215" t="s">
        <v>78</v>
      </c>
      <c r="AY201" s="214" t="s">
        <v>127</v>
      </c>
      <c r="BK201" s="216">
        <f>SUM(BK202:BK203)</f>
        <v>0</v>
      </c>
    </row>
    <row r="202" s="2" customFormat="1" ht="24.15" customHeight="1">
      <c r="A202" s="35"/>
      <c r="B202" s="36"/>
      <c r="C202" s="219" t="s">
        <v>358</v>
      </c>
      <c r="D202" s="219" t="s">
        <v>129</v>
      </c>
      <c r="E202" s="220" t="s">
        <v>359</v>
      </c>
      <c r="F202" s="221" t="s">
        <v>360</v>
      </c>
      <c r="G202" s="222" t="s">
        <v>178</v>
      </c>
      <c r="H202" s="223">
        <v>2</v>
      </c>
      <c r="I202" s="224"/>
      <c r="J202" s="225">
        <f>ROUND(I202*H202,2)</f>
        <v>0</v>
      </c>
      <c r="K202" s="226"/>
      <c r="L202" s="41"/>
      <c r="M202" s="227" t="s">
        <v>1</v>
      </c>
      <c r="N202" s="228" t="s">
        <v>39</v>
      </c>
      <c r="O202" s="94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1" t="s">
        <v>133</v>
      </c>
      <c r="AT202" s="231" t="s">
        <v>129</v>
      </c>
      <c r="AU202" s="231" t="s">
        <v>134</v>
      </c>
      <c r="AY202" s="14" t="s">
        <v>127</v>
      </c>
      <c r="BE202" s="232">
        <f>IF(N202="základná",J202,0)</f>
        <v>0</v>
      </c>
      <c r="BF202" s="232">
        <f>IF(N202="znížená",J202,0)</f>
        <v>0</v>
      </c>
      <c r="BG202" s="232">
        <f>IF(N202="zákl. prenesená",J202,0)</f>
        <v>0</v>
      </c>
      <c r="BH202" s="232">
        <f>IF(N202="zníž. prenesená",J202,0)</f>
        <v>0</v>
      </c>
      <c r="BI202" s="232">
        <f>IF(N202="nulová",J202,0)</f>
        <v>0</v>
      </c>
      <c r="BJ202" s="14" t="s">
        <v>134</v>
      </c>
      <c r="BK202" s="232">
        <f>ROUND(I202*H202,2)</f>
        <v>0</v>
      </c>
      <c r="BL202" s="14" t="s">
        <v>133</v>
      </c>
      <c r="BM202" s="231" t="s">
        <v>361</v>
      </c>
    </row>
    <row r="203" s="2" customFormat="1" ht="24.15" customHeight="1">
      <c r="A203" s="35"/>
      <c r="B203" s="36"/>
      <c r="C203" s="219" t="s">
        <v>362</v>
      </c>
      <c r="D203" s="219" t="s">
        <v>129</v>
      </c>
      <c r="E203" s="220" t="s">
        <v>363</v>
      </c>
      <c r="F203" s="221" t="s">
        <v>364</v>
      </c>
      <c r="G203" s="222" t="s">
        <v>178</v>
      </c>
      <c r="H203" s="223">
        <v>57.167999999999999</v>
      </c>
      <c r="I203" s="224"/>
      <c r="J203" s="225">
        <f>ROUND(I203*H203,2)</f>
        <v>0</v>
      </c>
      <c r="K203" s="226"/>
      <c r="L203" s="41"/>
      <c r="M203" s="227" t="s">
        <v>1</v>
      </c>
      <c r="N203" s="228" t="s">
        <v>39</v>
      </c>
      <c r="O203" s="94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1" t="s">
        <v>133</v>
      </c>
      <c r="AT203" s="231" t="s">
        <v>129</v>
      </c>
      <c r="AU203" s="231" t="s">
        <v>134</v>
      </c>
      <c r="AY203" s="14" t="s">
        <v>127</v>
      </c>
      <c r="BE203" s="232">
        <f>IF(N203="základná",J203,0)</f>
        <v>0</v>
      </c>
      <c r="BF203" s="232">
        <f>IF(N203="znížená",J203,0)</f>
        <v>0</v>
      </c>
      <c r="BG203" s="232">
        <f>IF(N203="zákl. prenesená",J203,0)</f>
        <v>0</v>
      </c>
      <c r="BH203" s="232">
        <f>IF(N203="zníž. prenesená",J203,0)</f>
        <v>0</v>
      </c>
      <c r="BI203" s="232">
        <f>IF(N203="nulová",J203,0)</f>
        <v>0</v>
      </c>
      <c r="BJ203" s="14" t="s">
        <v>134</v>
      </c>
      <c r="BK203" s="232">
        <f>ROUND(I203*H203,2)</f>
        <v>0</v>
      </c>
      <c r="BL203" s="14" t="s">
        <v>133</v>
      </c>
      <c r="BM203" s="231" t="s">
        <v>365</v>
      </c>
    </row>
    <row r="204" s="12" customFormat="1" ht="25.92" customHeight="1">
      <c r="A204" s="12"/>
      <c r="B204" s="203"/>
      <c r="C204" s="204"/>
      <c r="D204" s="205" t="s">
        <v>72</v>
      </c>
      <c r="E204" s="206" t="s">
        <v>366</v>
      </c>
      <c r="F204" s="206" t="s">
        <v>367</v>
      </c>
      <c r="G204" s="204"/>
      <c r="H204" s="204"/>
      <c r="I204" s="207"/>
      <c r="J204" s="208">
        <f>BK204</f>
        <v>0</v>
      </c>
      <c r="K204" s="204"/>
      <c r="L204" s="209"/>
      <c r="M204" s="210"/>
      <c r="N204" s="211"/>
      <c r="O204" s="211"/>
      <c r="P204" s="212">
        <f>P205+P215+P217+P219+P232+P273+P278+P296+P306+P327+P336+P342+P344+P350+P354+P358</f>
        <v>0</v>
      </c>
      <c r="Q204" s="211"/>
      <c r="R204" s="212">
        <f>R205+R215+R217+R219+R232+R273+R278+R296+R306+R327+R336+R342+R344+R350+R354+R358</f>
        <v>27.020976240000003</v>
      </c>
      <c r="S204" s="211"/>
      <c r="T204" s="213">
        <f>T205+T215+T217+T219+T232+T273+T278+T296+T306+T327+T336+T342+T344+T350+T354+T358</f>
        <v>13.853014000000002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134</v>
      </c>
      <c r="AT204" s="215" t="s">
        <v>72</v>
      </c>
      <c r="AU204" s="215" t="s">
        <v>73</v>
      </c>
      <c r="AY204" s="214" t="s">
        <v>127</v>
      </c>
      <c r="BK204" s="216">
        <f>BK205+BK215+BK217+BK219+BK232+BK273+BK278+BK296+BK306+BK327+BK336+BK342+BK344+BK350+BK354+BK358</f>
        <v>0</v>
      </c>
    </row>
    <row r="205" s="12" customFormat="1" ht="22.8" customHeight="1">
      <c r="A205" s="12"/>
      <c r="B205" s="203"/>
      <c r="C205" s="204"/>
      <c r="D205" s="205" t="s">
        <v>72</v>
      </c>
      <c r="E205" s="217" t="s">
        <v>368</v>
      </c>
      <c r="F205" s="217" t="s">
        <v>369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SUM(P206:P214)</f>
        <v>0</v>
      </c>
      <c r="Q205" s="211"/>
      <c r="R205" s="212">
        <f>SUM(R206:R214)</f>
        <v>1.4681863500000003</v>
      </c>
      <c r="S205" s="211"/>
      <c r="T205" s="213">
        <f>SUM(T206:T214)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134</v>
      </c>
      <c r="AT205" s="215" t="s">
        <v>72</v>
      </c>
      <c r="AU205" s="215" t="s">
        <v>78</v>
      </c>
      <c r="AY205" s="214" t="s">
        <v>127</v>
      </c>
      <c r="BK205" s="216">
        <f>SUM(BK206:BK214)</f>
        <v>0</v>
      </c>
    </row>
    <row r="206" s="2" customFormat="1" ht="33" customHeight="1">
      <c r="A206" s="35"/>
      <c r="B206" s="36"/>
      <c r="C206" s="219" t="s">
        <v>370</v>
      </c>
      <c r="D206" s="219" t="s">
        <v>129</v>
      </c>
      <c r="E206" s="220" t="s">
        <v>371</v>
      </c>
      <c r="F206" s="221" t="s">
        <v>372</v>
      </c>
      <c r="G206" s="222" t="s">
        <v>169</v>
      </c>
      <c r="H206" s="223">
        <v>15.196</v>
      </c>
      <c r="I206" s="224"/>
      <c r="J206" s="225">
        <f>ROUND(I206*H206,2)</f>
        <v>0</v>
      </c>
      <c r="K206" s="226"/>
      <c r="L206" s="41"/>
      <c r="M206" s="227" t="s">
        <v>1</v>
      </c>
      <c r="N206" s="228" t="s">
        <v>39</v>
      </c>
      <c r="O206" s="94"/>
      <c r="P206" s="229">
        <f>O206*H206</f>
        <v>0</v>
      </c>
      <c r="Q206" s="229">
        <v>0.00029999999999999997</v>
      </c>
      <c r="R206" s="229">
        <f>Q206*H206</f>
        <v>0.0045587999999999991</v>
      </c>
      <c r="S206" s="229">
        <v>0</v>
      </c>
      <c r="T206" s="23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1" t="s">
        <v>196</v>
      </c>
      <c r="AT206" s="231" t="s">
        <v>129</v>
      </c>
      <c r="AU206" s="231" t="s">
        <v>134</v>
      </c>
      <c r="AY206" s="14" t="s">
        <v>127</v>
      </c>
      <c r="BE206" s="232">
        <f>IF(N206="základná",J206,0)</f>
        <v>0</v>
      </c>
      <c r="BF206" s="232">
        <f>IF(N206="znížená",J206,0)</f>
        <v>0</v>
      </c>
      <c r="BG206" s="232">
        <f>IF(N206="zákl. prenesená",J206,0)</f>
        <v>0</v>
      </c>
      <c r="BH206" s="232">
        <f>IF(N206="zníž. prenesená",J206,0)</f>
        <v>0</v>
      </c>
      <c r="BI206" s="232">
        <f>IF(N206="nulová",J206,0)</f>
        <v>0</v>
      </c>
      <c r="BJ206" s="14" t="s">
        <v>134</v>
      </c>
      <c r="BK206" s="232">
        <f>ROUND(I206*H206,2)</f>
        <v>0</v>
      </c>
      <c r="BL206" s="14" t="s">
        <v>196</v>
      </c>
      <c r="BM206" s="231" t="s">
        <v>373</v>
      </c>
    </row>
    <row r="207" s="2" customFormat="1" ht="24.15" customHeight="1">
      <c r="A207" s="35"/>
      <c r="B207" s="36"/>
      <c r="C207" s="233" t="s">
        <v>374</v>
      </c>
      <c r="D207" s="233" t="s">
        <v>375</v>
      </c>
      <c r="E207" s="234" t="s">
        <v>376</v>
      </c>
      <c r="F207" s="235" t="s">
        <v>377</v>
      </c>
      <c r="G207" s="236" t="s">
        <v>169</v>
      </c>
      <c r="H207" s="237">
        <v>15.956</v>
      </c>
      <c r="I207" s="238"/>
      <c r="J207" s="239">
        <f>ROUND(I207*H207,2)</f>
        <v>0</v>
      </c>
      <c r="K207" s="240"/>
      <c r="L207" s="241"/>
      <c r="M207" s="242" t="s">
        <v>1</v>
      </c>
      <c r="N207" s="243" t="s">
        <v>39</v>
      </c>
      <c r="O207" s="94"/>
      <c r="P207" s="229">
        <f>O207*H207</f>
        <v>0</v>
      </c>
      <c r="Q207" s="229">
        <v>0.0144</v>
      </c>
      <c r="R207" s="229">
        <f>Q207*H207</f>
        <v>0.22976639999999998</v>
      </c>
      <c r="S207" s="229">
        <v>0</v>
      </c>
      <c r="T207" s="23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1" t="s">
        <v>262</v>
      </c>
      <c r="AT207" s="231" t="s">
        <v>375</v>
      </c>
      <c r="AU207" s="231" t="s">
        <v>134</v>
      </c>
      <c r="AY207" s="14" t="s">
        <v>127</v>
      </c>
      <c r="BE207" s="232">
        <f>IF(N207="základná",J207,0)</f>
        <v>0</v>
      </c>
      <c r="BF207" s="232">
        <f>IF(N207="znížená",J207,0)</f>
        <v>0</v>
      </c>
      <c r="BG207" s="232">
        <f>IF(N207="zákl. prenesená",J207,0)</f>
        <v>0</v>
      </c>
      <c r="BH207" s="232">
        <f>IF(N207="zníž. prenesená",J207,0)</f>
        <v>0</v>
      </c>
      <c r="BI207" s="232">
        <f>IF(N207="nulová",J207,0)</f>
        <v>0</v>
      </c>
      <c r="BJ207" s="14" t="s">
        <v>134</v>
      </c>
      <c r="BK207" s="232">
        <f>ROUND(I207*H207,2)</f>
        <v>0</v>
      </c>
      <c r="BL207" s="14" t="s">
        <v>196</v>
      </c>
      <c r="BM207" s="231" t="s">
        <v>378</v>
      </c>
    </row>
    <row r="208" s="2" customFormat="1" ht="24.15" customHeight="1">
      <c r="A208" s="35"/>
      <c r="B208" s="36"/>
      <c r="C208" s="219" t="s">
        <v>379</v>
      </c>
      <c r="D208" s="219" t="s">
        <v>129</v>
      </c>
      <c r="E208" s="220" t="s">
        <v>380</v>
      </c>
      <c r="F208" s="221" t="s">
        <v>381</v>
      </c>
      <c r="G208" s="222" t="s">
        <v>169</v>
      </c>
      <c r="H208" s="223">
        <v>58.700000000000003</v>
      </c>
      <c r="I208" s="224"/>
      <c r="J208" s="225">
        <f>ROUND(I208*H208,2)</f>
        <v>0</v>
      </c>
      <c r="K208" s="226"/>
      <c r="L208" s="41"/>
      <c r="M208" s="227" t="s">
        <v>1</v>
      </c>
      <c r="N208" s="228" t="s">
        <v>39</v>
      </c>
      <c r="O208" s="94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1" t="s">
        <v>196</v>
      </c>
      <c r="AT208" s="231" t="s">
        <v>129</v>
      </c>
      <c r="AU208" s="231" t="s">
        <v>134</v>
      </c>
      <c r="AY208" s="14" t="s">
        <v>127</v>
      </c>
      <c r="BE208" s="232">
        <f>IF(N208="základná",J208,0)</f>
        <v>0</v>
      </c>
      <c r="BF208" s="232">
        <f>IF(N208="znížená",J208,0)</f>
        <v>0</v>
      </c>
      <c r="BG208" s="232">
        <f>IF(N208="zákl. prenesená",J208,0)</f>
        <v>0</v>
      </c>
      <c r="BH208" s="232">
        <f>IF(N208="zníž. prenesená",J208,0)</f>
        <v>0</v>
      </c>
      <c r="BI208" s="232">
        <f>IF(N208="nulová",J208,0)</f>
        <v>0</v>
      </c>
      <c r="BJ208" s="14" t="s">
        <v>134</v>
      </c>
      <c r="BK208" s="232">
        <f>ROUND(I208*H208,2)</f>
        <v>0</v>
      </c>
      <c r="BL208" s="14" t="s">
        <v>196</v>
      </c>
      <c r="BM208" s="231" t="s">
        <v>382</v>
      </c>
    </row>
    <row r="209" s="2" customFormat="1" ht="24.15" customHeight="1">
      <c r="A209" s="35"/>
      <c r="B209" s="36"/>
      <c r="C209" s="233" t="s">
        <v>383</v>
      </c>
      <c r="D209" s="233" t="s">
        <v>375</v>
      </c>
      <c r="E209" s="234" t="s">
        <v>384</v>
      </c>
      <c r="F209" s="235" t="s">
        <v>385</v>
      </c>
      <c r="G209" s="236" t="s">
        <v>169</v>
      </c>
      <c r="H209" s="237">
        <v>59.874000000000002</v>
      </c>
      <c r="I209" s="238"/>
      <c r="J209" s="239">
        <f>ROUND(I209*H209,2)</f>
        <v>0</v>
      </c>
      <c r="K209" s="240"/>
      <c r="L209" s="241"/>
      <c r="M209" s="242" t="s">
        <v>1</v>
      </c>
      <c r="N209" s="243" t="s">
        <v>39</v>
      </c>
      <c r="O209" s="94"/>
      <c r="P209" s="229">
        <f>O209*H209</f>
        <v>0</v>
      </c>
      <c r="Q209" s="229">
        <v>0.0060000000000000001</v>
      </c>
      <c r="R209" s="229">
        <f>Q209*H209</f>
        <v>0.35924400000000001</v>
      </c>
      <c r="S209" s="229">
        <v>0</v>
      </c>
      <c r="T209" s="23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1" t="s">
        <v>262</v>
      </c>
      <c r="AT209" s="231" t="s">
        <v>375</v>
      </c>
      <c r="AU209" s="231" t="s">
        <v>134</v>
      </c>
      <c r="AY209" s="14" t="s">
        <v>127</v>
      </c>
      <c r="BE209" s="232">
        <f>IF(N209="základná",J209,0)</f>
        <v>0</v>
      </c>
      <c r="BF209" s="232">
        <f>IF(N209="znížená",J209,0)</f>
        <v>0</v>
      </c>
      <c r="BG209" s="232">
        <f>IF(N209="zákl. prenesená",J209,0)</f>
        <v>0</v>
      </c>
      <c r="BH209" s="232">
        <f>IF(N209="zníž. prenesená",J209,0)</f>
        <v>0</v>
      </c>
      <c r="BI209" s="232">
        <f>IF(N209="nulová",J209,0)</f>
        <v>0</v>
      </c>
      <c r="BJ209" s="14" t="s">
        <v>134</v>
      </c>
      <c r="BK209" s="232">
        <f>ROUND(I209*H209,2)</f>
        <v>0</v>
      </c>
      <c r="BL209" s="14" t="s">
        <v>196</v>
      </c>
      <c r="BM209" s="231" t="s">
        <v>386</v>
      </c>
    </row>
    <row r="210" s="2" customFormat="1" ht="37.8" customHeight="1">
      <c r="A210" s="35"/>
      <c r="B210" s="36"/>
      <c r="C210" s="219" t="s">
        <v>387</v>
      </c>
      <c r="D210" s="219" t="s">
        <v>129</v>
      </c>
      <c r="E210" s="220" t="s">
        <v>388</v>
      </c>
      <c r="F210" s="221" t="s">
        <v>389</v>
      </c>
      <c r="G210" s="222" t="s">
        <v>169</v>
      </c>
      <c r="H210" s="223">
        <v>242.97999999999999</v>
      </c>
      <c r="I210" s="224"/>
      <c r="J210" s="225">
        <f>ROUND(I210*H210,2)</f>
        <v>0</v>
      </c>
      <c r="K210" s="226"/>
      <c r="L210" s="41"/>
      <c r="M210" s="227" t="s">
        <v>1</v>
      </c>
      <c r="N210" s="228" t="s">
        <v>39</v>
      </c>
      <c r="O210" s="94"/>
      <c r="P210" s="229">
        <f>O210*H210</f>
        <v>0</v>
      </c>
      <c r="Q210" s="229">
        <v>0.00052999999999999998</v>
      </c>
      <c r="R210" s="229">
        <f>Q210*H210</f>
        <v>0.12877939999999999</v>
      </c>
      <c r="S210" s="229">
        <v>0</v>
      </c>
      <c r="T210" s="23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1" t="s">
        <v>196</v>
      </c>
      <c r="AT210" s="231" t="s">
        <v>129</v>
      </c>
      <c r="AU210" s="231" t="s">
        <v>134</v>
      </c>
      <c r="AY210" s="14" t="s">
        <v>127</v>
      </c>
      <c r="BE210" s="232">
        <f>IF(N210="základná",J210,0)</f>
        <v>0</v>
      </c>
      <c r="BF210" s="232">
        <f>IF(N210="znížená",J210,0)</f>
        <v>0</v>
      </c>
      <c r="BG210" s="232">
        <f>IF(N210="zákl. prenesená",J210,0)</f>
        <v>0</v>
      </c>
      <c r="BH210" s="232">
        <f>IF(N210="zníž. prenesená",J210,0)</f>
        <v>0</v>
      </c>
      <c r="BI210" s="232">
        <f>IF(N210="nulová",J210,0)</f>
        <v>0</v>
      </c>
      <c r="BJ210" s="14" t="s">
        <v>134</v>
      </c>
      <c r="BK210" s="232">
        <f>ROUND(I210*H210,2)</f>
        <v>0</v>
      </c>
      <c r="BL210" s="14" t="s">
        <v>196</v>
      </c>
      <c r="BM210" s="231" t="s">
        <v>390</v>
      </c>
    </row>
    <row r="211" s="2" customFormat="1" ht="33" customHeight="1">
      <c r="A211" s="35"/>
      <c r="B211" s="36"/>
      <c r="C211" s="233" t="s">
        <v>391</v>
      </c>
      <c r="D211" s="233" t="s">
        <v>375</v>
      </c>
      <c r="E211" s="234" t="s">
        <v>392</v>
      </c>
      <c r="F211" s="235" t="s">
        <v>393</v>
      </c>
      <c r="G211" s="236" t="s">
        <v>169</v>
      </c>
      <c r="H211" s="237">
        <v>123.92</v>
      </c>
      <c r="I211" s="238"/>
      <c r="J211" s="239">
        <f>ROUND(I211*H211,2)</f>
        <v>0</v>
      </c>
      <c r="K211" s="240"/>
      <c r="L211" s="241"/>
      <c r="M211" s="242" t="s">
        <v>1</v>
      </c>
      <c r="N211" s="243" t="s">
        <v>39</v>
      </c>
      <c r="O211" s="94"/>
      <c r="P211" s="229">
        <f>O211*H211</f>
        <v>0</v>
      </c>
      <c r="Q211" s="229">
        <v>0.0033999999999999998</v>
      </c>
      <c r="R211" s="229">
        <f>Q211*H211</f>
        <v>0.42132799999999998</v>
      </c>
      <c r="S211" s="229">
        <v>0</v>
      </c>
      <c r="T211" s="23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1" t="s">
        <v>262</v>
      </c>
      <c r="AT211" s="231" t="s">
        <v>375</v>
      </c>
      <c r="AU211" s="231" t="s">
        <v>134</v>
      </c>
      <c r="AY211" s="14" t="s">
        <v>127</v>
      </c>
      <c r="BE211" s="232">
        <f>IF(N211="základná",J211,0)</f>
        <v>0</v>
      </c>
      <c r="BF211" s="232">
        <f>IF(N211="znížená",J211,0)</f>
        <v>0</v>
      </c>
      <c r="BG211" s="232">
        <f>IF(N211="zákl. prenesená",J211,0)</f>
        <v>0</v>
      </c>
      <c r="BH211" s="232">
        <f>IF(N211="zníž. prenesená",J211,0)</f>
        <v>0</v>
      </c>
      <c r="BI211" s="232">
        <f>IF(N211="nulová",J211,0)</f>
        <v>0</v>
      </c>
      <c r="BJ211" s="14" t="s">
        <v>134</v>
      </c>
      <c r="BK211" s="232">
        <f>ROUND(I211*H211,2)</f>
        <v>0</v>
      </c>
      <c r="BL211" s="14" t="s">
        <v>196</v>
      </c>
      <c r="BM211" s="231" t="s">
        <v>394</v>
      </c>
    </row>
    <row r="212" s="2" customFormat="1" ht="33" customHeight="1">
      <c r="A212" s="35"/>
      <c r="B212" s="36"/>
      <c r="C212" s="233" t="s">
        <v>395</v>
      </c>
      <c r="D212" s="233" t="s">
        <v>375</v>
      </c>
      <c r="E212" s="234" t="s">
        <v>396</v>
      </c>
      <c r="F212" s="235" t="s">
        <v>397</v>
      </c>
      <c r="G212" s="236" t="s">
        <v>169</v>
      </c>
      <c r="H212" s="237">
        <v>123.92</v>
      </c>
      <c r="I212" s="238"/>
      <c r="J212" s="239">
        <f>ROUND(I212*H212,2)</f>
        <v>0</v>
      </c>
      <c r="K212" s="240"/>
      <c r="L212" s="241"/>
      <c r="M212" s="242" t="s">
        <v>1</v>
      </c>
      <c r="N212" s="243" t="s">
        <v>39</v>
      </c>
      <c r="O212" s="94"/>
      <c r="P212" s="229">
        <f>O212*H212</f>
        <v>0</v>
      </c>
      <c r="Q212" s="229">
        <v>0.0025500000000000002</v>
      </c>
      <c r="R212" s="229">
        <f>Q212*H212</f>
        <v>0.31599600000000005</v>
      </c>
      <c r="S212" s="229">
        <v>0</v>
      </c>
      <c r="T212" s="23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1" t="s">
        <v>262</v>
      </c>
      <c r="AT212" s="231" t="s">
        <v>375</v>
      </c>
      <c r="AU212" s="231" t="s">
        <v>134</v>
      </c>
      <c r="AY212" s="14" t="s">
        <v>127</v>
      </c>
      <c r="BE212" s="232">
        <f>IF(N212="základná",J212,0)</f>
        <v>0</v>
      </c>
      <c r="BF212" s="232">
        <f>IF(N212="znížená",J212,0)</f>
        <v>0</v>
      </c>
      <c r="BG212" s="232">
        <f>IF(N212="zákl. prenesená",J212,0)</f>
        <v>0</v>
      </c>
      <c r="BH212" s="232">
        <f>IF(N212="zníž. prenesená",J212,0)</f>
        <v>0</v>
      </c>
      <c r="BI212" s="232">
        <f>IF(N212="nulová",J212,0)</f>
        <v>0</v>
      </c>
      <c r="BJ212" s="14" t="s">
        <v>134</v>
      </c>
      <c r="BK212" s="232">
        <f>ROUND(I212*H212,2)</f>
        <v>0</v>
      </c>
      <c r="BL212" s="14" t="s">
        <v>196</v>
      </c>
      <c r="BM212" s="231" t="s">
        <v>398</v>
      </c>
    </row>
    <row r="213" s="2" customFormat="1" ht="24.15" customHeight="1">
      <c r="A213" s="35"/>
      <c r="B213" s="36"/>
      <c r="C213" s="219" t="s">
        <v>399</v>
      </c>
      <c r="D213" s="219" t="s">
        <v>129</v>
      </c>
      <c r="E213" s="220" t="s">
        <v>400</v>
      </c>
      <c r="F213" s="221" t="s">
        <v>401</v>
      </c>
      <c r="G213" s="222" t="s">
        <v>169</v>
      </c>
      <c r="H213" s="223">
        <v>6.8109999999999999</v>
      </c>
      <c r="I213" s="224"/>
      <c r="J213" s="225">
        <f>ROUND(I213*H213,2)</f>
        <v>0</v>
      </c>
      <c r="K213" s="226"/>
      <c r="L213" s="41"/>
      <c r="M213" s="227" t="s">
        <v>1</v>
      </c>
      <c r="N213" s="228" t="s">
        <v>39</v>
      </c>
      <c r="O213" s="94"/>
      <c r="P213" s="229">
        <f>O213*H213</f>
        <v>0</v>
      </c>
      <c r="Q213" s="229">
        <v>0.00125</v>
      </c>
      <c r="R213" s="229">
        <f>Q213*H213</f>
        <v>0.0085137500000000005</v>
      </c>
      <c r="S213" s="229">
        <v>0</v>
      </c>
      <c r="T213" s="23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1" t="s">
        <v>196</v>
      </c>
      <c r="AT213" s="231" t="s">
        <v>129</v>
      </c>
      <c r="AU213" s="231" t="s">
        <v>134</v>
      </c>
      <c r="AY213" s="14" t="s">
        <v>127</v>
      </c>
      <c r="BE213" s="232">
        <f>IF(N213="základná",J213,0)</f>
        <v>0</v>
      </c>
      <c r="BF213" s="232">
        <f>IF(N213="znížená",J213,0)</f>
        <v>0</v>
      </c>
      <c r="BG213" s="232">
        <f>IF(N213="zákl. prenesená",J213,0)</f>
        <v>0</v>
      </c>
      <c r="BH213" s="232">
        <f>IF(N213="zníž. prenesená",J213,0)</f>
        <v>0</v>
      </c>
      <c r="BI213" s="232">
        <f>IF(N213="nulová",J213,0)</f>
        <v>0</v>
      </c>
      <c r="BJ213" s="14" t="s">
        <v>134</v>
      </c>
      <c r="BK213" s="232">
        <f>ROUND(I213*H213,2)</f>
        <v>0</v>
      </c>
      <c r="BL213" s="14" t="s">
        <v>196</v>
      </c>
      <c r="BM213" s="231" t="s">
        <v>402</v>
      </c>
    </row>
    <row r="214" s="2" customFormat="1" ht="24.15" customHeight="1">
      <c r="A214" s="35"/>
      <c r="B214" s="36"/>
      <c r="C214" s="219" t="s">
        <v>403</v>
      </c>
      <c r="D214" s="219" t="s">
        <v>129</v>
      </c>
      <c r="E214" s="220" t="s">
        <v>404</v>
      </c>
      <c r="F214" s="221" t="s">
        <v>405</v>
      </c>
      <c r="G214" s="222" t="s">
        <v>178</v>
      </c>
      <c r="H214" s="223">
        <v>1.468</v>
      </c>
      <c r="I214" s="224"/>
      <c r="J214" s="225">
        <f>ROUND(I214*H214,2)</f>
        <v>0</v>
      </c>
      <c r="K214" s="226"/>
      <c r="L214" s="41"/>
      <c r="M214" s="227" t="s">
        <v>1</v>
      </c>
      <c r="N214" s="228" t="s">
        <v>39</v>
      </c>
      <c r="O214" s="94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1" t="s">
        <v>196</v>
      </c>
      <c r="AT214" s="231" t="s">
        <v>129</v>
      </c>
      <c r="AU214" s="231" t="s">
        <v>134</v>
      </c>
      <c r="AY214" s="14" t="s">
        <v>127</v>
      </c>
      <c r="BE214" s="232">
        <f>IF(N214="základná",J214,0)</f>
        <v>0</v>
      </c>
      <c r="BF214" s="232">
        <f>IF(N214="znížená",J214,0)</f>
        <v>0</v>
      </c>
      <c r="BG214" s="232">
        <f>IF(N214="zákl. prenesená",J214,0)</f>
        <v>0</v>
      </c>
      <c r="BH214" s="232">
        <f>IF(N214="zníž. prenesená",J214,0)</f>
        <v>0</v>
      </c>
      <c r="BI214" s="232">
        <f>IF(N214="nulová",J214,0)</f>
        <v>0</v>
      </c>
      <c r="BJ214" s="14" t="s">
        <v>134</v>
      </c>
      <c r="BK214" s="232">
        <f>ROUND(I214*H214,2)</f>
        <v>0</v>
      </c>
      <c r="BL214" s="14" t="s">
        <v>196</v>
      </c>
      <c r="BM214" s="231" t="s">
        <v>406</v>
      </c>
    </row>
    <row r="215" s="12" customFormat="1" ht="22.8" customHeight="1">
      <c r="A215" s="12"/>
      <c r="B215" s="203"/>
      <c r="C215" s="204"/>
      <c r="D215" s="205" t="s">
        <v>72</v>
      </c>
      <c r="E215" s="217" t="s">
        <v>407</v>
      </c>
      <c r="F215" s="217" t="s">
        <v>408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P216</f>
        <v>0</v>
      </c>
      <c r="Q215" s="211"/>
      <c r="R215" s="212">
        <f>R216</f>
        <v>0.00164</v>
      </c>
      <c r="S215" s="211"/>
      <c r="T215" s="213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134</v>
      </c>
      <c r="AT215" s="215" t="s">
        <v>72</v>
      </c>
      <c r="AU215" s="215" t="s">
        <v>78</v>
      </c>
      <c r="AY215" s="214" t="s">
        <v>127</v>
      </c>
      <c r="BK215" s="216">
        <f>BK216</f>
        <v>0</v>
      </c>
    </row>
    <row r="216" s="2" customFormat="1" ht="24.15" customHeight="1">
      <c r="A216" s="35"/>
      <c r="B216" s="36"/>
      <c r="C216" s="219" t="s">
        <v>409</v>
      </c>
      <c r="D216" s="219" t="s">
        <v>129</v>
      </c>
      <c r="E216" s="220" t="s">
        <v>410</v>
      </c>
      <c r="F216" s="221" t="s">
        <v>411</v>
      </c>
      <c r="G216" s="222" t="s">
        <v>294</v>
      </c>
      <c r="H216" s="223">
        <v>1</v>
      </c>
      <c r="I216" s="224"/>
      <c r="J216" s="225">
        <f>ROUND(I216*H216,2)</f>
        <v>0</v>
      </c>
      <c r="K216" s="226"/>
      <c r="L216" s="41"/>
      <c r="M216" s="227" t="s">
        <v>1</v>
      </c>
      <c r="N216" s="228" t="s">
        <v>39</v>
      </c>
      <c r="O216" s="94"/>
      <c r="P216" s="229">
        <f>O216*H216</f>
        <v>0</v>
      </c>
      <c r="Q216" s="229">
        <v>0.00164</v>
      </c>
      <c r="R216" s="229">
        <f>Q216*H216</f>
        <v>0.00164</v>
      </c>
      <c r="S216" s="229">
        <v>0</v>
      </c>
      <c r="T216" s="23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1" t="s">
        <v>196</v>
      </c>
      <c r="AT216" s="231" t="s">
        <v>129</v>
      </c>
      <c r="AU216" s="231" t="s">
        <v>134</v>
      </c>
      <c r="AY216" s="14" t="s">
        <v>127</v>
      </c>
      <c r="BE216" s="232">
        <f>IF(N216="základná",J216,0)</f>
        <v>0</v>
      </c>
      <c r="BF216" s="232">
        <f>IF(N216="znížená",J216,0)</f>
        <v>0</v>
      </c>
      <c r="BG216" s="232">
        <f>IF(N216="zákl. prenesená",J216,0)</f>
        <v>0</v>
      </c>
      <c r="BH216" s="232">
        <f>IF(N216="zníž. prenesená",J216,0)</f>
        <v>0</v>
      </c>
      <c r="BI216" s="232">
        <f>IF(N216="nulová",J216,0)</f>
        <v>0</v>
      </c>
      <c r="BJ216" s="14" t="s">
        <v>134</v>
      </c>
      <c r="BK216" s="232">
        <f>ROUND(I216*H216,2)</f>
        <v>0</v>
      </c>
      <c r="BL216" s="14" t="s">
        <v>196</v>
      </c>
      <c r="BM216" s="231" t="s">
        <v>412</v>
      </c>
    </row>
    <row r="217" s="12" customFormat="1" ht="22.8" customHeight="1">
      <c r="A217" s="12"/>
      <c r="B217" s="203"/>
      <c r="C217" s="204"/>
      <c r="D217" s="205" t="s">
        <v>72</v>
      </c>
      <c r="E217" s="217" t="s">
        <v>413</v>
      </c>
      <c r="F217" s="217" t="s">
        <v>414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P218</f>
        <v>0</v>
      </c>
      <c r="Q217" s="211"/>
      <c r="R217" s="212">
        <f>R218</f>
        <v>0</v>
      </c>
      <c r="S217" s="211"/>
      <c r="T217" s="21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134</v>
      </c>
      <c r="AT217" s="215" t="s">
        <v>72</v>
      </c>
      <c r="AU217" s="215" t="s">
        <v>78</v>
      </c>
      <c r="AY217" s="214" t="s">
        <v>127</v>
      </c>
      <c r="BK217" s="216">
        <f>BK218</f>
        <v>0</v>
      </c>
    </row>
    <row r="218" s="2" customFormat="1" ht="21.75" customHeight="1">
      <c r="A218" s="35"/>
      <c r="B218" s="36"/>
      <c r="C218" s="219" t="s">
        <v>415</v>
      </c>
      <c r="D218" s="219" t="s">
        <v>129</v>
      </c>
      <c r="E218" s="220" t="s">
        <v>416</v>
      </c>
      <c r="F218" s="221" t="s">
        <v>417</v>
      </c>
      <c r="G218" s="222" t="s">
        <v>294</v>
      </c>
      <c r="H218" s="223">
        <v>1</v>
      </c>
      <c r="I218" s="224"/>
      <c r="J218" s="225">
        <f>ROUND(I218*H218,2)</f>
        <v>0</v>
      </c>
      <c r="K218" s="226"/>
      <c r="L218" s="41"/>
      <c r="M218" s="227" t="s">
        <v>1</v>
      </c>
      <c r="N218" s="228" t="s">
        <v>39</v>
      </c>
      <c r="O218" s="94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1" t="s">
        <v>196</v>
      </c>
      <c r="AT218" s="231" t="s">
        <v>129</v>
      </c>
      <c r="AU218" s="231" t="s">
        <v>134</v>
      </c>
      <c r="AY218" s="14" t="s">
        <v>127</v>
      </c>
      <c r="BE218" s="232">
        <f>IF(N218="základná",J218,0)</f>
        <v>0</v>
      </c>
      <c r="BF218" s="232">
        <f>IF(N218="znížená",J218,0)</f>
        <v>0</v>
      </c>
      <c r="BG218" s="232">
        <f>IF(N218="zákl. prenesená",J218,0)</f>
        <v>0</v>
      </c>
      <c r="BH218" s="232">
        <f>IF(N218="zníž. prenesená",J218,0)</f>
        <v>0</v>
      </c>
      <c r="BI218" s="232">
        <f>IF(N218="nulová",J218,0)</f>
        <v>0</v>
      </c>
      <c r="BJ218" s="14" t="s">
        <v>134</v>
      </c>
      <c r="BK218" s="232">
        <f>ROUND(I218*H218,2)</f>
        <v>0</v>
      </c>
      <c r="BL218" s="14" t="s">
        <v>196</v>
      </c>
      <c r="BM218" s="231" t="s">
        <v>418</v>
      </c>
    </row>
    <row r="219" s="12" customFormat="1" ht="22.8" customHeight="1">
      <c r="A219" s="12"/>
      <c r="B219" s="203"/>
      <c r="C219" s="204"/>
      <c r="D219" s="205" t="s">
        <v>72</v>
      </c>
      <c r="E219" s="217" t="s">
        <v>419</v>
      </c>
      <c r="F219" s="217" t="s">
        <v>420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SUM(P220:P231)</f>
        <v>0</v>
      </c>
      <c r="Q219" s="211"/>
      <c r="R219" s="212">
        <f>SUM(R220:R231)</f>
        <v>0.047600000000000003</v>
      </c>
      <c r="S219" s="211"/>
      <c r="T219" s="213">
        <f>SUM(T220:T231)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134</v>
      </c>
      <c r="AT219" s="215" t="s">
        <v>72</v>
      </c>
      <c r="AU219" s="215" t="s">
        <v>78</v>
      </c>
      <c r="AY219" s="214" t="s">
        <v>127</v>
      </c>
      <c r="BK219" s="216">
        <f>SUM(BK220:BK231)</f>
        <v>0</v>
      </c>
    </row>
    <row r="220" s="2" customFormat="1" ht="24.15" customHeight="1">
      <c r="A220" s="35"/>
      <c r="B220" s="36"/>
      <c r="C220" s="219" t="s">
        <v>421</v>
      </c>
      <c r="D220" s="219" t="s">
        <v>129</v>
      </c>
      <c r="E220" s="220" t="s">
        <v>422</v>
      </c>
      <c r="F220" s="221" t="s">
        <v>423</v>
      </c>
      <c r="G220" s="222" t="s">
        <v>160</v>
      </c>
      <c r="H220" s="223">
        <v>1</v>
      </c>
      <c r="I220" s="224"/>
      <c r="J220" s="225">
        <f>ROUND(I220*H220,2)</f>
        <v>0</v>
      </c>
      <c r="K220" s="226"/>
      <c r="L220" s="41"/>
      <c r="M220" s="227" t="s">
        <v>1</v>
      </c>
      <c r="N220" s="228" t="s">
        <v>39</v>
      </c>
      <c r="O220" s="94"/>
      <c r="P220" s="229">
        <f>O220*H220</f>
        <v>0</v>
      </c>
      <c r="Q220" s="229">
        <v>0.00027999999999999998</v>
      </c>
      <c r="R220" s="229">
        <f>Q220*H220</f>
        <v>0.00027999999999999998</v>
      </c>
      <c r="S220" s="229">
        <v>0</v>
      </c>
      <c r="T220" s="23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1" t="s">
        <v>196</v>
      </c>
      <c r="AT220" s="231" t="s">
        <v>129</v>
      </c>
      <c r="AU220" s="231" t="s">
        <v>134</v>
      </c>
      <c r="AY220" s="14" t="s">
        <v>127</v>
      </c>
      <c r="BE220" s="232">
        <f>IF(N220="základná",J220,0)</f>
        <v>0</v>
      </c>
      <c r="BF220" s="232">
        <f>IF(N220="znížená",J220,0)</f>
        <v>0</v>
      </c>
      <c r="BG220" s="232">
        <f>IF(N220="zákl. prenesená",J220,0)</f>
        <v>0</v>
      </c>
      <c r="BH220" s="232">
        <f>IF(N220="zníž. prenesená",J220,0)</f>
        <v>0</v>
      </c>
      <c r="BI220" s="232">
        <f>IF(N220="nulová",J220,0)</f>
        <v>0</v>
      </c>
      <c r="BJ220" s="14" t="s">
        <v>134</v>
      </c>
      <c r="BK220" s="232">
        <f>ROUND(I220*H220,2)</f>
        <v>0</v>
      </c>
      <c r="BL220" s="14" t="s">
        <v>196</v>
      </c>
      <c r="BM220" s="231" t="s">
        <v>424</v>
      </c>
    </row>
    <row r="221" s="2" customFormat="1" ht="24.15" customHeight="1">
      <c r="A221" s="35"/>
      <c r="B221" s="36"/>
      <c r="C221" s="233" t="s">
        <v>425</v>
      </c>
      <c r="D221" s="233" t="s">
        <v>375</v>
      </c>
      <c r="E221" s="234" t="s">
        <v>426</v>
      </c>
      <c r="F221" s="235" t="s">
        <v>427</v>
      </c>
      <c r="G221" s="236" t="s">
        <v>160</v>
      </c>
      <c r="H221" s="237">
        <v>1</v>
      </c>
      <c r="I221" s="238"/>
      <c r="J221" s="239">
        <f>ROUND(I221*H221,2)</f>
        <v>0</v>
      </c>
      <c r="K221" s="240"/>
      <c r="L221" s="241"/>
      <c r="M221" s="242" t="s">
        <v>1</v>
      </c>
      <c r="N221" s="243" t="s">
        <v>39</v>
      </c>
      <c r="O221" s="94"/>
      <c r="P221" s="229">
        <f>O221*H221</f>
        <v>0</v>
      </c>
      <c r="Q221" s="229">
        <v>0.025499999999999998</v>
      </c>
      <c r="R221" s="229">
        <f>Q221*H221</f>
        <v>0.025499999999999998</v>
      </c>
      <c r="S221" s="229">
        <v>0</v>
      </c>
      <c r="T221" s="23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1" t="s">
        <v>262</v>
      </c>
      <c r="AT221" s="231" t="s">
        <v>375</v>
      </c>
      <c r="AU221" s="231" t="s">
        <v>134</v>
      </c>
      <c r="AY221" s="14" t="s">
        <v>127</v>
      </c>
      <c r="BE221" s="232">
        <f>IF(N221="základná",J221,0)</f>
        <v>0</v>
      </c>
      <c r="BF221" s="232">
        <f>IF(N221="znížená",J221,0)</f>
        <v>0</v>
      </c>
      <c r="BG221" s="232">
        <f>IF(N221="zákl. prenesená",J221,0)</f>
        <v>0</v>
      </c>
      <c r="BH221" s="232">
        <f>IF(N221="zníž. prenesená",J221,0)</f>
        <v>0</v>
      </c>
      <c r="BI221" s="232">
        <f>IF(N221="nulová",J221,0)</f>
        <v>0</v>
      </c>
      <c r="BJ221" s="14" t="s">
        <v>134</v>
      </c>
      <c r="BK221" s="232">
        <f>ROUND(I221*H221,2)</f>
        <v>0</v>
      </c>
      <c r="BL221" s="14" t="s">
        <v>196</v>
      </c>
      <c r="BM221" s="231" t="s">
        <v>428</v>
      </c>
    </row>
    <row r="222" s="2" customFormat="1" ht="24.15" customHeight="1">
      <c r="A222" s="35"/>
      <c r="B222" s="36"/>
      <c r="C222" s="219" t="s">
        <v>429</v>
      </c>
      <c r="D222" s="219" t="s">
        <v>129</v>
      </c>
      <c r="E222" s="220" t="s">
        <v>430</v>
      </c>
      <c r="F222" s="221" t="s">
        <v>431</v>
      </c>
      <c r="G222" s="222" t="s">
        <v>160</v>
      </c>
      <c r="H222" s="223">
        <v>1</v>
      </c>
      <c r="I222" s="224"/>
      <c r="J222" s="225">
        <f>ROUND(I222*H222,2)</f>
        <v>0</v>
      </c>
      <c r="K222" s="226"/>
      <c r="L222" s="41"/>
      <c r="M222" s="227" t="s">
        <v>1</v>
      </c>
      <c r="N222" s="228" t="s">
        <v>39</v>
      </c>
      <c r="O222" s="94"/>
      <c r="P222" s="229">
        <f>O222*H222</f>
        <v>0</v>
      </c>
      <c r="Q222" s="229">
        <v>0.0023</v>
      </c>
      <c r="R222" s="229">
        <f>Q222*H222</f>
        <v>0.0023</v>
      </c>
      <c r="S222" s="229">
        <v>0</v>
      </c>
      <c r="T222" s="23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1" t="s">
        <v>196</v>
      </c>
      <c r="AT222" s="231" t="s">
        <v>129</v>
      </c>
      <c r="AU222" s="231" t="s">
        <v>134</v>
      </c>
      <c r="AY222" s="14" t="s">
        <v>127</v>
      </c>
      <c r="BE222" s="232">
        <f>IF(N222="základná",J222,0)</f>
        <v>0</v>
      </c>
      <c r="BF222" s="232">
        <f>IF(N222="znížená",J222,0)</f>
        <v>0</v>
      </c>
      <c r="BG222" s="232">
        <f>IF(N222="zákl. prenesená",J222,0)</f>
        <v>0</v>
      </c>
      <c r="BH222" s="232">
        <f>IF(N222="zníž. prenesená",J222,0)</f>
        <v>0</v>
      </c>
      <c r="BI222" s="232">
        <f>IF(N222="nulová",J222,0)</f>
        <v>0</v>
      </c>
      <c r="BJ222" s="14" t="s">
        <v>134</v>
      </c>
      <c r="BK222" s="232">
        <f>ROUND(I222*H222,2)</f>
        <v>0</v>
      </c>
      <c r="BL222" s="14" t="s">
        <v>196</v>
      </c>
      <c r="BM222" s="231" t="s">
        <v>432</v>
      </c>
    </row>
    <row r="223" s="2" customFormat="1" ht="16.5" customHeight="1">
      <c r="A223" s="35"/>
      <c r="B223" s="36"/>
      <c r="C223" s="233" t="s">
        <v>433</v>
      </c>
      <c r="D223" s="233" t="s">
        <v>375</v>
      </c>
      <c r="E223" s="234" t="s">
        <v>434</v>
      </c>
      <c r="F223" s="235" t="s">
        <v>435</v>
      </c>
      <c r="G223" s="236" t="s">
        <v>160</v>
      </c>
      <c r="H223" s="237">
        <v>1</v>
      </c>
      <c r="I223" s="238"/>
      <c r="J223" s="239">
        <f>ROUND(I223*H223,2)</f>
        <v>0</v>
      </c>
      <c r="K223" s="240"/>
      <c r="L223" s="241"/>
      <c r="M223" s="242" t="s">
        <v>1</v>
      </c>
      <c r="N223" s="243" t="s">
        <v>39</v>
      </c>
      <c r="O223" s="94"/>
      <c r="P223" s="229">
        <f>O223*H223</f>
        <v>0</v>
      </c>
      <c r="Q223" s="229">
        <v>0.0141</v>
      </c>
      <c r="R223" s="229">
        <f>Q223*H223</f>
        <v>0.0141</v>
      </c>
      <c r="S223" s="229">
        <v>0</v>
      </c>
      <c r="T223" s="23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1" t="s">
        <v>262</v>
      </c>
      <c r="AT223" s="231" t="s">
        <v>375</v>
      </c>
      <c r="AU223" s="231" t="s">
        <v>134</v>
      </c>
      <c r="AY223" s="14" t="s">
        <v>127</v>
      </c>
      <c r="BE223" s="232">
        <f>IF(N223="základná",J223,0)</f>
        <v>0</v>
      </c>
      <c r="BF223" s="232">
        <f>IF(N223="znížená",J223,0)</f>
        <v>0</v>
      </c>
      <c r="BG223" s="232">
        <f>IF(N223="zákl. prenesená",J223,0)</f>
        <v>0</v>
      </c>
      <c r="BH223" s="232">
        <f>IF(N223="zníž. prenesená",J223,0)</f>
        <v>0</v>
      </c>
      <c r="BI223" s="232">
        <f>IF(N223="nulová",J223,0)</f>
        <v>0</v>
      </c>
      <c r="BJ223" s="14" t="s">
        <v>134</v>
      </c>
      <c r="BK223" s="232">
        <f>ROUND(I223*H223,2)</f>
        <v>0</v>
      </c>
      <c r="BL223" s="14" t="s">
        <v>196</v>
      </c>
      <c r="BM223" s="231" t="s">
        <v>436</v>
      </c>
    </row>
    <row r="224" s="2" customFormat="1" ht="16.5" customHeight="1">
      <c r="A224" s="35"/>
      <c r="B224" s="36"/>
      <c r="C224" s="219" t="s">
        <v>437</v>
      </c>
      <c r="D224" s="219" t="s">
        <v>129</v>
      </c>
      <c r="E224" s="220" t="s">
        <v>438</v>
      </c>
      <c r="F224" s="221" t="s">
        <v>439</v>
      </c>
      <c r="G224" s="222" t="s">
        <v>160</v>
      </c>
      <c r="H224" s="223">
        <v>1</v>
      </c>
      <c r="I224" s="224"/>
      <c r="J224" s="225">
        <f>ROUND(I224*H224,2)</f>
        <v>0</v>
      </c>
      <c r="K224" s="226"/>
      <c r="L224" s="41"/>
      <c r="M224" s="227" t="s">
        <v>1</v>
      </c>
      <c r="N224" s="228" t="s">
        <v>39</v>
      </c>
      <c r="O224" s="94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1" t="s">
        <v>196</v>
      </c>
      <c r="AT224" s="231" t="s">
        <v>129</v>
      </c>
      <c r="AU224" s="231" t="s">
        <v>134</v>
      </c>
      <c r="AY224" s="14" t="s">
        <v>127</v>
      </c>
      <c r="BE224" s="232">
        <f>IF(N224="základná",J224,0)</f>
        <v>0</v>
      </c>
      <c r="BF224" s="232">
        <f>IF(N224="znížená",J224,0)</f>
        <v>0</v>
      </c>
      <c r="BG224" s="232">
        <f>IF(N224="zákl. prenesená",J224,0)</f>
        <v>0</v>
      </c>
      <c r="BH224" s="232">
        <f>IF(N224="zníž. prenesená",J224,0)</f>
        <v>0</v>
      </c>
      <c r="BI224" s="232">
        <f>IF(N224="nulová",J224,0)</f>
        <v>0</v>
      </c>
      <c r="BJ224" s="14" t="s">
        <v>134</v>
      </c>
      <c r="BK224" s="232">
        <f>ROUND(I224*H224,2)</f>
        <v>0</v>
      </c>
      <c r="BL224" s="14" t="s">
        <v>196</v>
      </c>
      <c r="BM224" s="231" t="s">
        <v>440</v>
      </c>
    </row>
    <row r="225" s="2" customFormat="1" ht="16.5" customHeight="1">
      <c r="A225" s="35"/>
      <c r="B225" s="36"/>
      <c r="C225" s="233" t="s">
        <v>441</v>
      </c>
      <c r="D225" s="233" t="s">
        <v>375</v>
      </c>
      <c r="E225" s="234" t="s">
        <v>442</v>
      </c>
      <c r="F225" s="235" t="s">
        <v>443</v>
      </c>
      <c r="G225" s="236" t="s">
        <v>160</v>
      </c>
      <c r="H225" s="237">
        <v>1</v>
      </c>
      <c r="I225" s="238"/>
      <c r="J225" s="239">
        <f>ROUND(I225*H225,2)</f>
        <v>0</v>
      </c>
      <c r="K225" s="240"/>
      <c r="L225" s="241"/>
      <c r="M225" s="242" t="s">
        <v>1</v>
      </c>
      <c r="N225" s="243" t="s">
        <v>39</v>
      </c>
      <c r="O225" s="94"/>
      <c r="P225" s="229">
        <f>O225*H225</f>
        <v>0</v>
      </c>
      <c r="Q225" s="229">
        <v>0.002</v>
      </c>
      <c r="R225" s="229">
        <f>Q225*H225</f>
        <v>0.002</v>
      </c>
      <c r="S225" s="229">
        <v>0</v>
      </c>
      <c r="T225" s="23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1" t="s">
        <v>262</v>
      </c>
      <c r="AT225" s="231" t="s">
        <v>375</v>
      </c>
      <c r="AU225" s="231" t="s">
        <v>134</v>
      </c>
      <c r="AY225" s="14" t="s">
        <v>127</v>
      </c>
      <c r="BE225" s="232">
        <f>IF(N225="základná",J225,0)</f>
        <v>0</v>
      </c>
      <c r="BF225" s="232">
        <f>IF(N225="znížená",J225,0)</f>
        <v>0</v>
      </c>
      <c r="BG225" s="232">
        <f>IF(N225="zákl. prenesená",J225,0)</f>
        <v>0</v>
      </c>
      <c r="BH225" s="232">
        <f>IF(N225="zníž. prenesená",J225,0)</f>
        <v>0</v>
      </c>
      <c r="BI225" s="232">
        <f>IF(N225="nulová",J225,0)</f>
        <v>0</v>
      </c>
      <c r="BJ225" s="14" t="s">
        <v>134</v>
      </c>
      <c r="BK225" s="232">
        <f>ROUND(I225*H225,2)</f>
        <v>0</v>
      </c>
      <c r="BL225" s="14" t="s">
        <v>196</v>
      </c>
      <c r="BM225" s="231" t="s">
        <v>444</v>
      </c>
    </row>
    <row r="226" s="2" customFormat="1" ht="16.5" customHeight="1">
      <c r="A226" s="35"/>
      <c r="B226" s="36"/>
      <c r="C226" s="219" t="s">
        <v>445</v>
      </c>
      <c r="D226" s="219" t="s">
        <v>129</v>
      </c>
      <c r="E226" s="220" t="s">
        <v>446</v>
      </c>
      <c r="F226" s="221" t="s">
        <v>447</v>
      </c>
      <c r="G226" s="222" t="s">
        <v>160</v>
      </c>
      <c r="H226" s="223">
        <v>2</v>
      </c>
      <c r="I226" s="224"/>
      <c r="J226" s="225">
        <f>ROUND(I226*H226,2)</f>
        <v>0</v>
      </c>
      <c r="K226" s="226"/>
      <c r="L226" s="41"/>
      <c r="M226" s="227" t="s">
        <v>1</v>
      </c>
      <c r="N226" s="228" t="s">
        <v>39</v>
      </c>
      <c r="O226" s="94"/>
      <c r="P226" s="229">
        <f>O226*H226</f>
        <v>0</v>
      </c>
      <c r="Q226" s="229">
        <v>8.0000000000000007E-05</v>
      </c>
      <c r="R226" s="229">
        <f>Q226*H226</f>
        <v>0.00016000000000000001</v>
      </c>
      <c r="S226" s="229">
        <v>0</v>
      </c>
      <c r="T226" s="23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1" t="s">
        <v>196</v>
      </c>
      <c r="AT226" s="231" t="s">
        <v>129</v>
      </c>
      <c r="AU226" s="231" t="s">
        <v>134</v>
      </c>
      <c r="AY226" s="14" t="s">
        <v>127</v>
      </c>
      <c r="BE226" s="232">
        <f>IF(N226="základná",J226,0)</f>
        <v>0</v>
      </c>
      <c r="BF226" s="232">
        <f>IF(N226="znížená",J226,0)</f>
        <v>0</v>
      </c>
      <c r="BG226" s="232">
        <f>IF(N226="zákl. prenesená",J226,0)</f>
        <v>0</v>
      </c>
      <c r="BH226" s="232">
        <f>IF(N226="zníž. prenesená",J226,0)</f>
        <v>0</v>
      </c>
      <c r="BI226" s="232">
        <f>IF(N226="nulová",J226,0)</f>
        <v>0</v>
      </c>
      <c r="BJ226" s="14" t="s">
        <v>134</v>
      </c>
      <c r="BK226" s="232">
        <f>ROUND(I226*H226,2)</f>
        <v>0</v>
      </c>
      <c r="BL226" s="14" t="s">
        <v>196</v>
      </c>
      <c r="BM226" s="231" t="s">
        <v>448</v>
      </c>
    </row>
    <row r="227" s="2" customFormat="1" ht="33" customHeight="1">
      <c r="A227" s="35"/>
      <c r="B227" s="36"/>
      <c r="C227" s="219" t="s">
        <v>449</v>
      </c>
      <c r="D227" s="219" t="s">
        <v>129</v>
      </c>
      <c r="E227" s="220" t="s">
        <v>450</v>
      </c>
      <c r="F227" s="221" t="s">
        <v>451</v>
      </c>
      <c r="G227" s="222" t="s">
        <v>160</v>
      </c>
      <c r="H227" s="223">
        <v>1</v>
      </c>
      <c r="I227" s="224"/>
      <c r="J227" s="225">
        <f>ROUND(I227*H227,2)</f>
        <v>0</v>
      </c>
      <c r="K227" s="226"/>
      <c r="L227" s="41"/>
      <c r="M227" s="227" t="s">
        <v>1</v>
      </c>
      <c r="N227" s="228" t="s">
        <v>39</v>
      </c>
      <c r="O227" s="94"/>
      <c r="P227" s="229">
        <f>O227*H227</f>
        <v>0</v>
      </c>
      <c r="Q227" s="229">
        <v>0.00010000000000000001</v>
      </c>
      <c r="R227" s="229">
        <f>Q227*H227</f>
        <v>0.00010000000000000001</v>
      </c>
      <c r="S227" s="229">
        <v>0</v>
      </c>
      <c r="T227" s="23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1" t="s">
        <v>196</v>
      </c>
      <c r="AT227" s="231" t="s">
        <v>129</v>
      </c>
      <c r="AU227" s="231" t="s">
        <v>134</v>
      </c>
      <c r="AY227" s="14" t="s">
        <v>127</v>
      </c>
      <c r="BE227" s="232">
        <f>IF(N227="základná",J227,0)</f>
        <v>0</v>
      </c>
      <c r="BF227" s="232">
        <f>IF(N227="znížená",J227,0)</f>
        <v>0</v>
      </c>
      <c r="BG227" s="232">
        <f>IF(N227="zákl. prenesená",J227,0)</f>
        <v>0</v>
      </c>
      <c r="BH227" s="232">
        <f>IF(N227="zníž. prenesená",J227,0)</f>
        <v>0</v>
      </c>
      <c r="BI227" s="232">
        <f>IF(N227="nulová",J227,0)</f>
        <v>0</v>
      </c>
      <c r="BJ227" s="14" t="s">
        <v>134</v>
      </c>
      <c r="BK227" s="232">
        <f>ROUND(I227*H227,2)</f>
        <v>0</v>
      </c>
      <c r="BL227" s="14" t="s">
        <v>196</v>
      </c>
      <c r="BM227" s="231" t="s">
        <v>452</v>
      </c>
    </row>
    <row r="228" s="2" customFormat="1" ht="16.5" customHeight="1">
      <c r="A228" s="35"/>
      <c r="B228" s="36"/>
      <c r="C228" s="233" t="s">
        <v>453</v>
      </c>
      <c r="D228" s="233" t="s">
        <v>375</v>
      </c>
      <c r="E228" s="234" t="s">
        <v>454</v>
      </c>
      <c r="F228" s="235" t="s">
        <v>455</v>
      </c>
      <c r="G228" s="236" t="s">
        <v>160</v>
      </c>
      <c r="H228" s="237">
        <v>1</v>
      </c>
      <c r="I228" s="238"/>
      <c r="J228" s="239">
        <f>ROUND(I228*H228,2)</f>
        <v>0</v>
      </c>
      <c r="K228" s="240"/>
      <c r="L228" s="241"/>
      <c r="M228" s="242" t="s">
        <v>1</v>
      </c>
      <c r="N228" s="243" t="s">
        <v>39</v>
      </c>
      <c r="O228" s="94"/>
      <c r="P228" s="229">
        <f>O228*H228</f>
        <v>0</v>
      </c>
      <c r="Q228" s="229">
        <v>0.002</v>
      </c>
      <c r="R228" s="229">
        <f>Q228*H228</f>
        <v>0.002</v>
      </c>
      <c r="S228" s="229">
        <v>0</v>
      </c>
      <c r="T228" s="23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1" t="s">
        <v>262</v>
      </c>
      <c r="AT228" s="231" t="s">
        <v>375</v>
      </c>
      <c r="AU228" s="231" t="s">
        <v>134</v>
      </c>
      <c r="AY228" s="14" t="s">
        <v>127</v>
      </c>
      <c r="BE228" s="232">
        <f>IF(N228="základná",J228,0)</f>
        <v>0</v>
      </c>
      <c r="BF228" s="232">
        <f>IF(N228="znížená",J228,0)</f>
        <v>0</v>
      </c>
      <c r="BG228" s="232">
        <f>IF(N228="zákl. prenesená",J228,0)</f>
        <v>0</v>
      </c>
      <c r="BH228" s="232">
        <f>IF(N228="zníž. prenesená",J228,0)</f>
        <v>0</v>
      </c>
      <c r="BI228" s="232">
        <f>IF(N228="nulová",J228,0)</f>
        <v>0</v>
      </c>
      <c r="BJ228" s="14" t="s">
        <v>134</v>
      </c>
      <c r="BK228" s="232">
        <f>ROUND(I228*H228,2)</f>
        <v>0</v>
      </c>
      <c r="BL228" s="14" t="s">
        <v>196</v>
      </c>
      <c r="BM228" s="231" t="s">
        <v>456</v>
      </c>
    </row>
    <row r="229" s="2" customFormat="1" ht="24.15" customHeight="1">
      <c r="A229" s="35"/>
      <c r="B229" s="36"/>
      <c r="C229" s="219" t="s">
        <v>457</v>
      </c>
      <c r="D229" s="219" t="s">
        <v>129</v>
      </c>
      <c r="E229" s="220" t="s">
        <v>458</v>
      </c>
      <c r="F229" s="221" t="s">
        <v>459</v>
      </c>
      <c r="G229" s="222" t="s">
        <v>160</v>
      </c>
      <c r="H229" s="223">
        <v>1</v>
      </c>
      <c r="I229" s="224"/>
      <c r="J229" s="225">
        <f>ROUND(I229*H229,2)</f>
        <v>0</v>
      </c>
      <c r="K229" s="226"/>
      <c r="L229" s="41"/>
      <c r="M229" s="227" t="s">
        <v>1</v>
      </c>
      <c r="N229" s="228" t="s">
        <v>39</v>
      </c>
      <c r="O229" s="94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1" t="s">
        <v>196</v>
      </c>
      <c r="AT229" s="231" t="s">
        <v>129</v>
      </c>
      <c r="AU229" s="231" t="s">
        <v>134</v>
      </c>
      <c r="AY229" s="14" t="s">
        <v>127</v>
      </c>
      <c r="BE229" s="232">
        <f>IF(N229="základná",J229,0)</f>
        <v>0</v>
      </c>
      <c r="BF229" s="232">
        <f>IF(N229="znížená",J229,0)</f>
        <v>0</v>
      </c>
      <c r="BG229" s="232">
        <f>IF(N229="zákl. prenesená",J229,0)</f>
        <v>0</v>
      </c>
      <c r="BH229" s="232">
        <f>IF(N229="zníž. prenesená",J229,0)</f>
        <v>0</v>
      </c>
      <c r="BI229" s="232">
        <f>IF(N229="nulová",J229,0)</f>
        <v>0</v>
      </c>
      <c r="BJ229" s="14" t="s">
        <v>134</v>
      </c>
      <c r="BK229" s="232">
        <f>ROUND(I229*H229,2)</f>
        <v>0</v>
      </c>
      <c r="BL229" s="14" t="s">
        <v>196</v>
      </c>
      <c r="BM229" s="231" t="s">
        <v>460</v>
      </c>
    </row>
    <row r="230" s="2" customFormat="1" ht="24.15" customHeight="1">
      <c r="A230" s="35"/>
      <c r="B230" s="36"/>
      <c r="C230" s="233" t="s">
        <v>461</v>
      </c>
      <c r="D230" s="233" t="s">
        <v>375</v>
      </c>
      <c r="E230" s="234" t="s">
        <v>462</v>
      </c>
      <c r="F230" s="235" t="s">
        <v>463</v>
      </c>
      <c r="G230" s="236" t="s">
        <v>160</v>
      </c>
      <c r="H230" s="237">
        <v>1</v>
      </c>
      <c r="I230" s="238"/>
      <c r="J230" s="239">
        <f>ROUND(I230*H230,2)</f>
        <v>0</v>
      </c>
      <c r="K230" s="240"/>
      <c r="L230" s="241"/>
      <c r="M230" s="242" t="s">
        <v>1</v>
      </c>
      <c r="N230" s="243" t="s">
        <v>39</v>
      </c>
      <c r="O230" s="94"/>
      <c r="P230" s="229">
        <f>O230*H230</f>
        <v>0</v>
      </c>
      <c r="Q230" s="229">
        <v>0.00116</v>
      </c>
      <c r="R230" s="229">
        <f>Q230*H230</f>
        <v>0.00116</v>
      </c>
      <c r="S230" s="229">
        <v>0</v>
      </c>
      <c r="T230" s="23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1" t="s">
        <v>262</v>
      </c>
      <c r="AT230" s="231" t="s">
        <v>375</v>
      </c>
      <c r="AU230" s="231" t="s">
        <v>134</v>
      </c>
      <c r="AY230" s="14" t="s">
        <v>127</v>
      </c>
      <c r="BE230" s="232">
        <f>IF(N230="základná",J230,0)</f>
        <v>0</v>
      </c>
      <c r="BF230" s="232">
        <f>IF(N230="znížená",J230,0)</f>
        <v>0</v>
      </c>
      <c r="BG230" s="232">
        <f>IF(N230="zákl. prenesená",J230,0)</f>
        <v>0</v>
      </c>
      <c r="BH230" s="232">
        <f>IF(N230="zníž. prenesená",J230,0)</f>
        <v>0</v>
      </c>
      <c r="BI230" s="232">
        <f>IF(N230="nulová",J230,0)</f>
        <v>0</v>
      </c>
      <c r="BJ230" s="14" t="s">
        <v>134</v>
      </c>
      <c r="BK230" s="232">
        <f>ROUND(I230*H230,2)</f>
        <v>0</v>
      </c>
      <c r="BL230" s="14" t="s">
        <v>196</v>
      </c>
      <c r="BM230" s="231" t="s">
        <v>464</v>
      </c>
    </row>
    <row r="231" s="2" customFormat="1" ht="24.15" customHeight="1">
      <c r="A231" s="35"/>
      <c r="B231" s="36"/>
      <c r="C231" s="219" t="s">
        <v>465</v>
      </c>
      <c r="D231" s="219" t="s">
        <v>129</v>
      </c>
      <c r="E231" s="220" t="s">
        <v>466</v>
      </c>
      <c r="F231" s="221" t="s">
        <v>467</v>
      </c>
      <c r="G231" s="222" t="s">
        <v>178</v>
      </c>
      <c r="H231" s="223">
        <v>0.048000000000000001</v>
      </c>
      <c r="I231" s="224"/>
      <c r="J231" s="225">
        <f>ROUND(I231*H231,2)</f>
        <v>0</v>
      </c>
      <c r="K231" s="226"/>
      <c r="L231" s="41"/>
      <c r="M231" s="227" t="s">
        <v>1</v>
      </c>
      <c r="N231" s="228" t="s">
        <v>39</v>
      </c>
      <c r="O231" s="94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1" t="s">
        <v>196</v>
      </c>
      <c r="AT231" s="231" t="s">
        <v>129</v>
      </c>
      <c r="AU231" s="231" t="s">
        <v>134</v>
      </c>
      <c r="AY231" s="14" t="s">
        <v>127</v>
      </c>
      <c r="BE231" s="232">
        <f>IF(N231="základná",J231,0)</f>
        <v>0</v>
      </c>
      <c r="BF231" s="232">
        <f>IF(N231="znížená",J231,0)</f>
        <v>0</v>
      </c>
      <c r="BG231" s="232">
        <f>IF(N231="zákl. prenesená",J231,0)</f>
        <v>0</v>
      </c>
      <c r="BH231" s="232">
        <f>IF(N231="zníž. prenesená",J231,0)</f>
        <v>0</v>
      </c>
      <c r="BI231" s="232">
        <f>IF(N231="nulová",J231,0)</f>
        <v>0</v>
      </c>
      <c r="BJ231" s="14" t="s">
        <v>134</v>
      </c>
      <c r="BK231" s="232">
        <f>ROUND(I231*H231,2)</f>
        <v>0</v>
      </c>
      <c r="BL231" s="14" t="s">
        <v>196</v>
      </c>
      <c r="BM231" s="231" t="s">
        <v>468</v>
      </c>
    </row>
    <row r="232" s="12" customFormat="1" ht="22.8" customHeight="1">
      <c r="A232" s="12"/>
      <c r="B232" s="203"/>
      <c r="C232" s="204"/>
      <c r="D232" s="205" t="s">
        <v>72</v>
      </c>
      <c r="E232" s="217" t="s">
        <v>469</v>
      </c>
      <c r="F232" s="217" t="s">
        <v>470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SUM(P233:P272)</f>
        <v>0</v>
      </c>
      <c r="Q232" s="211"/>
      <c r="R232" s="212">
        <f>SUM(R233:R272)</f>
        <v>7.1394071999999991</v>
      </c>
      <c r="S232" s="211"/>
      <c r="T232" s="213">
        <f>SUM(T233:T272)</f>
        <v>10.953443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134</v>
      </c>
      <c r="AT232" s="215" t="s">
        <v>72</v>
      </c>
      <c r="AU232" s="215" t="s">
        <v>78</v>
      </c>
      <c r="AY232" s="214" t="s">
        <v>127</v>
      </c>
      <c r="BK232" s="216">
        <f>SUM(BK233:BK272)</f>
        <v>0</v>
      </c>
    </row>
    <row r="233" s="2" customFormat="1" ht="24.15" customHeight="1">
      <c r="A233" s="35"/>
      <c r="B233" s="36"/>
      <c r="C233" s="219" t="s">
        <v>471</v>
      </c>
      <c r="D233" s="219" t="s">
        <v>129</v>
      </c>
      <c r="E233" s="220" t="s">
        <v>472</v>
      </c>
      <c r="F233" s="221" t="s">
        <v>473</v>
      </c>
      <c r="G233" s="222" t="s">
        <v>169</v>
      </c>
      <c r="H233" s="223">
        <v>68.113</v>
      </c>
      <c r="I233" s="224"/>
      <c r="J233" s="225">
        <f>ROUND(I233*H233,2)</f>
        <v>0</v>
      </c>
      <c r="K233" s="226"/>
      <c r="L233" s="41"/>
      <c r="M233" s="227" t="s">
        <v>1</v>
      </c>
      <c r="N233" s="228" t="s">
        <v>39</v>
      </c>
      <c r="O233" s="94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1" t="s">
        <v>196</v>
      </c>
      <c r="AT233" s="231" t="s">
        <v>129</v>
      </c>
      <c r="AU233" s="231" t="s">
        <v>134</v>
      </c>
      <c r="AY233" s="14" t="s">
        <v>127</v>
      </c>
      <c r="BE233" s="232">
        <f>IF(N233="základná",J233,0)</f>
        <v>0</v>
      </c>
      <c r="BF233" s="232">
        <f>IF(N233="znížená",J233,0)</f>
        <v>0</v>
      </c>
      <c r="BG233" s="232">
        <f>IF(N233="zákl. prenesená",J233,0)</f>
        <v>0</v>
      </c>
      <c r="BH233" s="232">
        <f>IF(N233="zníž. prenesená",J233,0)</f>
        <v>0</v>
      </c>
      <c r="BI233" s="232">
        <f>IF(N233="nulová",J233,0)</f>
        <v>0</v>
      </c>
      <c r="BJ233" s="14" t="s">
        <v>134</v>
      </c>
      <c r="BK233" s="232">
        <f>ROUND(I233*H233,2)</f>
        <v>0</v>
      </c>
      <c r="BL233" s="14" t="s">
        <v>196</v>
      </c>
      <c r="BM233" s="231" t="s">
        <v>474</v>
      </c>
    </row>
    <row r="234" s="2" customFormat="1" ht="33" customHeight="1">
      <c r="A234" s="35"/>
      <c r="B234" s="36"/>
      <c r="C234" s="219" t="s">
        <v>475</v>
      </c>
      <c r="D234" s="219" t="s">
        <v>129</v>
      </c>
      <c r="E234" s="220" t="s">
        <v>476</v>
      </c>
      <c r="F234" s="221" t="s">
        <v>477</v>
      </c>
      <c r="G234" s="222" t="s">
        <v>169</v>
      </c>
      <c r="H234" s="223">
        <v>22.288</v>
      </c>
      <c r="I234" s="224"/>
      <c r="J234" s="225">
        <f>ROUND(I234*H234,2)</f>
        <v>0</v>
      </c>
      <c r="K234" s="226"/>
      <c r="L234" s="41"/>
      <c r="M234" s="227" t="s">
        <v>1</v>
      </c>
      <c r="N234" s="228" t="s">
        <v>39</v>
      </c>
      <c r="O234" s="94"/>
      <c r="P234" s="229">
        <f>O234*H234</f>
        <v>0</v>
      </c>
      <c r="Q234" s="229">
        <v>0</v>
      </c>
      <c r="R234" s="229">
        <f>Q234*H234</f>
        <v>0</v>
      </c>
      <c r="S234" s="229">
        <v>0.014</v>
      </c>
      <c r="T234" s="230">
        <f>S234*H234</f>
        <v>0.31203200000000003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1" t="s">
        <v>196</v>
      </c>
      <c r="AT234" s="231" t="s">
        <v>129</v>
      </c>
      <c r="AU234" s="231" t="s">
        <v>134</v>
      </c>
      <c r="AY234" s="14" t="s">
        <v>127</v>
      </c>
      <c r="BE234" s="232">
        <f>IF(N234="základná",J234,0)</f>
        <v>0</v>
      </c>
      <c r="BF234" s="232">
        <f>IF(N234="znížená",J234,0)</f>
        <v>0</v>
      </c>
      <c r="BG234" s="232">
        <f>IF(N234="zákl. prenesená",J234,0)</f>
        <v>0</v>
      </c>
      <c r="BH234" s="232">
        <f>IF(N234="zníž. prenesená",J234,0)</f>
        <v>0</v>
      </c>
      <c r="BI234" s="232">
        <f>IF(N234="nulová",J234,0)</f>
        <v>0</v>
      </c>
      <c r="BJ234" s="14" t="s">
        <v>134</v>
      </c>
      <c r="BK234" s="232">
        <f>ROUND(I234*H234,2)</f>
        <v>0</v>
      </c>
      <c r="BL234" s="14" t="s">
        <v>196</v>
      </c>
      <c r="BM234" s="231" t="s">
        <v>478</v>
      </c>
    </row>
    <row r="235" s="2" customFormat="1" ht="24.15" customHeight="1">
      <c r="A235" s="35"/>
      <c r="B235" s="36"/>
      <c r="C235" s="219" t="s">
        <v>479</v>
      </c>
      <c r="D235" s="219" t="s">
        <v>129</v>
      </c>
      <c r="E235" s="220" t="s">
        <v>480</v>
      </c>
      <c r="F235" s="221" t="s">
        <v>481</v>
      </c>
      <c r="G235" s="222" t="s">
        <v>160</v>
      </c>
      <c r="H235" s="223">
        <v>25</v>
      </c>
      <c r="I235" s="224"/>
      <c r="J235" s="225">
        <f>ROUND(I235*H235,2)</f>
        <v>0</v>
      </c>
      <c r="K235" s="226"/>
      <c r="L235" s="41"/>
      <c r="M235" s="227" t="s">
        <v>1</v>
      </c>
      <c r="N235" s="228" t="s">
        <v>39</v>
      </c>
      <c r="O235" s="94"/>
      <c r="P235" s="229">
        <f>O235*H235</f>
        <v>0</v>
      </c>
      <c r="Q235" s="229">
        <v>0.00021000000000000001</v>
      </c>
      <c r="R235" s="229">
        <f>Q235*H235</f>
        <v>0.0052500000000000003</v>
      </c>
      <c r="S235" s="229">
        <v>0</v>
      </c>
      <c r="T235" s="23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1" t="s">
        <v>196</v>
      </c>
      <c r="AT235" s="231" t="s">
        <v>129</v>
      </c>
      <c r="AU235" s="231" t="s">
        <v>134</v>
      </c>
      <c r="AY235" s="14" t="s">
        <v>127</v>
      </c>
      <c r="BE235" s="232">
        <f>IF(N235="základná",J235,0)</f>
        <v>0</v>
      </c>
      <c r="BF235" s="232">
        <f>IF(N235="znížená",J235,0)</f>
        <v>0</v>
      </c>
      <c r="BG235" s="232">
        <f>IF(N235="zákl. prenesená",J235,0)</f>
        <v>0</v>
      </c>
      <c r="BH235" s="232">
        <f>IF(N235="zníž. prenesená",J235,0)</f>
        <v>0</v>
      </c>
      <c r="BI235" s="232">
        <f>IF(N235="nulová",J235,0)</f>
        <v>0</v>
      </c>
      <c r="BJ235" s="14" t="s">
        <v>134</v>
      </c>
      <c r="BK235" s="232">
        <f>ROUND(I235*H235,2)</f>
        <v>0</v>
      </c>
      <c r="BL235" s="14" t="s">
        <v>196</v>
      </c>
      <c r="BM235" s="231" t="s">
        <v>482</v>
      </c>
    </row>
    <row r="236" s="2" customFormat="1" ht="21.75" customHeight="1">
      <c r="A236" s="35"/>
      <c r="B236" s="36"/>
      <c r="C236" s="233" t="s">
        <v>483</v>
      </c>
      <c r="D236" s="233" t="s">
        <v>375</v>
      </c>
      <c r="E236" s="234" t="s">
        <v>484</v>
      </c>
      <c r="F236" s="235" t="s">
        <v>485</v>
      </c>
      <c r="G236" s="236" t="s">
        <v>160</v>
      </c>
      <c r="H236" s="237">
        <v>24</v>
      </c>
      <c r="I236" s="238"/>
      <c r="J236" s="239">
        <f>ROUND(I236*H236,2)</f>
        <v>0</v>
      </c>
      <c r="K236" s="240"/>
      <c r="L236" s="241"/>
      <c r="M236" s="242" t="s">
        <v>1</v>
      </c>
      <c r="N236" s="243" t="s">
        <v>39</v>
      </c>
      <c r="O236" s="94"/>
      <c r="P236" s="229">
        <f>O236*H236</f>
        <v>0</v>
      </c>
      <c r="Q236" s="229">
        <v>0.00018000000000000001</v>
      </c>
      <c r="R236" s="229">
        <f>Q236*H236</f>
        <v>0.0043200000000000001</v>
      </c>
      <c r="S236" s="229">
        <v>0</v>
      </c>
      <c r="T236" s="23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1" t="s">
        <v>262</v>
      </c>
      <c r="AT236" s="231" t="s">
        <v>375</v>
      </c>
      <c r="AU236" s="231" t="s">
        <v>134</v>
      </c>
      <c r="AY236" s="14" t="s">
        <v>127</v>
      </c>
      <c r="BE236" s="232">
        <f>IF(N236="základná",J236,0)</f>
        <v>0</v>
      </c>
      <c r="BF236" s="232">
        <f>IF(N236="znížená",J236,0)</f>
        <v>0</v>
      </c>
      <c r="BG236" s="232">
        <f>IF(N236="zákl. prenesená",J236,0)</f>
        <v>0</v>
      </c>
      <c r="BH236" s="232">
        <f>IF(N236="zníž. prenesená",J236,0)</f>
        <v>0</v>
      </c>
      <c r="BI236" s="232">
        <f>IF(N236="nulová",J236,0)</f>
        <v>0</v>
      </c>
      <c r="BJ236" s="14" t="s">
        <v>134</v>
      </c>
      <c r="BK236" s="232">
        <f>ROUND(I236*H236,2)</f>
        <v>0</v>
      </c>
      <c r="BL236" s="14" t="s">
        <v>196</v>
      </c>
      <c r="BM236" s="231" t="s">
        <v>486</v>
      </c>
    </row>
    <row r="237" s="2" customFormat="1" ht="16.5" customHeight="1">
      <c r="A237" s="35"/>
      <c r="B237" s="36"/>
      <c r="C237" s="233" t="s">
        <v>487</v>
      </c>
      <c r="D237" s="233" t="s">
        <v>375</v>
      </c>
      <c r="E237" s="234" t="s">
        <v>488</v>
      </c>
      <c r="F237" s="235" t="s">
        <v>489</v>
      </c>
      <c r="G237" s="236" t="s">
        <v>160</v>
      </c>
      <c r="H237" s="237">
        <v>7</v>
      </c>
      <c r="I237" s="238"/>
      <c r="J237" s="239">
        <f>ROUND(I237*H237,2)</f>
        <v>0</v>
      </c>
      <c r="K237" s="240"/>
      <c r="L237" s="241"/>
      <c r="M237" s="242" t="s">
        <v>1</v>
      </c>
      <c r="N237" s="243" t="s">
        <v>39</v>
      </c>
      <c r="O237" s="94"/>
      <c r="P237" s="229">
        <f>O237*H237</f>
        <v>0</v>
      </c>
      <c r="Q237" s="229">
        <v>0.001</v>
      </c>
      <c r="R237" s="229">
        <f>Q237*H237</f>
        <v>0.0070000000000000001</v>
      </c>
      <c r="S237" s="229">
        <v>0</v>
      </c>
      <c r="T237" s="23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1" t="s">
        <v>262</v>
      </c>
      <c r="AT237" s="231" t="s">
        <v>375</v>
      </c>
      <c r="AU237" s="231" t="s">
        <v>134</v>
      </c>
      <c r="AY237" s="14" t="s">
        <v>127</v>
      </c>
      <c r="BE237" s="232">
        <f>IF(N237="základná",J237,0)</f>
        <v>0</v>
      </c>
      <c r="BF237" s="232">
        <f>IF(N237="znížená",J237,0)</f>
        <v>0</v>
      </c>
      <c r="BG237" s="232">
        <f>IF(N237="zákl. prenesená",J237,0)</f>
        <v>0</v>
      </c>
      <c r="BH237" s="232">
        <f>IF(N237="zníž. prenesená",J237,0)</f>
        <v>0</v>
      </c>
      <c r="BI237" s="232">
        <f>IF(N237="nulová",J237,0)</f>
        <v>0</v>
      </c>
      <c r="BJ237" s="14" t="s">
        <v>134</v>
      </c>
      <c r="BK237" s="232">
        <f>ROUND(I237*H237,2)</f>
        <v>0</v>
      </c>
      <c r="BL237" s="14" t="s">
        <v>196</v>
      </c>
      <c r="BM237" s="231" t="s">
        <v>490</v>
      </c>
    </row>
    <row r="238" s="2" customFormat="1" ht="24.15" customHeight="1">
      <c r="A238" s="35"/>
      <c r="B238" s="36"/>
      <c r="C238" s="233" t="s">
        <v>491</v>
      </c>
      <c r="D238" s="233" t="s">
        <v>375</v>
      </c>
      <c r="E238" s="234" t="s">
        <v>492</v>
      </c>
      <c r="F238" s="235" t="s">
        <v>493</v>
      </c>
      <c r="G238" s="236" t="s">
        <v>160</v>
      </c>
      <c r="H238" s="237">
        <v>24</v>
      </c>
      <c r="I238" s="238"/>
      <c r="J238" s="239">
        <f>ROUND(I238*H238,2)</f>
        <v>0</v>
      </c>
      <c r="K238" s="240"/>
      <c r="L238" s="241"/>
      <c r="M238" s="242" t="s">
        <v>1</v>
      </c>
      <c r="N238" s="243" t="s">
        <v>39</v>
      </c>
      <c r="O238" s="94"/>
      <c r="P238" s="229">
        <f>O238*H238</f>
        <v>0</v>
      </c>
      <c r="Q238" s="229">
        <v>9.0000000000000006E-05</v>
      </c>
      <c r="R238" s="229">
        <f>Q238*H238</f>
        <v>0.00216</v>
      </c>
      <c r="S238" s="229">
        <v>0</v>
      </c>
      <c r="T238" s="23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1" t="s">
        <v>262</v>
      </c>
      <c r="AT238" s="231" t="s">
        <v>375</v>
      </c>
      <c r="AU238" s="231" t="s">
        <v>134</v>
      </c>
      <c r="AY238" s="14" t="s">
        <v>127</v>
      </c>
      <c r="BE238" s="232">
        <f>IF(N238="základná",J238,0)</f>
        <v>0</v>
      </c>
      <c r="BF238" s="232">
        <f>IF(N238="znížená",J238,0)</f>
        <v>0</v>
      </c>
      <c r="BG238" s="232">
        <f>IF(N238="zákl. prenesená",J238,0)</f>
        <v>0</v>
      </c>
      <c r="BH238" s="232">
        <f>IF(N238="zníž. prenesená",J238,0)</f>
        <v>0</v>
      </c>
      <c r="BI238" s="232">
        <f>IF(N238="nulová",J238,0)</f>
        <v>0</v>
      </c>
      <c r="BJ238" s="14" t="s">
        <v>134</v>
      </c>
      <c r="BK238" s="232">
        <f>ROUND(I238*H238,2)</f>
        <v>0</v>
      </c>
      <c r="BL238" s="14" t="s">
        <v>196</v>
      </c>
      <c r="BM238" s="231" t="s">
        <v>494</v>
      </c>
    </row>
    <row r="239" s="2" customFormat="1" ht="16.5" customHeight="1">
      <c r="A239" s="35"/>
      <c r="B239" s="36"/>
      <c r="C239" s="233" t="s">
        <v>495</v>
      </c>
      <c r="D239" s="233" t="s">
        <v>375</v>
      </c>
      <c r="E239" s="234" t="s">
        <v>496</v>
      </c>
      <c r="F239" s="235" t="s">
        <v>497</v>
      </c>
      <c r="G239" s="236" t="s">
        <v>160</v>
      </c>
      <c r="H239" s="237">
        <v>1</v>
      </c>
      <c r="I239" s="238"/>
      <c r="J239" s="239">
        <f>ROUND(I239*H239,2)</f>
        <v>0</v>
      </c>
      <c r="K239" s="240"/>
      <c r="L239" s="241"/>
      <c r="M239" s="242" t="s">
        <v>1</v>
      </c>
      <c r="N239" s="243" t="s">
        <v>39</v>
      </c>
      <c r="O239" s="94"/>
      <c r="P239" s="229">
        <f>O239*H239</f>
        <v>0</v>
      </c>
      <c r="Q239" s="229">
        <v>9.0000000000000006E-05</v>
      </c>
      <c r="R239" s="229">
        <f>Q239*H239</f>
        <v>9.0000000000000006E-05</v>
      </c>
      <c r="S239" s="229">
        <v>0</v>
      </c>
      <c r="T239" s="23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1" t="s">
        <v>262</v>
      </c>
      <c r="AT239" s="231" t="s">
        <v>375</v>
      </c>
      <c r="AU239" s="231" t="s">
        <v>134</v>
      </c>
      <c r="AY239" s="14" t="s">
        <v>127</v>
      </c>
      <c r="BE239" s="232">
        <f>IF(N239="základná",J239,0)</f>
        <v>0</v>
      </c>
      <c r="BF239" s="232">
        <f>IF(N239="znížená",J239,0)</f>
        <v>0</v>
      </c>
      <c r="BG239" s="232">
        <f>IF(N239="zákl. prenesená",J239,0)</f>
        <v>0</v>
      </c>
      <c r="BH239" s="232">
        <f>IF(N239="zníž. prenesená",J239,0)</f>
        <v>0</v>
      </c>
      <c r="BI239" s="232">
        <f>IF(N239="nulová",J239,0)</f>
        <v>0</v>
      </c>
      <c r="BJ239" s="14" t="s">
        <v>134</v>
      </c>
      <c r="BK239" s="232">
        <f>ROUND(I239*H239,2)</f>
        <v>0</v>
      </c>
      <c r="BL239" s="14" t="s">
        <v>196</v>
      </c>
      <c r="BM239" s="231" t="s">
        <v>498</v>
      </c>
    </row>
    <row r="240" s="2" customFormat="1" ht="33" customHeight="1">
      <c r="A240" s="35"/>
      <c r="B240" s="36"/>
      <c r="C240" s="219" t="s">
        <v>499</v>
      </c>
      <c r="D240" s="219" t="s">
        <v>129</v>
      </c>
      <c r="E240" s="220" t="s">
        <v>500</v>
      </c>
      <c r="F240" s="221" t="s">
        <v>501</v>
      </c>
      <c r="G240" s="222" t="s">
        <v>224</v>
      </c>
      <c r="H240" s="223">
        <v>206.44</v>
      </c>
      <c r="I240" s="224"/>
      <c r="J240" s="225">
        <f>ROUND(I240*H240,2)</f>
        <v>0</v>
      </c>
      <c r="K240" s="226"/>
      <c r="L240" s="41"/>
      <c r="M240" s="227" t="s">
        <v>1</v>
      </c>
      <c r="N240" s="228" t="s">
        <v>39</v>
      </c>
      <c r="O240" s="94"/>
      <c r="P240" s="229">
        <f>O240*H240</f>
        <v>0</v>
      </c>
      <c r="Q240" s="229">
        <v>0</v>
      </c>
      <c r="R240" s="229">
        <f>Q240*H240</f>
        <v>0</v>
      </c>
      <c r="S240" s="229">
        <v>0.032000000000000001</v>
      </c>
      <c r="T240" s="230">
        <f>S240*H240</f>
        <v>6.6060800000000004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1" t="s">
        <v>196</v>
      </c>
      <c r="AT240" s="231" t="s">
        <v>129</v>
      </c>
      <c r="AU240" s="231" t="s">
        <v>134</v>
      </c>
      <c r="AY240" s="14" t="s">
        <v>127</v>
      </c>
      <c r="BE240" s="232">
        <f>IF(N240="základná",J240,0)</f>
        <v>0</v>
      </c>
      <c r="BF240" s="232">
        <f>IF(N240="znížená",J240,0)</f>
        <v>0</v>
      </c>
      <c r="BG240" s="232">
        <f>IF(N240="zákl. prenesená",J240,0)</f>
        <v>0</v>
      </c>
      <c r="BH240" s="232">
        <f>IF(N240="zníž. prenesená",J240,0)</f>
        <v>0</v>
      </c>
      <c r="BI240" s="232">
        <f>IF(N240="nulová",J240,0)</f>
        <v>0</v>
      </c>
      <c r="BJ240" s="14" t="s">
        <v>134</v>
      </c>
      <c r="BK240" s="232">
        <f>ROUND(I240*H240,2)</f>
        <v>0</v>
      </c>
      <c r="BL240" s="14" t="s">
        <v>196</v>
      </c>
      <c r="BM240" s="231" t="s">
        <v>502</v>
      </c>
    </row>
    <row r="241" s="2" customFormat="1" ht="24.15" customHeight="1">
      <c r="A241" s="35"/>
      <c r="B241" s="36"/>
      <c r="C241" s="219" t="s">
        <v>503</v>
      </c>
      <c r="D241" s="219" t="s">
        <v>129</v>
      </c>
      <c r="E241" s="220" t="s">
        <v>504</v>
      </c>
      <c r="F241" s="221" t="s">
        <v>505</v>
      </c>
      <c r="G241" s="222" t="s">
        <v>224</v>
      </c>
      <c r="H241" s="223">
        <v>80.299999999999997</v>
      </c>
      <c r="I241" s="224"/>
      <c r="J241" s="225">
        <f>ROUND(I241*H241,2)</f>
        <v>0</v>
      </c>
      <c r="K241" s="226"/>
      <c r="L241" s="41"/>
      <c r="M241" s="227" t="s">
        <v>1</v>
      </c>
      <c r="N241" s="228" t="s">
        <v>39</v>
      </c>
      <c r="O241" s="94"/>
      <c r="P241" s="229">
        <f>O241*H241</f>
        <v>0</v>
      </c>
      <c r="Q241" s="229">
        <v>0.00025999999999999998</v>
      </c>
      <c r="R241" s="229">
        <f>Q241*H241</f>
        <v>0.020877999999999997</v>
      </c>
      <c r="S241" s="229">
        <v>0</v>
      </c>
      <c r="T241" s="23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1" t="s">
        <v>196</v>
      </c>
      <c r="AT241" s="231" t="s">
        <v>129</v>
      </c>
      <c r="AU241" s="231" t="s">
        <v>134</v>
      </c>
      <c r="AY241" s="14" t="s">
        <v>127</v>
      </c>
      <c r="BE241" s="232">
        <f>IF(N241="základná",J241,0)</f>
        <v>0</v>
      </c>
      <c r="BF241" s="232">
        <f>IF(N241="znížená",J241,0)</f>
        <v>0</v>
      </c>
      <c r="BG241" s="232">
        <f>IF(N241="zákl. prenesená",J241,0)</f>
        <v>0</v>
      </c>
      <c r="BH241" s="232">
        <f>IF(N241="zníž. prenesená",J241,0)</f>
        <v>0</v>
      </c>
      <c r="BI241" s="232">
        <f>IF(N241="nulová",J241,0)</f>
        <v>0</v>
      </c>
      <c r="BJ241" s="14" t="s">
        <v>134</v>
      </c>
      <c r="BK241" s="232">
        <f>ROUND(I241*H241,2)</f>
        <v>0</v>
      </c>
      <c r="BL241" s="14" t="s">
        <v>196</v>
      </c>
      <c r="BM241" s="231" t="s">
        <v>506</v>
      </c>
    </row>
    <row r="242" s="2" customFormat="1" ht="24.15" customHeight="1">
      <c r="A242" s="35"/>
      <c r="B242" s="36"/>
      <c r="C242" s="219" t="s">
        <v>507</v>
      </c>
      <c r="D242" s="219" t="s">
        <v>129</v>
      </c>
      <c r="E242" s="220" t="s">
        <v>508</v>
      </c>
      <c r="F242" s="221" t="s">
        <v>509</v>
      </c>
      <c r="G242" s="222" t="s">
        <v>224</v>
      </c>
      <c r="H242" s="223">
        <v>150.80000000000001</v>
      </c>
      <c r="I242" s="224"/>
      <c r="J242" s="225">
        <f>ROUND(I242*H242,2)</f>
        <v>0</v>
      </c>
      <c r="K242" s="226"/>
      <c r="L242" s="41"/>
      <c r="M242" s="227" t="s">
        <v>1</v>
      </c>
      <c r="N242" s="228" t="s">
        <v>39</v>
      </c>
      <c r="O242" s="94"/>
      <c r="P242" s="229">
        <f>O242*H242</f>
        <v>0</v>
      </c>
      <c r="Q242" s="229">
        <v>0.00025999999999999998</v>
      </c>
      <c r="R242" s="229">
        <f>Q242*H242</f>
        <v>0.039208</v>
      </c>
      <c r="S242" s="229">
        <v>0</v>
      </c>
      <c r="T242" s="23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1" t="s">
        <v>196</v>
      </c>
      <c r="AT242" s="231" t="s">
        <v>129</v>
      </c>
      <c r="AU242" s="231" t="s">
        <v>134</v>
      </c>
      <c r="AY242" s="14" t="s">
        <v>127</v>
      </c>
      <c r="BE242" s="232">
        <f>IF(N242="základná",J242,0)</f>
        <v>0</v>
      </c>
      <c r="BF242" s="232">
        <f>IF(N242="znížená",J242,0)</f>
        <v>0</v>
      </c>
      <c r="BG242" s="232">
        <f>IF(N242="zákl. prenesená",J242,0)</f>
        <v>0</v>
      </c>
      <c r="BH242" s="232">
        <f>IF(N242="zníž. prenesená",J242,0)</f>
        <v>0</v>
      </c>
      <c r="BI242" s="232">
        <f>IF(N242="nulová",J242,0)</f>
        <v>0</v>
      </c>
      <c r="BJ242" s="14" t="s">
        <v>134</v>
      </c>
      <c r="BK242" s="232">
        <f>ROUND(I242*H242,2)</f>
        <v>0</v>
      </c>
      <c r="BL242" s="14" t="s">
        <v>196</v>
      </c>
      <c r="BM242" s="231" t="s">
        <v>510</v>
      </c>
    </row>
    <row r="243" s="2" customFormat="1" ht="24.15" customHeight="1">
      <c r="A243" s="35"/>
      <c r="B243" s="36"/>
      <c r="C243" s="219" t="s">
        <v>511</v>
      </c>
      <c r="D243" s="219" t="s">
        <v>129</v>
      </c>
      <c r="E243" s="220" t="s">
        <v>512</v>
      </c>
      <c r="F243" s="221" t="s">
        <v>513</v>
      </c>
      <c r="G243" s="222" t="s">
        <v>224</v>
      </c>
      <c r="H243" s="223">
        <v>22.800000000000001</v>
      </c>
      <c r="I243" s="224"/>
      <c r="J243" s="225">
        <f>ROUND(I243*H243,2)</f>
        <v>0</v>
      </c>
      <c r="K243" s="226"/>
      <c r="L243" s="41"/>
      <c r="M243" s="227" t="s">
        <v>1</v>
      </c>
      <c r="N243" s="228" t="s">
        <v>39</v>
      </c>
      <c r="O243" s="94"/>
      <c r="P243" s="229">
        <f>O243*H243</f>
        <v>0</v>
      </c>
      <c r="Q243" s="229">
        <v>0.00025999999999999998</v>
      </c>
      <c r="R243" s="229">
        <f>Q243*H243</f>
        <v>0.0059279999999999992</v>
      </c>
      <c r="S243" s="229">
        <v>0</v>
      </c>
      <c r="T243" s="23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1" t="s">
        <v>196</v>
      </c>
      <c r="AT243" s="231" t="s">
        <v>129</v>
      </c>
      <c r="AU243" s="231" t="s">
        <v>134</v>
      </c>
      <c r="AY243" s="14" t="s">
        <v>127</v>
      </c>
      <c r="BE243" s="232">
        <f>IF(N243="základná",J243,0)</f>
        <v>0</v>
      </c>
      <c r="BF243" s="232">
        <f>IF(N243="znížená",J243,0)</f>
        <v>0</v>
      </c>
      <c r="BG243" s="232">
        <f>IF(N243="zákl. prenesená",J243,0)</f>
        <v>0</v>
      </c>
      <c r="BH243" s="232">
        <f>IF(N243="zníž. prenesená",J243,0)</f>
        <v>0</v>
      </c>
      <c r="BI243" s="232">
        <f>IF(N243="nulová",J243,0)</f>
        <v>0</v>
      </c>
      <c r="BJ243" s="14" t="s">
        <v>134</v>
      </c>
      <c r="BK243" s="232">
        <f>ROUND(I243*H243,2)</f>
        <v>0</v>
      </c>
      <c r="BL243" s="14" t="s">
        <v>196</v>
      </c>
      <c r="BM243" s="231" t="s">
        <v>514</v>
      </c>
    </row>
    <row r="244" s="2" customFormat="1" ht="16.5" customHeight="1">
      <c r="A244" s="35"/>
      <c r="B244" s="36"/>
      <c r="C244" s="233" t="s">
        <v>515</v>
      </c>
      <c r="D244" s="233" t="s">
        <v>375</v>
      </c>
      <c r="E244" s="234" t="s">
        <v>516</v>
      </c>
      <c r="F244" s="235" t="s">
        <v>517</v>
      </c>
      <c r="G244" s="236" t="s">
        <v>132</v>
      </c>
      <c r="H244" s="237">
        <v>4.2789999999999999</v>
      </c>
      <c r="I244" s="238"/>
      <c r="J244" s="239">
        <f>ROUND(I244*H244,2)</f>
        <v>0</v>
      </c>
      <c r="K244" s="240"/>
      <c r="L244" s="241"/>
      <c r="M244" s="242" t="s">
        <v>1</v>
      </c>
      <c r="N244" s="243" t="s">
        <v>39</v>
      </c>
      <c r="O244" s="94"/>
      <c r="P244" s="229">
        <f>O244*H244</f>
        <v>0</v>
      </c>
      <c r="Q244" s="229">
        <v>0.55000000000000004</v>
      </c>
      <c r="R244" s="229">
        <f>Q244*H244</f>
        <v>2.35345</v>
      </c>
      <c r="S244" s="229">
        <v>0</v>
      </c>
      <c r="T244" s="23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1" t="s">
        <v>262</v>
      </c>
      <c r="AT244" s="231" t="s">
        <v>375</v>
      </c>
      <c r="AU244" s="231" t="s">
        <v>134</v>
      </c>
      <c r="AY244" s="14" t="s">
        <v>127</v>
      </c>
      <c r="BE244" s="232">
        <f>IF(N244="základná",J244,0)</f>
        <v>0</v>
      </c>
      <c r="BF244" s="232">
        <f>IF(N244="znížená",J244,0)</f>
        <v>0</v>
      </c>
      <c r="BG244" s="232">
        <f>IF(N244="zákl. prenesená",J244,0)</f>
        <v>0</v>
      </c>
      <c r="BH244" s="232">
        <f>IF(N244="zníž. prenesená",J244,0)</f>
        <v>0</v>
      </c>
      <c r="BI244" s="232">
        <f>IF(N244="nulová",J244,0)</f>
        <v>0</v>
      </c>
      <c r="BJ244" s="14" t="s">
        <v>134</v>
      </c>
      <c r="BK244" s="232">
        <f>ROUND(I244*H244,2)</f>
        <v>0</v>
      </c>
      <c r="BL244" s="14" t="s">
        <v>196</v>
      </c>
      <c r="BM244" s="231" t="s">
        <v>518</v>
      </c>
    </row>
    <row r="245" s="2" customFormat="1" ht="24.15" customHeight="1">
      <c r="A245" s="35"/>
      <c r="B245" s="36"/>
      <c r="C245" s="219" t="s">
        <v>519</v>
      </c>
      <c r="D245" s="219" t="s">
        <v>129</v>
      </c>
      <c r="E245" s="220" t="s">
        <v>520</v>
      </c>
      <c r="F245" s="221" t="s">
        <v>521</v>
      </c>
      <c r="G245" s="222" t="s">
        <v>224</v>
      </c>
      <c r="H245" s="223">
        <v>372</v>
      </c>
      <c r="I245" s="224"/>
      <c r="J245" s="225">
        <f>ROUND(I245*H245,2)</f>
        <v>0</v>
      </c>
      <c r="K245" s="226"/>
      <c r="L245" s="41"/>
      <c r="M245" s="227" t="s">
        <v>1</v>
      </c>
      <c r="N245" s="228" t="s">
        <v>39</v>
      </c>
      <c r="O245" s="94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1" t="s">
        <v>196</v>
      </c>
      <c r="AT245" s="231" t="s">
        <v>129</v>
      </c>
      <c r="AU245" s="231" t="s">
        <v>134</v>
      </c>
      <c r="AY245" s="14" t="s">
        <v>127</v>
      </c>
      <c r="BE245" s="232">
        <f>IF(N245="základná",J245,0)</f>
        <v>0</v>
      </c>
      <c r="BF245" s="232">
        <f>IF(N245="znížená",J245,0)</f>
        <v>0</v>
      </c>
      <c r="BG245" s="232">
        <f>IF(N245="zákl. prenesená",J245,0)</f>
        <v>0</v>
      </c>
      <c r="BH245" s="232">
        <f>IF(N245="zníž. prenesená",J245,0)</f>
        <v>0</v>
      </c>
      <c r="BI245" s="232">
        <f>IF(N245="nulová",J245,0)</f>
        <v>0</v>
      </c>
      <c r="BJ245" s="14" t="s">
        <v>134</v>
      </c>
      <c r="BK245" s="232">
        <f>ROUND(I245*H245,2)</f>
        <v>0</v>
      </c>
      <c r="BL245" s="14" t="s">
        <v>196</v>
      </c>
      <c r="BM245" s="231" t="s">
        <v>522</v>
      </c>
    </row>
    <row r="246" s="2" customFormat="1" ht="16.5" customHeight="1">
      <c r="A246" s="35"/>
      <c r="B246" s="36"/>
      <c r="C246" s="219" t="s">
        <v>523</v>
      </c>
      <c r="D246" s="219" t="s">
        <v>129</v>
      </c>
      <c r="E246" s="220" t="s">
        <v>524</v>
      </c>
      <c r="F246" s="221" t="s">
        <v>525</v>
      </c>
      <c r="G246" s="222" t="s">
        <v>224</v>
      </c>
      <c r="H246" s="223">
        <v>156</v>
      </c>
      <c r="I246" s="224"/>
      <c r="J246" s="225">
        <f>ROUND(I246*H246,2)</f>
        <v>0</v>
      </c>
      <c r="K246" s="226"/>
      <c r="L246" s="41"/>
      <c r="M246" s="227" t="s">
        <v>1</v>
      </c>
      <c r="N246" s="228" t="s">
        <v>39</v>
      </c>
      <c r="O246" s="94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1" t="s">
        <v>196</v>
      </c>
      <c r="AT246" s="231" t="s">
        <v>129</v>
      </c>
      <c r="AU246" s="231" t="s">
        <v>134</v>
      </c>
      <c r="AY246" s="14" t="s">
        <v>127</v>
      </c>
      <c r="BE246" s="232">
        <f>IF(N246="základná",J246,0)</f>
        <v>0</v>
      </c>
      <c r="BF246" s="232">
        <f>IF(N246="znížená",J246,0)</f>
        <v>0</v>
      </c>
      <c r="BG246" s="232">
        <f>IF(N246="zákl. prenesená",J246,0)</f>
        <v>0</v>
      </c>
      <c r="BH246" s="232">
        <f>IF(N246="zníž. prenesená",J246,0)</f>
        <v>0</v>
      </c>
      <c r="BI246" s="232">
        <f>IF(N246="nulová",J246,0)</f>
        <v>0</v>
      </c>
      <c r="BJ246" s="14" t="s">
        <v>134</v>
      </c>
      <c r="BK246" s="232">
        <f>ROUND(I246*H246,2)</f>
        <v>0</v>
      </c>
      <c r="BL246" s="14" t="s">
        <v>196</v>
      </c>
      <c r="BM246" s="231" t="s">
        <v>526</v>
      </c>
    </row>
    <row r="247" s="2" customFormat="1" ht="16.5" customHeight="1">
      <c r="A247" s="35"/>
      <c r="B247" s="36"/>
      <c r="C247" s="233" t="s">
        <v>527</v>
      </c>
      <c r="D247" s="233" t="s">
        <v>375</v>
      </c>
      <c r="E247" s="234" t="s">
        <v>528</v>
      </c>
      <c r="F247" s="235" t="s">
        <v>529</v>
      </c>
      <c r="G247" s="236" t="s">
        <v>132</v>
      </c>
      <c r="H247" s="237">
        <v>1.452</v>
      </c>
      <c r="I247" s="238"/>
      <c r="J247" s="239">
        <f>ROUND(I247*H247,2)</f>
        <v>0</v>
      </c>
      <c r="K247" s="240"/>
      <c r="L247" s="241"/>
      <c r="M247" s="242" t="s">
        <v>1</v>
      </c>
      <c r="N247" s="243" t="s">
        <v>39</v>
      </c>
      <c r="O247" s="94"/>
      <c r="P247" s="229">
        <f>O247*H247</f>
        <v>0</v>
      </c>
      <c r="Q247" s="229">
        <v>0.55000000000000004</v>
      </c>
      <c r="R247" s="229">
        <f>Q247*H247</f>
        <v>0.79860000000000009</v>
      </c>
      <c r="S247" s="229">
        <v>0</v>
      </c>
      <c r="T247" s="23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1" t="s">
        <v>262</v>
      </c>
      <c r="AT247" s="231" t="s">
        <v>375</v>
      </c>
      <c r="AU247" s="231" t="s">
        <v>134</v>
      </c>
      <c r="AY247" s="14" t="s">
        <v>127</v>
      </c>
      <c r="BE247" s="232">
        <f>IF(N247="základná",J247,0)</f>
        <v>0</v>
      </c>
      <c r="BF247" s="232">
        <f>IF(N247="znížená",J247,0)</f>
        <v>0</v>
      </c>
      <c r="BG247" s="232">
        <f>IF(N247="zákl. prenesená",J247,0)</f>
        <v>0</v>
      </c>
      <c r="BH247" s="232">
        <f>IF(N247="zníž. prenesená",J247,0)</f>
        <v>0</v>
      </c>
      <c r="BI247" s="232">
        <f>IF(N247="nulová",J247,0)</f>
        <v>0</v>
      </c>
      <c r="BJ247" s="14" t="s">
        <v>134</v>
      </c>
      <c r="BK247" s="232">
        <f>ROUND(I247*H247,2)</f>
        <v>0</v>
      </c>
      <c r="BL247" s="14" t="s">
        <v>196</v>
      </c>
      <c r="BM247" s="231" t="s">
        <v>530</v>
      </c>
    </row>
    <row r="248" s="2" customFormat="1" ht="33" customHeight="1">
      <c r="A248" s="35"/>
      <c r="B248" s="36"/>
      <c r="C248" s="219" t="s">
        <v>531</v>
      </c>
      <c r="D248" s="219" t="s">
        <v>129</v>
      </c>
      <c r="E248" s="220" t="s">
        <v>532</v>
      </c>
      <c r="F248" s="221" t="s">
        <v>533</v>
      </c>
      <c r="G248" s="222" t="s">
        <v>169</v>
      </c>
      <c r="H248" s="223">
        <v>120.42700000000001</v>
      </c>
      <c r="I248" s="224"/>
      <c r="J248" s="225">
        <f>ROUND(I248*H248,2)</f>
        <v>0</v>
      </c>
      <c r="K248" s="226"/>
      <c r="L248" s="41"/>
      <c r="M248" s="227" t="s">
        <v>1</v>
      </c>
      <c r="N248" s="228" t="s">
        <v>39</v>
      </c>
      <c r="O248" s="94"/>
      <c r="P248" s="229">
        <f>O248*H248</f>
        <v>0</v>
      </c>
      <c r="Q248" s="229">
        <v>0</v>
      </c>
      <c r="R248" s="229">
        <f>Q248*H248</f>
        <v>0</v>
      </c>
      <c r="S248" s="229">
        <v>0.0070000000000000001</v>
      </c>
      <c r="T248" s="230">
        <f>S248*H248</f>
        <v>0.8429890000000001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1" t="s">
        <v>196</v>
      </c>
      <c r="AT248" s="231" t="s">
        <v>129</v>
      </c>
      <c r="AU248" s="231" t="s">
        <v>134</v>
      </c>
      <c r="AY248" s="14" t="s">
        <v>127</v>
      </c>
      <c r="BE248" s="232">
        <f>IF(N248="základná",J248,0)</f>
        <v>0</v>
      </c>
      <c r="BF248" s="232">
        <f>IF(N248="znížená",J248,0)</f>
        <v>0</v>
      </c>
      <c r="BG248" s="232">
        <f>IF(N248="zákl. prenesená",J248,0)</f>
        <v>0</v>
      </c>
      <c r="BH248" s="232">
        <f>IF(N248="zníž. prenesená",J248,0)</f>
        <v>0</v>
      </c>
      <c r="BI248" s="232">
        <f>IF(N248="nulová",J248,0)</f>
        <v>0</v>
      </c>
      <c r="BJ248" s="14" t="s">
        <v>134</v>
      </c>
      <c r="BK248" s="232">
        <f>ROUND(I248*H248,2)</f>
        <v>0</v>
      </c>
      <c r="BL248" s="14" t="s">
        <v>196</v>
      </c>
      <c r="BM248" s="231" t="s">
        <v>534</v>
      </c>
    </row>
    <row r="249" s="2" customFormat="1" ht="44.25" customHeight="1">
      <c r="A249" s="35"/>
      <c r="B249" s="36"/>
      <c r="C249" s="219" t="s">
        <v>535</v>
      </c>
      <c r="D249" s="219" t="s">
        <v>129</v>
      </c>
      <c r="E249" s="220" t="s">
        <v>536</v>
      </c>
      <c r="F249" s="221" t="s">
        <v>537</v>
      </c>
      <c r="G249" s="222" t="s">
        <v>132</v>
      </c>
      <c r="H249" s="223">
        <v>5.7309999999999999</v>
      </c>
      <c r="I249" s="224"/>
      <c r="J249" s="225">
        <f>ROUND(I249*H249,2)</f>
        <v>0</v>
      </c>
      <c r="K249" s="226"/>
      <c r="L249" s="41"/>
      <c r="M249" s="227" t="s">
        <v>1</v>
      </c>
      <c r="N249" s="228" t="s">
        <v>39</v>
      </c>
      <c r="O249" s="94"/>
      <c r="P249" s="229">
        <f>O249*H249</f>
        <v>0</v>
      </c>
      <c r="Q249" s="229">
        <v>0.022329999999999999</v>
      </c>
      <c r="R249" s="229">
        <f>Q249*H249</f>
        <v>0.12797322999999999</v>
      </c>
      <c r="S249" s="229">
        <v>0</v>
      </c>
      <c r="T249" s="23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1" t="s">
        <v>196</v>
      </c>
      <c r="AT249" s="231" t="s">
        <v>129</v>
      </c>
      <c r="AU249" s="231" t="s">
        <v>134</v>
      </c>
      <c r="AY249" s="14" t="s">
        <v>127</v>
      </c>
      <c r="BE249" s="232">
        <f>IF(N249="základná",J249,0)</f>
        <v>0</v>
      </c>
      <c r="BF249" s="232">
        <f>IF(N249="znížená",J249,0)</f>
        <v>0</v>
      </c>
      <c r="BG249" s="232">
        <f>IF(N249="zákl. prenesená",J249,0)</f>
        <v>0</v>
      </c>
      <c r="BH249" s="232">
        <f>IF(N249="zníž. prenesená",J249,0)</f>
        <v>0</v>
      </c>
      <c r="BI249" s="232">
        <f>IF(N249="nulová",J249,0)</f>
        <v>0</v>
      </c>
      <c r="BJ249" s="14" t="s">
        <v>134</v>
      </c>
      <c r="BK249" s="232">
        <f>ROUND(I249*H249,2)</f>
        <v>0</v>
      </c>
      <c r="BL249" s="14" t="s">
        <v>196</v>
      </c>
      <c r="BM249" s="231" t="s">
        <v>538</v>
      </c>
    </row>
    <row r="250" s="2" customFormat="1" ht="16.5" customHeight="1">
      <c r="A250" s="35"/>
      <c r="B250" s="36"/>
      <c r="C250" s="219" t="s">
        <v>539</v>
      </c>
      <c r="D250" s="219" t="s">
        <v>129</v>
      </c>
      <c r="E250" s="220" t="s">
        <v>540</v>
      </c>
      <c r="F250" s="221" t="s">
        <v>541</v>
      </c>
      <c r="G250" s="222" t="s">
        <v>224</v>
      </c>
      <c r="H250" s="223">
        <v>9.8000000000000007</v>
      </c>
      <c r="I250" s="224"/>
      <c r="J250" s="225">
        <f>ROUND(I250*H250,2)</f>
        <v>0</v>
      </c>
      <c r="K250" s="226"/>
      <c r="L250" s="41"/>
      <c r="M250" s="227" t="s">
        <v>1</v>
      </c>
      <c r="N250" s="228" t="s">
        <v>39</v>
      </c>
      <c r="O250" s="94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1" t="s">
        <v>196</v>
      </c>
      <c r="AT250" s="231" t="s">
        <v>129</v>
      </c>
      <c r="AU250" s="231" t="s">
        <v>134</v>
      </c>
      <c r="AY250" s="14" t="s">
        <v>127</v>
      </c>
      <c r="BE250" s="232">
        <f>IF(N250="základná",J250,0)</f>
        <v>0</v>
      </c>
      <c r="BF250" s="232">
        <f>IF(N250="znížená",J250,0)</f>
        <v>0</v>
      </c>
      <c r="BG250" s="232">
        <f>IF(N250="zákl. prenesená",J250,0)</f>
        <v>0</v>
      </c>
      <c r="BH250" s="232">
        <f>IF(N250="zníž. prenesená",J250,0)</f>
        <v>0</v>
      </c>
      <c r="BI250" s="232">
        <f>IF(N250="nulová",J250,0)</f>
        <v>0</v>
      </c>
      <c r="BJ250" s="14" t="s">
        <v>134</v>
      </c>
      <c r="BK250" s="232">
        <f>ROUND(I250*H250,2)</f>
        <v>0</v>
      </c>
      <c r="BL250" s="14" t="s">
        <v>196</v>
      </c>
      <c r="BM250" s="231" t="s">
        <v>542</v>
      </c>
    </row>
    <row r="251" s="2" customFormat="1" ht="16.5" customHeight="1">
      <c r="A251" s="35"/>
      <c r="B251" s="36"/>
      <c r="C251" s="233" t="s">
        <v>543</v>
      </c>
      <c r="D251" s="233" t="s">
        <v>375</v>
      </c>
      <c r="E251" s="234" t="s">
        <v>544</v>
      </c>
      <c r="F251" s="235" t="s">
        <v>545</v>
      </c>
      <c r="G251" s="236" t="s">
        <v>224</v>
      </c>
      <c r="H251" s="237">
        <v>10.779999999999999</v>
      </c>
      <c r="I251" s="238"/>
      <c r="J251" s="239">
        <f>ROUND(I251*H251,2)</f>
        <v>0</v>
      </c>
      <c r="K251" s="240"/>
      <c r="L251" s="241"/>
      <c r="M251" s="242" t="s">
        <v>1</v>
      </c>
      <c r="N251" s="243" t="s">
        <v>39</v>
      </c>
      <c r="O251" s="94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1" t="s">
        <v>262</v>
      </c>
      <c r="AT251" s="231" t="s">
        <v>375</v>
      </c>
      <c r="AU251" s="231" t="s">
        <v>134</v>
      </c>
      <c r="AY251" s="14" t="s">
        <v>127</v>
      </c>
      <c r="BE251" s="232">
        <f>IF(N251="základná",J251,0)</f>
        <v>0</v>
      </c>
      <c r="BF251" s="232">
        <f>IF(N251="znížená",J251,0)</f>
        <v>0</v>
      </c>
      <c r="BG251" s="232">
        <f>IF(N251="zákl. prenesená",J251,0)</f>
        <v>0</v>
      </c>
      <c r="BH251" s="232">
        <f>IF(N251="zníž. prenesená",J251,0)</f>
        <v>0</v>
      </c>
      <c r="BI251" s="232">
        <f>IF(N251="nulová",J251,0)</f>
        <v>0</v>
      </c>
      <c r="BJ251" s="14" t="s">
        <v>134</v>
      </c>
      <c r="BK251" s="232">
        <f>ROUND(I251*H251,2)</f>
        <v>0</v>
      </c>
      <c r="BL251" s="14" t="s">
        <v>196</v>
      </c>
      <c r="BM251" s="231" t="s">
        <v>546</v>
      </c>
    </row>
    <row r="252" s="2" customFormat="1" ht="16.5" customHeight="1">
      <c r="A252" s="35"/>
      <c r="B252" s="36"/>
      <c r="C252" s="219" t="s">
        <v>356</v>
      </c>
      <c r="D252" s="219" t="s">
        <v>129</v>
      </c>
      <c r="E252" s="220" t="s">
        <v>547</v>
      </c>
      <c r="F252" s="221" t="s">
        <v>548</v>
      </c>
      <c r="G252" s="222" t="s">
        <v>224</v>
      </c>
      <c r="H252" s="223">
        <v>54.270000000000003</v>
      </c>
      <c r="I252" s="224"/>
      <c r="J252" s="225">
        <f>ROUND(I252*H252,2)</f>
        <v>0</v>
      </c>
      <c r="K252" s="226"/>
      <c r="L252" s="41"/>
      <c r="M252" s="227" t="s">
        <v>1</v>
      </c>
      <c r="N252" s="228" t="s">
        <v>39</v>
      </c>
      <c r="O252" s="94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1" t="s">
        <v>196</v>
      </c>
      <c r="AT252" s="231" t="s">
        <v>129</v>
      </c>
      <c r="AU252" s="231" t="s">
        <v>134</v>
      </c>
      <c r="AY252" s="14" t="s">
        <v>127</v>
      </c>
      <c r="BE252" s="232">
        <f>IF(N252="základná",J252,0)</f>
        <v>0</v>
      </c>
      <c r="BF252" s="232">
        <f>IF(N252="znížená",J252,0)</f>
        <v>0</v>
      </c>
      <c r="BG252" s="232">
        <f>IF(N252="zákl. prenesená",J252,0)</f>
        <v>0</v>
      </c>
      <c r="BH252" s="232">
        <f>IF(N252="zníž. prenesená",J252,0)</f>
        <v>0</v>
      </c>
      <c r="BI252" s="232">
        <f>IF(N252="nulová",J252,0)</f>
        <v>0</v>
      </c>
      <c r="BJ252" s="14" t="s">
        <v>134</v>
      </c>
      <c r="BK252" s="232">
        <f>ROUND(I252*H252,2)</f>
        <v>0</v>
      </c>
      <c r="BL252" s="14" t="s">
        <v>196</v>
      </c>
      <c r="BM252" s="231" t="s">
        <v>549</v>
      </c>
    </row>
    <row r="253" s="2" customFormat="1" ht="16.5" customHeight="1">
      <c r="A253" s="35"/>
      <c r="B253" s="36"/>
      <c r="C253" s="233" t="s">
        <v>550</v>
      </c>
      <c r="D253" s="233" t="s">
        <v>375</v>
      </c>
      <c r="E253" s="234" t="s">
        <v>551</v>
      </c>
      <c r="F253" s="235" t="s">
        <v>552</v>
      </c>
      <c r="G253" s="236" t="s">
        <v>224</v>
      </c>
      <c r="H253" s="237">
        <v>59.697000000000003</v>
      </c>
      <c r="I253" s="238"/>
      <c r="J253" s="239">
        <f>ROUND(I253*H253,2)</f>
        <v>0</v>
      </c>
      <c r="K253" s="240"/>
      <c r="L253" s="241"/>
      <c r="M253" s="242" t="s">
        <v>1</v>
      </c>
      <c r="N253" s="243" t="s">
        <v>39</v>
      </c>
      <c r="O253" s="94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1" t="s">
        <v>262</v>
      </c>
      <c r="AT253" s="231" t="s">
        <v>375</v>
      </c>
      <c r="AU253" s="231" t="s">
        <v>134</v>
      </c>
      <c r="AY253" s="14" t="s">
        <v>127</v>
      </c>
      <c r="BE253" s="232">
        <f>IF(N253="základná",J253,0)</f>
        <v>0</v>
      </c>
      <c r="BF253" s="232">
        <f>IF(N253="znížená",J253,0)</f>
        <v>0</v>
      </c>
      <c r="BG253" s="232">
        <f>IF(N253="zákl. prenesená",J253,0)</f>
        <v>0</v>
      </c>
      <c r="BH253" s="232">
        <f>IF(N253="zníž. prenesená",J253,0)</f>
        <v>0</v>
      </c>
      <c r="BI253" s="232">
        <f>IF(N253="nulová",J253,0)</f>
        <v>0</v>
      </c>
      <c r="BJ253" s="14" t="s">
        <v>134</v>
      </c>
      <c r="BK253" s="232">
        <f>ROUND(I253*H253,2)</f>
        <v>0</v>
      </c>
      <c r="BL253" s="14" t="s">
        <v>196</v>
      </c>
      <c r="BM253" s="231" t="s">
        <v>553</v>
      </c>
    </row>
    <row r="254" s="2" customFormat="1" ht="16.5" customHeight="1">
      <c r="A254" s="35"/>
      <c r="B254" s="36"/>
      <c r="C254" s="219" t="s">
        <v>554</v>
      </c>
      <c r="D254" s="219" t="s">
        <v>129</v>
      </c>
      <c r="E254" s="220" t="s">
        <v>555</v>
      </c>
      <c r="F254" s="221" t="s">
        <v>556</v>
      </c>
      <c r="G254" s="222" t="s">
        <v>224</v>
      </c>
      <c r="H254" s="223">
        <v>141.30000000000001</v>
      </c>
      <c r="I254" s="224"/>
      <c r="J254" s="225">
        <f>ROUND(I254*H254,2)</f>
        <v>0</v>
      </c>
      <c r="K254" s="226"/>
      <c r="L254" s="41"/>
      <c r="M254" s="227" t="s">
        <v>1</v>
      </c>
      <c r="N254" s="228" t="s">
        <v>39</v>
      </c>
      <c r="O254" s="94"/>
      <c r="P254" s="229">
        <f>O254*H254</f>
        <v>0</v>
      </c>
      <c r="Q254" s="229">
        <v>6.0000000000000002E-05</v>
      </c>
      <c r="R254" s="229">
        <f>Q254*H254</f>
        <v>0.0084780000000000012</v>
      </c>
      <c r="S254" s="229">
        <v>0</v>
      </c>
      <c r="T254" s="23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1" t="s">
        <v>196</v>
      </c>
      <c r="AT254" s="231" t="s">
        <v>129</v>
      </c>
      <c r="AU254" s="231" t="s">
        <v>134</v>
      </c>
      <c r="AY254" s="14" t="s">
        <v>127</v>
      </c>
      <c r="BE254" s="232">
        <f>IF(N254="základná",J254,0)</f>
        <v>0</v>
      </c>
      <c r="BF254" s="232">
        <f>IF(N254="znížená",J254,0)</f>
        <v>0</v>
      </c>
      <c r="BG254" s="232">
        <f>IF(N254="zákl. prenesená",J254,0)</f>
        <v>0</v>
      </c>
      <c r="BH254" s="232">
        <f>IF(N254="zníž. prenesená",J254,0)</f>
        <v>0</v>
      </c>
      <c r="BI254" s="232">
        <f>IF(N254="nulová",J254,0)</f>
        <v>0</v>
      </c>
      <c r="BJ254" s="14" t="s">
        <v>134</v>
      </c>
      <c r="BK254" s="232">
        <f>ROUND(I254*H254,2)</f>
        <v>0</v>
      </c>
      <c r="BL254" s="14" t="s">
        <v>196</v>
      </c>
      <c r="BM254" s="231" t="s">
        <v>557</v>
      </c>
    </row>
    <row r="255" s="2" customFormat="1" ht="16.5" customHeight="1">
      <c r="A255" s="35"/>
      <c r="B255" s="36"/>
      <c r="C255" s="233" t="s">
        <v>558</v>
      </c>
      <c r="D255" s="233" t="s">
        <v>375</v>
      </c>
      <c r="E255" s="234" t="s">
        <v>559</v>
      </c>
      <c r="F255" s="235" t="s">
        <v>560</v>
      </c>
      <c r="G255" s="236" t="s">
        <v>132</v>
      </c>
      <c r="H255" s="237">
        <v>0.371</v>
      </c>
      <c r="I255" s="238"/>
      <c r="J255" s="239">
        <f>ROUND(I255*H255,2)</f>
        <v>0</v>
      </c>
      <c r="K255" s="240"/>
      <c r="L255" s="241"/>
      <c r="M255" s="242" t="s">
        <v>1</v>
      </c>
      <c r="N255" s="243" t="s">
        <v>39</v>
      </c>
      <c r="O255" s="94"/>
      <c r="P255" s="229">
        <f>O255*H255</f>
        <v>0</v>
      </c>
      <c r="Q255" s="229">
        <v>0.55000000000000004</v>
      </c>
      <c r="R255" s="229">
        <f>Q255*H255</f>
        <v>0.20405000000000001</v>
      </c>
      <c r="S255" s="229">
        <v>0</v>
      </c>
      <c r="T255" s="230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1" t="s">
        <v>262</v>
      </c>
      <c r="AT255" s="231" t="s">
        <v>375</v>
      </c>
      <c r="AU255" s="231" t="s">
        <v>134</v>
      </c>
      <c r="AY255" s="14" t="s">
        <v>127</v>
      </c>
      <c r="BE255" s="232">
        <f>IF(N255="základná",J255,0)</f>
        <v>0</v>
      </c>
      <c r="BF255" s="232">
        <f>IF(N255="znížená",J255,0)</f>
        <v>0</v>
      </c>
      <c r="BG255" s="232">
        <f>IF(N255="zákl. prenesená",J255,0)</f>
        <v>0</v>
      </c>
      <c r="BH255" s="232">
        <f>IF(N255="zníž. prenesená",J255,0)</f>
        <v>0</v>
      </c>
      <c r="BI255" s="232">
        <f>IF(N255="nulová",J255,0)</f>
        <v>0</v>
      </c>
      <c r="BJ255" s="14" t="s">
        <v>134</v>
      </c>
      <c r="BK255" s="232">
        <f>ROUND(I255*H255,2)</f>
        <v>0</v>
      </c>
      <c r="BL255" s="14" t="s">
        <v>196</v>
      </c>
      <c r="BM255" s="231" t="s">
        <v>561</v>
      </c>
    </row>
    <row r="256" s="2" customFormat="1" ht="24.15" customHeight="1">
      <c r="A256" s="35"/>
      <c r="B256" s="36"/>
      <c r="C256" s="219" t="s">
        <v>562</v>
      </c>
      <c r="D256" s="219" t="s">
        <v>129</v>
      </c>
      <c r="E256" s="220" t="s">
        <v>563</v>
      </c>
      <c r="F256" s="221" t="s">
        <v>564</v>
      </c>
      <c r="G256" s="222" t="s">
        <v>169</v>
      </c>
      <c r="H256" s="223">
        <v>58.700000000000003</v>
      </c>
      <c r="I256" s="224"/>
      <c r="J256" s="225">
        <f>ROUND(I256*H256,2)</f>
        <v>0</v>
      </c>
      <c r="K256" s="226"/>
      <c r="L256" s="41"/>
      <c r="M256" s="227" t="s">
        <v>1</v>
      </c>
      <c r="N256" s="228" t="s">
        <v>39</v>
      </c>
      <c r="O256" s="94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1" t="s">
        <v>196</v>
      </c>
      <c r="AT256" s="231" t="s">
        <v>129</v>
      </c>
      <c r="AU256" s="231" t="s">
        <v>134</v>
      </c>
      <c r="AY256" s="14" t="s">
        <v>127</v>
      </c>
      <c r="BE256" s="232">
        <f>IF(N256="základná",J256,0)</f>
        <v>0</v>
      </c>
      <c r="BF256" s="232">
        <f>IF(N256="znížená",J256,0)</f>
        <v>0</v>
      </c>
      <c r="BG256" s="232">
        <f>IF(N256="zákl. prenesená",J256,0)</f>
        <v>0</v>
      </c>
      <c r="BH256" s="232">
        <f>IF(N256="zníž. prenesená",J256,0)</f>
        <v>0</v>
      </c>
      <c r="BI256" s="232">
        <f>IF(N256="nulová",J256,0)</f>
        <v>0</v>
      </c>
      <c r="BJ256" s="14" t="s">
        <v>134</v>
      </c>
      <c r="BK256" s="232">
        <f>ROUND(I256*H256,2)</f>
        <v>0</v>
      </c>
      <c r="BL256" s="14" t="s">
        <v>196</v>
      </c>
      <c r="BM256" s="231" t="s">
        <v>565</v>
      </c>
    </row>
    <row r="257" s="2" customFormat="1" ht="33" customHeight="1">
      <c r="A257" s="35"/>
      <c r="B257" s="36"/>
      <c r="C257" s="233" t="s">
        <v>566</v>
      </c>
      <c r="D257" s="233" t="s">
        <v>375</v>
      </c>
      <c r="E257" s="234" t="s">
        <v>567</v>
      </c>
      <c r="F257" s="235" t="s">
        <v>568</v>
      </c>
      <c r="G257" s="236" t="s">
        <v>169</v>
      </c>
      <c r="H257" s="237">
        <v>67.504999999999995</v>
      </c>
      <c r="I257" s="238"/>
      <c r="J257" s="239">
        <f>ROUND(I257*H257,2)</f>
        <v>0</v>
      </c>
      <c r="K257" s="240"/>
      <c r="L257" s="241"/>
      <c r="M257" s="242" t="s">
        <v>1</v>
      </c>
      <c r="N257" s="243" t="s">
        <v>39</v>
      </c>
      <c r="O257" s="94"/>
      <c r="P257" s="229">
        <f>O257*H257</f>
        <v>0</v>
      </c>
      <c r="Q257" s="229">
        <v>0.0043400000000000001</v>
      </c>
      <c r="R257" s="229">
        <f>Q257*H257</f>
        <v>0.2929717</v>
      </c>
      <c r="S257" s="229">
        <v>0</v>
      </c>
      <c r="T257" s="23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1" t="s">
        <v>262</v>
      </c>
      <c r="AT257" s="231" t="s">
        <v>375</v>
      </c>
      <c r="AU257" s="231" t="s">
        <v>134</v>
      </c>
      <c r="AY257" s="14" t="s">
        <v>127</v>
      </c>
      <c r="BE257" s="232">
        <f>IF(N257="základná",J257,0)</f>
        <v>0</v>
      </c>
      <c r="BF257" s="232">
        <f>IF(N257="znížená",J257,0)</f>
        <v>0</v>
      </c>
      <c r="BG257" s="232">
        <f>IF(N257="zákl. prenesená",J257,0)</f>
        <v>0</v>
      </c>
      <c r="BH257" s="232">
        <f>IF(N257="zníž. prenesená",J257,0)</f>
        <v>0</v>
      </c>
      <c r="BI257" s="232">
        <f>IF(N257="nulová",J257,0)</f>
        <v>0</v>
      </c>
      <c r="BJ257" s="14" t="s">
        <v>134</v>
      </c>
      <c r="BK257" s="232">
        <f>ROUND(I257*H257,2)</f>
        <v>0</v>
      </c>
      <c r="BL257" s="14" t="s">
        <v>196</v>
      </c>
      <c r="BM257" s="231" t="s">
        <v>569</v>
      </c>
    </row>
    <row r="258" s="2" customFormat="1" ht="33" customHeight="1">
      <c r="A258" s="35"/>
      <c r="B258" s="36"/>
      <c r="C258" s="219" t="s">
        <v>570</v>
      </c>
      <c r="D258" s="219" t="s">
        <v>129</v>
      </c>
      <c r="E258" s="220" t="s">
        <v>571</v>
      </c>
      <c r="F258" s="221" t="s">
        <v>572</v>
      </c>
      <c r="G258" s="222" t="s">
        <v>224</v>
      </c>
      <c r="H258" s="223">
        <v>6.1699999999999999</v>
      </c>
      <c r="I258" s="224"/>
      <c r="J258" s="225">
        <f>ROUND(I258*H258,2)</f>
        <v>0</v>
      </c>
      <c r="K258" s="226"/>
      <c r="L258" s="41"/>
      <c r="M258" s="227" t="s">
        <v>1</v>
      </c>
      <c r="N258" s="228" t="s">
        <v>39</v>
      </c>
      <c r="O258" s="94"/>
      <c r="P258" s="229">
        <f>O258*H258</f>
        <v>0</v>
      </c>
      <c r="Q258" s="229">
        <v>0</v>
      </c>
      <c r="R258" s="229">
        <f>Q258*H258</f>
        <v>0</v>
      </c>
      <c r="S258" s="229">
        <v>0.012999999999999999</v>
      </c>
      <c r="T258" s="230">
        <f>S258*H258</f>
        <v>0.08020999999999999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1" t="s">
        <v>196</v>
      </c>
      <c r="AT258" s="231" t="s">
        <v>129</v>
      </c>
      <c r="AU258" s="231" t="s">
        <v>134</v>
      </c>
      <c r="AY258" s="14" t="s">
        <v>127</v>
      </c>
      <c r="BE258" s="232">
        <f>IF(N258="základná",J258,0)</f>
        <v>0</v>
      </c>
      <c r="BF258" s="232">
        <f>IF(N258="znížená",J258,0)</f>
        <v>0</v>
      </c>
      <c r="BG258" s="232">
        <f>IF(N258="zákl. prenesená",J258,0)</f>
        <v>0</v>
      </c>
      <c r="BH258" s="232">
        <f>IF(N258="zníž. prenesená",J258,0)</f>
        <v>0</v>
      </c>
      <c r="BI258" s="232">
        <f>IF(N258="nulová",J258,0)</f>
        <v>0</v>
      </c>
      <c r="BJ258" s="14" t="s">
        <v>134</v>
      </c>
      <c r="BK258" s="232">
        <f>ROUND(I258*H258,2)</f>
        <v>0</v>
      </c>
      <c r="BL258" s="14" t="s">
        <v>196</v>
      </c>
      <c r="BM258" s="231" t="s">
        <v>573</v>
      </c>
    </row>
    <row r="259" s="2" customFormat="1" ht="33" customHeight="1">
      <c r="A259" s="35"/>
      <c r="B259" s="36"/>
      <c r="C259" s="219" t="s">
        <v>574</v>
      </c>
      <c r="D259" s="219" t="s">
        <v>129</v>
      </c>
      <c r="E259" s="220" t="s">
        <v>575</v>
      </c>
      <c r="F259" s="221" t="s">
        <v>576</v>
      </c>
      <c r="G259" s="222" t="s">
        <v>224</v>
      </c>
      <c r="H259" s="223">
        <v>2.855</v>
      </c>
      <c r="I259" s="224"/>
      <c r="J259" s="225">
        <f>ROUND(I259*H259,2)</f>
        <v>0</v>
      </c>
      <c r="K259" s="226"/>
      <c r="L259" s="41"/>
      <c r="M259" s="227" t="s">
        <v>1</v>
      </c>
      <c r="N259" s="228" t="s">
        <v>39</v>
      </c>
      <c r="O259" s="94"/>
      <c r="P259" s="229">
        <f>O259*H259</f>
        <v>0</v>
      </c>
      <c r="Q259" s="229">
        <v>0.00021000000000000001</v>
      </c>
      <c r="R259" s="229">
        <f>Q259*H259</f>
        <v>0.00059955000000000002</v>
      </c>
      <c r="S259" s="229">
        <v>0</v>
      </c>
      <c r="T259" s="23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1" t="s">
        <v>196</v>
      </c>
      <c r="AT259" s="231" t="s">
        <v>129</v>
      </c>
      <c r="AU259" s="231" t="s">
        <v>134</v>
      </c>
      <c r="AY259" s="14" t="s">
        <v>127</v>
      </c>
      <c r="BE259" s="232">
        <f>IF(N259="základná",J259,0)</f>
        <v>0</v>
      </c>
      <c r="BF259" s="232">
        <f>IF(N259="znížená",J259,0)</f>
        <v>0</v>
      </c>
      <c r="BG259" s="232">
        <f>IF(N259="zákl. prenesená",J259,0)</f>
        <v>0</v>
      </c>
      <c r="BH259" s="232">
        <f>IF(N259="zníž. prenesená",J259,0)</f>
        <v>0</v>
      </c>
      <c r="BI259" s="232">
        <f>IF(N259="nulová",J259,0)</f>
        <v>0</v>
      </c>
      <c r="BJ259" s="14" t="s">
        <v>134</v>
      </c>
      <c r="BK259" s="232">
        <f>ROUND(I259*H259,2)</f>
        <v>0</v>
      </c>
      <c r="BL259" s="14" t="s">
        <v>196</v>
      </c>
      <c r="BM259" s="231" t="s">
        <v>577</v>
      </c>
    </row>
    <row r="260" s="2" customFormat="1" ht="24.15" customHeight="1">
      <c r="A260" s="35"/>
      <c r="B260" s="36"/>
      <c r="C260" s="233" t="s">
        <v>578</v>
      </c>
      <c r="D260" s="233" t="s">
        <v>375</v>
      </c>
      <c r="E260" s="234" t="s">
        <v>579</v>
      </c>
      <c r="F260" s="235" t="s">
        <v>580</v>
      </c>
      <c r="G260" s="236" t="s">
        <v>132</v>
      </c>
      <c r="H260" s="237">
        <v>0.064000000000000001</v>
      </c>
      <c r="I260" s="238"/>
      <c r="J260" s="239">
        <f>ROUND(I260*H260,2)</f>
        <v>0</v>
      </c>
      <c r="K260" s="240"/>
      <c r="L260" s="241"/>
      <c r="M260" s="242" t="s">
        <v>1</v>
      </c>
      <c r="N260" s="243" t="s">
        <v>39</v>
      </c>
      <c r="O260" s="94"/>
      <c r="P260" s="229">
        <f>O260*H260</f>
        <v>0</v>
      </c>
      <c r="Q260" s="229">
        <v>0.55000000000000004</v>
      </c>
      <c r="R260" s="229">
        <f>Q260*H260</f>
        <v>0.035200000000000002</v>
      </c>
      <c r="S260" s="229">
        <v>0</v>
      </c>
      <c r="T260" s="23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1" t="s">
        <v>262</v>
      </c>
      <c r="AT260" s="231" t="s">
        <v>375</v>
      </c>
      <c r="AU260" s="231" t="s">
        <v>134</v>
      </c>
      <c r="AY260" s="14" t="s">
        <v>127</v>
      </c>
      <c r="BE260" s="232">
        <f>IF(N260="základná",J260,0)</f>
        <v>0</v>
      </c>
      <c r="BF260" s="232">
        <f>IF(N260="znížená",J260,0)</f>
        <v>0</v>
      </c>
      <c r="BG260" s="232">
        <f>IF(N260="zákl. prenesená",J260,0)</f>
        <v>0</v>
      </c>
      <c r="BH260" s="232">
        <f>IF(N260="zníž. prenesená",J260,0)</f>
        <v>0</v>
      </c>
      <c r="BI260" s="232">
        <f>IF(N260="nulová",J260,0)</f>
        <v>0</v>
      </c>
      <c r="BJ260" s="14" t="s">
        <v>134</v>
      </c>
      <c r="BK260" s="232">
        <f>ROUND(I260*H260,2)</f>
        <v>0</v>
      </c>
      <c r="BL260" s="14" t="s">
        <v>196</v>
      </c>
      <c r="BM260" s="231" t="s">
        <v>581</v>
      </c>
    </row>
    <row r="261" s="2" customFormat="1" ht="24.15" customHeight="1">
      <c r="A261" s="35"/>
      <c r="B261" s="36"/>
      <c r="C261" s="219" t="s">
        <v>582</v>
      </c>
      <c r="D261" s="219" t="s">
        <v>129</v>
      </c>
      <c r="E261" s="220" t="s">
        <v>583</v>
      </c>
      <c r="F261" s="221" t="s">
        <v>584</v>
      </c>
      <c r="G261" s="222" t="s">
        <v>169</v>
      </c>
      <c r="H261" s="223">
        <v>64.569999999999993</v>
      </c>
      <c r="I261" s="224"/>
      <c r="J261" s="225">
        <f>ROUND(I261*H261,2)</f>
        <v>0</v>
      </c>
      <c r="K261" s="226"/>
      <c r="L261" s="41"/>
      <c r="M261" s="227" t="s">
        <v>1</v>
      </c>
      <c r="N261" s="228" t="s">
        <v>39</v>
      </c>
      <c r="O261" s="94"/>
      <c r="P261" s="229">
        <f>O261*H261</f>
        <v>0</v>
      </c>
      <c r="Q261" s="229">
        <v>0.010829999999999999</v>
      </c>
      <c r="R261" s="229">
        <f>Q261*H261</f>
        <v>0.69929309999999989</v>
      </c>
      <c r="S261" s="229">
        <v>0</v>
      </c>
      <c r="T261" s="23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1" t="s">
        <v>196</v>
      </c>
      <c r="AT261" s="231" t="s">
        <v>129</v>
      </c>
      <c r="AU261" s="231" t="s">
        <v>134</v>
      </c>
      <c r="AY261" s="14" t="s">
        <v>127</v>
      </c>
      <c r="BE261" s="232">
        <f>IF(N261="základná",J261,0)</f>
        <v>0</v>
      </c>
      <c r="BF261" s="232">
        <f>IF(N261="znížená",J261,0)</f>
        <v>0</v>
      </c>
      <c r="BG261" s="232">
        <f>IF(N261="zákl. prenesená",J261,0)</f>
        <v>0</v>
      </c>
      <c r="BH261" s="232">
        <f>IF(N261="zníž. prenesená",J261,0)</f>
        <v>0</v>
      </c>
      <c r="BI261" s="232">
        <f>IF(N261="nulová",J261,0)</f>
        <v>0</v>
      </c>
      <c r="BJ261" s="14" t="s">
        <v>134</v>
      </c>
      <c r="BK261" s="232">
        <f>ROUND(I261*H261,2)</f>
        <v>0</v>
      </c>
      <c r="BL261" s="14" t="s">
        <v>196</v>
      </c>
      <c r="BM261" s="231" t="s">
        <v>585</v>
      </c>
    </row>
    <row r="262" s="2" customFormat="1" ht="24.15" customHeight="1">
      <c r="A262" s="35"/>
      <c r="B262" s="36"/>
      <c r="C262" s="219" t="s">
        <v>586</v>
      </c>
      <c r="D262" s="219" t="s">
        <v>129</v>
      </c>
      <c r="E262" s="220" t="s">
        <v>587</v>
      </c>
      <c r="F262" s="221" t="s">
        <v>588</v>
      </c>
      <c r="G262" s="222" t="s">
        <v>169</v>
      </c>
      <c r="H262" s="223">
        <v>73.647000000000006</v>
      </c>
      <c r="I262" s="224"/>
      <c r="J262" s="225">
        <f>ROUND(I262*H262,2)</f>
        <v>0</v>
      </c>
      <c r="K262" s="226"/>
      <c r="L262" s="41"/>
      <c r="M262" s="227" t="s">
        <v>1</v>
      </c>
      <c r="N262" s="228" t="s">
        <v>39</v>
      </c>
      <c r="O262" s="94"/>
      <c r="P262" s="229">
        <f>O262*H262</f>
        <v>0</v>
      </c>
      <c r="Q262" s="229">
        <v>0</v>
      </c>
      <c r="R262" s="229">
        <f>Q262*H262</f>
        <v>0</v>
      </c>
      <c r="S262" s="229">
        <v>0.014</v>
      </c>
      <c r="T262" s="230">
        <f>S262*H262</f>
        <v>1.031058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1" t="s">
        <v>196</v>
      </c>
      <c r="AT262" s="231" t="s">
        <v>129</v>
      </c>
      <c r="AU262" s="231" t="s">
        <v>134</v>
      </c>
      <c r="AY262" s="14" t="s">
        <v>127</v>
      </c>
      <c r="BE262" s="232">
        <f>IF(N262="základná",J262,0)</f>
        <v>0</v>
      </c>
      <c r="BF262" s="232">
        <f>IF(N262="znížená",J262,0)</f>
        <v>0</v>
      </c>
      <c r="BG262" s="232">
        <f>IF(N262="zákl. prenesená",J262,0)</f>
        <v>0</v>
      </c>
      <c r="BH262" s="232">
        <f>IF(N262="zníž. prenesená",J262,0)</f>
        <v>0</v>
      </c>
      <c r="BI262" s="232">
        <f>IF(N262="nulová",J262,0)</f>
        <v>0</v>
      </c>
      <c r="BJ262" s="14" t="s">
        <v>134</v>
      </c>
      <c r="BK262" s="232">
        <f>ROUND(I262*H262,2)</f>
        <v>0</v>
      </c>
      <c r="BL262" s="14" t="s">
        <v>196</v>
      </c>
      <c r="BM262" s="231" t="s">
        <v>589</v>
      </c>
    </row>
    <row r="263" s="2" customFormat="1" ht="24.15" customHeight="1">
      <c r="A263" s="35"/>
      <c r="B263" s="36"/>
      <c r="C263" s="219" t="s">
        <v>590</v>
      </c>
      <c r="D263" s="219" t="s">
        <v>129</v>
      </c>
      <c r="E263" s="220" t="s">
        <v>591</v>
      </c>
      <c r="F263" s="221" t="s">
        <v>592</v>
      </c>
      <c r="G263" s="222" t="s">
        <v>169</v>
      </c>
      <c r="H263" s="223">
        <v>58.700000000000003</v>
      </c>
      <c r="I263" s="224"/>
      <c r="J263" s="225">
        <f>ROUND(I263*H263,2)</f>
        <v>0</v>
      </c>
      <c r="K263" s="226"/>
      <c r="L263" s="41"/>
      <c r="M263" s="227" t="s">
        <v>1</v>
      </c>
      <c r="N263" s="228" t="s">
        <v>39</v>
      </c>
      <c r="O263" s="94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1" t="s">
        <v>196</v>
      </c>
      <c r="AT263" s="231" t="s">
        <v>129</v>
      </c>
      <c r="AU263" s="231" t="s">
        <v>134</v>
      </c>
      <c r="AY263" s="14" t="s">
        <v>127</v>
      </c>
      <c r="BE263" s="232">
        <f>IF(N263="základná",J263,0)</f>
        <v>0</v>
      </c>
      <c r="BF263" s="232">
        <f>IF(N263="znížená",J263,0)</f>
        <v>0</v>
      </c>
      <c r="BG263" s="232">
        <f>IF(N263="zákl. prenesená",J263,0)</f>
        <v>0</v>
      </c>
      <c r="BH263" s="232">
        <f>IF(N263="zníž. prenesená",J263,0)</f>
        <v>0</v>
      </c>
      <c r="BI263" s="232">
        <f>IF(N263="nulová",J263,0)</f>
        <v>0</v>
      </c>
      <c r="BJ263" s="14" t="s">
        <v>134</v>
      </c>
      <c r="BK263" s="232">
        <f>ROUND(I263*H263,2)</f>
        <v>0</v>
      </c>
      <c r="BL263" s="14" t="s">
        <v>196</v>
      </c>
      <c r="BM263" s="231" t="s">
        <v>593</v>
      </c>
    </row>
    <row r="264" s="2" customFormat="1" ht="24.15" customHeight="1">
      <c r="A264" s="35"/>
      <c r="B264" s="36"/>
      <c r="C264" s="233" t="s">
        <v>594</v>
      </c>
      <c r="D264" s="233" t="s">
        <v>375</v>
      </c>
      <c r="E264" s="234" t="s">
        <v>595</v>
      </c>
      <c r="F264" s="235" t="s">
        <v>596</v>
      </c>
      <c r="G264" s="236" t="s">
        <v>169</v>
      </c>
      <c r="H264" s="237">
        <v>67.504999999999995</v>
      </c>
      <c r="I264" s="238"/>
      <c r="J264" s="239">
        <f>ROUND(I264*H264,2)</f>
        <v>0</v>
      </c>
      <c r="K264" s="240"/>
      <c r="L264" s="241"/>
      <c r="M264" s="242" t="s">
        <v>1</v>
      </c>
      <c r="N264" s="243" t="s">
        <v>39</v>
      </c>
      <c r="O264" s="94"/>
      <c r="P264" s="229">
        <f>O264*H264</f>
        <v>0</v>
      </c>
      <c r="Q264" s="229">
        <v>0.0083599999999999994</v>
      </c>
      <c r="R264" s="229">
        <f>Q264*H264</f>
        <v>0.56434179999999989</v>
      </c>
      <c r="S264" s="229">
        <v>0</v>
      </c>
      <c r="T264" s="23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1" t="s">
        <v>262</v>
      </c>
      <c r="AT264" s="231" t="s">
        <v>375</v>
      </c>
      <c r="AU264" s="231" t="s">
        <v>134</v>
      </c>
      <c r="AY264" s="14" t="s">
        <v>127</v>
      </c>
      <c r="BE264" s="232">
        <f>IF(N264="základná",J264,0)</f>
        <v>0</v>
      </c>
      <c r="BF264" s="232">
        <f>IF(N264="znížená",J264,0)</f>
        <v>0</v>
      </c>
      <c r="BG264" s="232">
        <f>IF(N264="zákl. prenesená",J264,0)</f>
        <v>0</v>
      </c>
      <c r="BH264" s="232">
        <f>IF(N264="zníž. prenesená",J264,0)</f>
        <v>0</v>
      </c>
      <c r="BI264" s="232">
        <f>IF(N264="nulová",J264,0)</f>
        <v>0</v>
      </c>
      <c r="BJ264" s="14" t="s">
        <v>134</v>
      </c>
      <c r="BK264" s="232">
        <f>ROUND(I264*H264,2)</f>
        <v>0</v>
      </c>
      <c r="BL264" s="14" t="s">
        <v>196</v>
      </c>
      <c r="BM264" s="231" t="s">
        <v>597</v>
      </c>
    </row>
    <row r="265" s="2" customFormat="1" ht="24.15" customHeight="1">
      <c r="A265" s="35"/>
      <c r="B265" s="36"/>
      <c r="C265" s="219" t="s">
        <v>598</v>
      </c>
      <c r="D265" s="219" t="s">
        <v>129</v>
      </c>
      <c r="E265" s="220" t="s">
        <v>599</v>
      </c>
      <c r="F265" s="221" t="s">
        <v>600</v>
      </c>
      <c r="G265" s="222" t="s">
        <v>224</v>
      </c>
      <c r="H265" s="223">
        <v>82.799999999999997</v>
      </c>
      <c r="I265" s="224"/>
      <c r="J265" s="225">
        <f>ROUND(I265*H265,2)</f>
        <v>0</v>
      </c>
      <c r="K265" s="226"/>
      <c r="L265" s="41"/>
      <c r="M265" s="227" t="s">
        <v>1</v>
      </c>
      <c r="N265" s="228" t="s">
        <v>39</v>
      </c>
      <c r="O265" s="94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1" t="s">
        <v>196</v>
      </c>
      <c r="AT265" s="231" t="s">
        <v>129</v>
      </c>
      <c r="AU265" s="231" t="s">
        <v>134</v>
      </c>
      <c r="AY265" s="14" t="s">
        <v>127</v>
      </c>
      <c r="BE265" s="232">
        <f>IF(N265="základná",J265,0)</f>
        <v>0</v>
      </c>
      <c r="BF265" s="232">
        <f>IF(N265="znížená",J265,0)</f>
        <v>0</v>
      </c>
      <c r="BG265" s="232">
        <f>IF(N265="zákl. prenesená",J265,0)</f>
        <v>0</v>
      </c>
      <c r="BH265" s="232">
        <f>IF(N265="zníž. prenesená",J265,0)</f>
        <v>0</v>
      </c>
      <c r="BI265" s="232">
        <f>IF(N265="nulová",J265,0)</f>
        <v>0</v>
      </c>
      <c r="BJ265" s="14" t="s">
        <v>134</v>
      </c>
      <c r="BK265" s="232">
        <f>ROUND(I265*H265,2)</f>
        <v>0</v>
      </c>
      <c r="BL265" s="14" t="s">
        <v>196</v>
      </c>
      <c r="BM265" s="231" t="s">
        <v>601</v>
      </c>
    </row>
    <row r="266" s="2" customFormat="1" ht="16.5" customHeight="1">
      <c r="A266" s="35"/>
      <c r="B266" s="36"/>
      <c r="C266" s="233" t="s">
        <v>602</v>
      </c>
      <c r="D266" s="233" t="s">
        <v>375</v>
      </c>
      <c r="E266" s="234" t="s">
        <v>603</v>
      </c>
      <c r="F266" s="235" t="s">
        <v>604</v>
      </c>
      <c r="G266" s="236" t="s">
        <v>132</v>
      </c>
      <c r="H266" s="237">
        <v>3.3620000000000001</v>
      </c>
      <c r="I266" s="238"/>
      <c r="J266" s="239">
        <f>ROUND(I266*H266,2)</f>
        <v>0</v>
      </c>
      <c r="K266" s="240"/>
      <c r="L266" s="241"/>
      <c r="M266" s="242" t="s">
        <v>1</v>
      </c>
      <c r="N266" s="243" t="s">
        <v>39</v>
      </c>
      <c r="O266" s="94"/>
      <c r="P266" s="229">
        <f>O266*H266</f>
        <v>0</v>
      </c>
      <c r="Q266" s="229">
        <v>0.55000000000000004</v>
      </c>
      <c r="R266" s="229">
        <f>Q266*H266</f>
        <v>1.8491000000000002</v>
      </c>
      <c r="S266" s="229">
        <v>0</v>
      </c>
      <c r="T266" s="23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1" t="s">
        <v>262</v>
      </c>
      <c r="AT266" s="231" t="s">
        <v>375</v>
      </c>
      <c r="AU266" s="231" t="s">
        <v>134</v>
      </c>
      <c r="AY266" s="14" t="s">
        <v>127</v>
      </c>
      <c r="BE266" s="232">
        <f>IF(N266="základná",J266,0)</f>
        <v>0</v>
      </c>
      <c r="BF266" s="232">
        <f>IF(N266="znížená",J266,0)</f>
        <v>0</v>
      </c>
      <c r="BG266" s="232">
        <f>IF(N266="zákl. prenesená",J266,0)</f>
        <v>0</v>
      </c>
      <c r="BH266" s="232">
        <f>IF(N266="zníž. prenesená",J266,0)</f>
        <v>0</v>
      </c>
      <c r="BI266" s="232">
        <f>IF(N266="nulová",J266,0)</f>
        <v>0</v>
      </c>
      <c r="BJ266" s="14" t="s">
        <v>134</v>
      </c>
      <c r="BK266" s="232">
        <f>ROUND(I266*H266,2)</f>
        <v>0</v>
      </c>
      <c r="BL266" s="14" t="s">
        <v>196</v>
      </c>
      <c r="BM266" s="231" t="s">
        <v>605</v>
      </c>
    </row>
    <row r="267" s="2" customFormat="1" ht="24.15" customHeight="1">
      <c r="A267" s="35"/>
      <c r="B267" s="36"/>
      <c r="C267" s="219" t="s">
        <v>606</v>
      </c>
      <c r="D267" s="219" t="s">
        <v>129</v>
      </c>
      <c r="E267" s="220" t="s">
        <v>607</v>
      </c>
      <c r="F267" s="221" t="s">
        <v>608</v>
      </c>
      <c r="G267" s="222" t="s">
        <v>169</v>
      </c>
      <c r="H267" s="223">
        <v>12.744</v>
      </c>
      <c r="I267" s="224"/>
      <c r="J267" s="225">
        <f>ROUND(I267*H267,2)</f>
        <v>0</v>
      </c>
      <c r="K267" s="226"/>
      <c r="L267" s="41"/>
      <c r="M267" s="227" t="s">
        <v>1</v>
      </c>
      <c r="N267" s="228" t="s">
        <v>39</v>
      </c>
      <c r="O267" s="94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1" t="s">
        <v>196</v>
      </c>
      <c r="AT267" s="231" t="s">
        <v>129</v>
      </c>
      <c r="AU267" s="231" t="s">
        <v>134</v>
      </c>
      <c r="AY267" s="14" t="s">
        <v>127</v>
      </c>
      <c r="BE267" s="232">
        <f>IF(N267="základná",J267,0)</f>
        <v>0</v>
      </c>
      <c r="BF267" s="232">
        <f>IF(N267="znížená",J267,0)</f>
        <v>0</v>
      </c>
      <c r="BG267" s="232">
        <f>IF(N267="zákl. prenesená",J267,0)</f>
        <v>0</v>
      </c>
      <c r="BH267" s="232">
        <f>IF(N267="zníž. prenesená",J267,0)</f>
        <v>0</v>
      </c>
      <c r="BI267" s="232">
        <f>IF(N267="nulová",J267,0)</f>
        <v>0</v>
      </c>
      <c r="BJ267" s="14" t="s">
        <v>134</v>
      </c>
      <c r="BK267" s="232">
        <f>ROUND(I267*H267,2)</f>
        <v>0</v>
      </c>
      <c r="BL267" s="14" t="s">
        <v>196</v>
      </c>
      <c r="BM267" s="231" t="s">
        <v>609</v>
      </c>
    </row>
    <row r="268" s="2" customFormat="1" ht="16.5" customHeight="1">
      <c r="A268" s="35"/>
      <c r="B268" s="36"/>
      <c r="C268" s="233" t="s">
        <v>610</v>
      </c>
      <c r="D268" s="233" t="s">
        <v>375</v>
      </c>
      <c r="E268" s="234" t="s">
        <v>611</v>
      </c>
      <c r="F268" s="235" t="s">
        <v>612</v>
      </c>
      <c r="G268" s="236" t="s">
        <v>169</v>
      </c>
      <c r="H268" s="237">
        <v>13.763999999999999</v>
      </c>
      <c r="I268" s="238"/>
      <c r="J268" s="239">
        <f>ROUND(I268*H268,2)</f>
        <v>0</v>
      </c>
      <c r="K268" s="240"/>
      <c r="L268" s="241"/>
      <c r="M268" s="242" t="s">
        <v>1</v>
      </c>
      <c r="N268" s="243" t="s">
        <v>39</v>
      </c>
      <c r="O268" s="94"/>
      <c r="P268" s="229">
        <f>O268*H268</f>
        <v>0</v>
      </c>
      <c r="Q268" s="229">
        <v>0.0066</v>
      </c>
      <c r="R268" s="229">
        <f>Q268*H268</f>
        <v>0.09084239999999999</v>
      </c>
      <c r="S268" s="229">
        <v>0</v>
      </c>
      <c r="T268" s="23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1" t="s">
        <v>262</v>
      </c>
      <c r="AT268" s="231" t="s">
        <v>375</v>
      </c>
      <c r="AU268" s="231" t="s">
        <v>134</v>
      </c>
      <c r="AY268" s="14" t="s">
        <v>127</v>
      </c>
      <c r="BE268" s="232">
        <f>IF(N268="základná",J268,0)</f>
        <v>0</v>
      </c>
      <c r="BF268" s="232">
        <f>IF(N268="znížená",J268,0)</f>
        <v>0</v>
      </c>
      <c r="BG268" s="232">
        <f>IF(N268="zákl. prenesená",J268,0)</f>
        <v>0</v>
      </c>
      <c r="BH268" s="232">
        <f>IF(N268="zníž. prenesená",J268,0)</f>
        <v>0</v>
      </c>
      <c r="BI268" s="232">
        <f>IF(N268="nulová",J268,0)</f>
        <v>0</v>
      </c>
      <c r="BJ268" s="14" t="s">
        <v>134</v>
      </c>
      <c r="BK268" s="232">
        <f>ROUND(I268*H268,2)</f>
        <v>0</v>
      </c>
      <c r="BL268" s="14" t="s">
        <v>196</v>
      </c>
      <c r="BM268" s="231" t="s">
        <v>613</v>
      </c>
    </row>
    <row r="269" s="2" customFormat="1" ht="33" customHeight="1">
      <c r="A269" s="35"/>
      <c r="B269" s="36"/>
      <c r="C269" s="219" t="s">
        <v>614</v>
      </c>
      <c r="D269" s="219" t="s">
        <v>129</v>
      </c>
      <c r="E269" s="220" t="s">
        <v>615</v>
      </c>
      <c r="F269" s="221" t="s">
        <v>616</v>
      </c>
      <c r="G269" s="222" t="s">
        <v>169</v>
      </c>
      <c r="H269" s="223">
        <v>9.7910000000000004</v>
      </c>
      <c r="I269" s="224"/>
      <c r="J269" s="225">
        <f>ROUND(I269*H269,2)</f>
        <v>0</v>
      </c>
      <c r="K269" s="226"/>
      <c r="L269" s="41"/>
      <c r="M269" s="227" t="s">
        <v>1</v>
      </c>
      <c r="N269" s="228" t="s">
        <v>39</v>
      </c>
      <c r="O269" s="94"/>
      <c r="P269" s="229">
        <f>O269*H269</f>
        <v>0</v>
      </c>
      <c r="Q269" s="229">
        <v>0</v>
      </c>
      <c r="R269" s="229">
        <f>Q269*H269</f>
        <v>0</v>
      </c>
      <c r="S269" s="229">
        <v>0.014</v>
      </c>
      <c r="T269" s="230">
        <f>S269*H269</f>
        <v>0.137074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1" t="s">
        <v>196</v>
      </c>
      <c r="AT269" s="231" t="s">
        <v>129</v>
      </c>
      <c r="AU269" s="231" t="s">
        <v>134</v>
      </c>
      <c r="AY269" s="14" t="s">
        <v>127</v>
      </c>
      <c r="BE269" s="232">
        <f>IF(N269="základná",J269,0)</f>
        <v>0</v>
      </c>
      <c r="BF269" s="232">
        <f>IF(N269="znížená",J269,0)</f>
        <v>0</v>
      </c>
      <c r="BG269" s="232">
        <f>IF(N269="zákl. prenesená",J269,0)</f>
        <v>0</v>
      </c>
      <c r="BH269" s="232">
        <f>IF(N269="zníž. prenesená",J269,0)</f>
        <v>0</v>
      </c>
      <c r="BI269" s="232">
        <f>IF(N269="nulová",J269,0)</f>
        <v>0</v>
      </c>
      <c r="BJ269" s="14" t="s">
        <v>134</v>
      </c>
      <c r="BK269" s="232">
        <f>ROUND(I269*H269,2)</f>
        <v>0</v>
      </c>
      <c r="BL269" s="14" t="s">
        <v>196</v>
      </c>
      <c r="BM269" s="231" t="s">
        <v>617</v>
      </c>
    </row>
    <row r="270" s="2" customFormat="1" ht="33" customHeight="1">
      <c r="A270" s="35"/>
      <c r="B270" s="36"/>
      <c r="C270" s="219" t="s">
        <v>618</v>
      </c>
      <c r="D270" s="219" t="s">
        <v>129</v>
      </c>
      <c r="E270" s="220" t="s">
        <v>619</v>
      </c>
      <c r="F270" s="221" t="s">
        <v>620</v>
      </c>
      <c r="G270" s="222" t="s">
        <v>169</v>
      </c>
      <c r="H270" s="223">
        <v>48.600000000000001</v>
      </c>
      <c r="I270" s="224"/>
      <c r="J270" s="225">
        <f>ROUND(I270*H270,2)</f>
        <v>0</v>
      </c>
      <c r="K270" s="226"/>
      <c r="L270" s="41"/>
      <c r="M270" s="227" t="s">
        <v>1</v>
      </c>
      <c r="N270" s="228" t="s">
        <v>39</v>
      </c>
      <c r="O270" s="94"/>
      <c r="P270" s="229">
        <f>O270*H270</f>
        <v>0</v>
      </c>
      <c r="Q270" s="229">
        <v>0</v>
      </c>
      <c r="R270" s="229">
        <f>Q270*H270</f>
        <v>0</v>
      </c>
      <c r="S270" s="229">
        <v>0.040000000000000001</v>
      </c>
      <c r="T270" s="230">
        <f>S270*H270</f>
        <v>1.9440000000000002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1" t="s">
        <v>196</v>
      </c>
      <c r="AT270" s="231" t="s">
        <v>129</v>
      </c>
      <c r="AU270" s="231" t="s">
        <v>134</v>
      </c>
      <c r="AY270" s="14" t="s">
        <v>127</v>
      </c>
      <c r="BE270" s="232">
        <f>IF(N270="základná",J270,0)</f>
        <v>0</v>
      </c>
      <c r="BF270" s="232">
        <f>IF(N270="znížená",J270,0)</f>
        <v>0</v>
      </c>
      <c r="BG270" s="232">
        <f>IF(N270="zákl. prenesená",J270,0)</f>
        <v>0</v>
      </c>
      <c r="BH270" s="232">
        <f>IF(N270="zníž. prenesená",J270,0)</f>
        <v>0</v>
      </c>
      <c r="BI270" s="232">
        <f>IF(N270="nulová",J270,0)</f>
        <v>0</v>
      </c>
      <c r="BJ270" s="14" t="s">
        <v>134</v>
      </c>
      <c r="BK270" s="232">
        <f>ROUND(I270*H270,2)</f>
        <v>0</v>
      </c>
      <c r="BL270" s="14" t="s">
        <v>196</v>
      </c>
      <c r="BM270" s="231" t="s">
        <v>621</v>
      </c>
    </row>
    <row r="271" s="2" customFormat="1" ht="24.15" customHeight="1">
      <c r="A271" s="35"/>
      <c r="B271" s="36"/>
      <c r="C271" s="219" t="s">
        <v>622</v>
      </c>
      <c r="D271" s="219" t="s">
        <v>129</v>
      </c>
      <c r="E271" s="220" t="s">
        <v>623</v>
      </c>
      <c r="F271" s="221" t="s">
        <v>624</v>
      </c>
      <c r="G271" s="222" t="s">
        <v>132</v>
      </c>
      <c r="H271" s="223">
        <v>10.093</v>
      </c>
      <c r="I271" s="224"/>
      <c r="J271" s="225">
        <f>ROUND(I271*H271,2)</f>
        <v>0</v>
      </c>
      <c r="K271" s="226"/>
      <c r="L271" s="41"/>
      <c r="M271" s="227" t="s">
        <v>1</v>
      </c>
      <c r="N271" s="228" t="s">
        <v>39</v>
      </c>
      <c r="O271" s="94"/>
      <c r="P271" s="229">
        <f>O271*H271</f>
        <v>0</v>
      </c>
      <c r="Q271" s="229">
        <v>0.0029399999999999999</v>
      </c>
      <c r="R271" s="229">
        <f>Q271*H271</f>
        <v>0.029673419999999999</v>
      </c>
      <c r="S271" s="229">
        <v>0</v>
      </c>
      <c r="T271" s="23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1" t="s">
        <v>196</v>
      </c>
      <c r="AT271" s="231" t="s">
        <v>129</v>
      </c>
      <c r="AU271" s="231" t="s">
        <v>134</v>
      </c>
      <c r="AY271" s="14" t="s">
        <v>127</v>
      </c>
      <c r="BE271" s="232">
        <f>IF(N271="základná",J271,0)</f>
        <v>0</v>
      </c>
      <c r="BF271" s="232">
        <f>IF(N271="znížená",J271,0)</f>
        <v>0</v>
      </c>
      <c r="BG271" s="232">
        <f>IF(N271="zákl. prenesená",J271,0)</f>
        <v>0</v>
      </c>
      <c r="BH271" s="232">
        <f>IF(N271="zníž. prenesená",J271,0)</f>
        <v>0</v>
      </c>
      <c r="BI271" s="232">
        <f>IF(N271="nulová",J271,0)</f>
        <v>0</v>
      </c>
      <c r="BJ271" s="14" t="s">
        <v>134</v>
      </c>
      <c r="BK271" s="232">
        <f>ROUND(I271*H271,2)</f>
        <v>0</v>
      </c>
      <c r="BL271" s="14" t="s">
        <v>196</v>
      </c>
      <c r="BM271" s="231" t="s">
        <v>625</v>
      </c>
    </row>
    <row r="272" s="2" customFormat="1" ht="24.15" customHeight="1">
      <c r="A272" s="35"/>
      <c r="B272" s="36"/>
      <c r="C272" s="219" t="s">
        <v>626</v>
      </c>
      <c r="D272" s="219" t="s">
        <v>129</v>
      </c>
      <c r="E272" s="220" t="s">
        <v>627</v>
      </c>
      <c r="F272" s="221" t="s">
        <v>628</v>
      </c>
      <c r="G272" s="222" t="s">
        <v>178</v>
      </c>
      <c r="H272" s="223">
        <v>7.1390000000000002</v>
      </c>
      <c r="I272" s="224"/>
      <c r="J272" s="225">
        <f>ROUND(I272*H272,2)</f>
        <v>0</v>
      </c>
      <c r="K272" s="226"/>
      <c r="L272" s="41"/>
      <c r="M272" s="227" t="s">
        <v>1</v>
      </c>
      <c r="N272" s="228" t="s">
        <v>39</v>
      </c>
      <c r="O272" s="94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1" t="s">
        <v>196</v>
      </c>
      <c r="AT272" s="231" t="s">
        <v>129</v>
      </c>
      <c r="AU272" s="231" t="s">
        <v>134</v>
      </c>
      <c r="AY272" s="14" t="s">
        <v>127</v>
      </c>
      <c r="BE272" s="232">
        <f>IF(N272="základná",J272,0)</f>
        <v>0</v>
      </c>
      <c r="BF272" s="232">
        <f>IF(N272="znížená",J272,0)</f>
        <v>0</v>
      </c>
      <c r="BG272" s="232">
        <f>IF(N272="zákl. prenesená",J272,0)</f>
        <v>0</v>
      </c>
      <c r="BH272" s="232">
        <f>IF(N272="zníž. prenesená",J272,0)</f>
        <v>0</v>
      </c>
      <c r="BI272" s="232">
        <f>IF(N272="nulová",J272,0)</f>
        <v>0</v>
      </c>
      <c r="BJ272" s="14" t="s">
        <v>134</v>
      </c>
      <c r="BK272" s="232">
        <f>ROUND(I272*H272,2)</f>
        <v>0</v>
      </c>
      <c r="BL272" s="14" t="s">
        <v>196</v>
      </c>
      <c r="BM272" s="231" t="s">
        <v>629</v>
      </c>
    </row>
    <row r="273" s="12" customFormat="1" ht="22.8" customHeight="1">
      <c r="A273" s="12"/>
      <c r="B273" s="203"/>
      <c r="C273" s="204"/>
      <c r="D273" s="205" t="s">
        <v>72</v>
      </c>
      <c r="E273" s="217" t="s">
        <v>630</v>
      </c>
      <c r="F273" s="217" t="s">
        <v>631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SUM(P274:P277)</f>
        <v>0</v>
      </c>
      <c r="Q273" s="211"/>
      <c r="R273" s="212">
        <f>SUM(R274:R277)</f>
        <v>2.9187427399999999</v>
      </c>
      <c r="S273" s="211"/>
      <c r="T273" s="213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134</v>
      </c>
      <c r="AT273" s="215" t="s">
        <v>72</v>
      </c>
      <c r="AU273" s="215" t="s">
        <v>78</v>
      </c>
      <c r="AY273" s="214" t="s">
        <v>127</v>
      </c>
      <c r="BK273" s="216">
        <f>SUM(BK274:BK277)</f>
        <v>0</v>
      </c>
    </row>
    <row r="274" s="2" customFormat="1" ht="33" customHeight="1">
      <c r="A274" s="35"/>
      <c r="B274" s="36"/>
      <c r="C274" s="219" t="s">
        <v>632</v>
      </c>
      <c r="D274" s="219" t="s">
        <v>129</v>
      </c>
      <c r="E274" s="220" t="s">
        <v>633</v>
      </c>
      <c r="F274" s="221" t="s">
        <v>634</v>
      </c>
      <c r="G274" s="222" t="s">
        <v>169</v>
      </c>
      <c r="H274" s="223">
        <v>44.643000000000001</v>
      </c>
      <c r="I274" s="224"/>
      <c r="J274" s="225">
        <f>ROUND(I274*H274,2)</f>
        <v>0</v>
      </c>
      <c r="K274" s="226"/>
      <c r="L274" s="41"/>
      <c r="M274" s="227" t="s">
        <v>1</v>
      </c>
      <c r="N274" s="228" t="s">
        <v>39</v>
      </c>
      <c r="O274" s="94"/>
      <c r="P274" s="229">
        <f>O274*H274</f>
        <v>0</v>
      </c>
      <c r="Q274" s="229">
        <v>0.043209999999999998</v>
      </c>
      <c r="R274" s="229">
        <f>Q274*H274</f>
        <v>1.9290240299999999</v>
      </c>
      <c r="S274" s="229">
        <v>0</v>
      </c>
      <c r="T274" s="23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1" t="s">
        <v>196</v>
      </c>
      <c r="AT274" s="231" t="s">
        <v>129</v>
      </c>
      <c r="AU274" s="231" t="s">
        <v>134</v>
      </c>
      <c r="AY274" s="14" t="s">
        <v>127</v>
      </c>
      <c r="BE274" s="232">
        <f>IF(N274="základná",J274,0)</f>
        <v>0</v>
      </c>
      <c r="BF274" s="232">
        <f>IF(N274="znížená",J274,0)</f>
        <v>0</v>
      </c>
      <c r="BG274" s="232">
        <f>IF(N274="zákl. prenesená",J274,0)</f>
        <v>0</v>
      </c>
      <c r="BH274" s="232">
        <f>IF(N274="zníž. prenesená",J274,0)</f>
        <v>0</v>
      </c>
      <c r="BI274" s="232">
        <f>IF(N274="nulová",J274,0)</f>
        <v>0</v>
      </c>
      <c r="BJ274" s="14" t="s">
        <v>134</v>
      </c>
      <c r="BK274" s="232">
        <f>ROUND(I274*H274,2)</f>
        <v>0</v>
      </c>
      <c r="BL274" s="14" t="s">
        <v>196</v>
      </c>
      <c r="BM274" s="231" t="s">
        <v>635</v>
      </c>
    </row>
    <row r="275" s="2" customFormat="1" ht="24.15" customHeight="1">
      <c r="A275" s="35"/>
      <c r="B275" s="36"/>
      <c r="C275" s="219" t="s">
        <v>636</v>
      </c>
      <c r="D275" s="219" t="s">
        <v>129</v>
      </c>
      <c r="E275" s="220" t="s">
        <v>637</v>
      </c>
      <c r="F275" s="221" t="s">
        <v>638</v>
      </c>
      <c r="G275" s="222" t="s">
        <v>169</v>
      </c>
      <c r="H275" s="223">
        <v>85.519000000000005</v>
      </c>
      <c r="I275" s="224"/>
      <c r="J275" s="225">
        <f>ROUND(I275*H275,2)</f>
        <v>0</v>
      </c>
      <c r="K275" s="226"/>
      <c r="L275" s="41"/>
      <c r="M275" s="227" t="s">
        <v>1</v>
      </c>
      <c r="N275" s="228" t="s">
        <v>39</v>
      </c>
      <c r="O275" s="94"/>
      <c r="P275" s="229">
        <f>O275*H275</f>
        <v>0</v>
      </c>
      <c r="Q275" s="229">
        <v>0.01129</v>
      </c>
      <c r="R275" s="229">
        <f>Q275*H275</f>
        <v>0.96550951000000007</v>
      </c>
      <c r="S275" s="229">
        <v>0</v>
      </c>
      <c r="T275" s="23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1" t="s">
        <v>196</v>
      </c>
      <c r="AT275" s="231" t="s">
        <v>129</v>
      </c>
      <c r="AU275" s="231" t="s">
        <v>134</v>
      </c>
      <c r="AY275" s="14" t="s">
        <v>127</v>
      </c>
      <c r="BE275" s="232">
        <f>IF(N275="základná",J275,0)</f>
        <v>0</v>
      </c>
      <c r="BF275" s="232">
        <f>IF(N275="znížená",J275,0)</f>
        <v>0</v>
      </c>
      <c r="BG275" s="232">
        <f>IF(N275="zákl. prenesená",J275,0)</f>
        <v>0</v>
      </c>
      <c r="BH275" s="232">
        <f>IF(N275="zníž. prenesená",J275,0)</f>
        <v>0</v>
      </c>
      <c r="BI275" s="232">
        <f>IF(N275="nulová",J275,0)</f>
        <v>0</v>
      </c>
      <c r="BJ275" s="14" t="s">
        <v>134</v>
      </c>
      <c r="BK275" s="232">
        <f>ROUND(I275*H275,2)</f>
        <v>0</v>
      </c>
      <c r="BL275" s="14" t="s">
        <v>196</v>
      </c>
      <c r="BM275" s="231" t="s">
        <v>639</v>
      </c>
    </row>
    <row r="276" s="2" customFormat="1" ht="24.15" customHeight="1">
      <c r="A276" s="35"/>
      <c r="B276" s="36"/>
      <c r="C276" s="219" t="s">
        <v>640</v>
      </c>
      <c r="D276" s="219" t="s">
        <v>129</v>
      </c>
      <c r="E276" s="220" t="s">
        <v>641</v>
      </c>
      <c r="F276" s="221" t="s">
        <v>642</v>
      </c>
      <c r="G276" s="222" t="s">
        <v>169</v>
      </c>
      <c r="H276" s="223">
        <v>2.0870000000000002</v>
      </c>
      <c r="I276" s="224"/>
      <c r="J276" s="225">
        <f>ROUND(I276*H276,2)</f>
        <v>0</v>
      </c>
      <c r="K276" s="226"/>
      <c r="L276" s="41"/>
      <c r="M276" s="227" t="s">
        <v>1</v>
      </c>
      <c r="N276" s="228" t="s">
        <v>39</v>
      </c>
      <c r="O276" s="94"/>
      <c r="P276" s="229">
        <f>O276*H276</f>
        <v>0</v>
      </c>
      <c r="Q276" s="229">
        <v>0.011599999999999999</v>
      </c>
      <c r="R276" s="229">
        <f>Q276*H276</f>
        <v>0.0242092</v>
      </c>
      <c r="S276" s="229">
        <v>0</v>
      </c>
      <c r="T276" s="23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1" t="s">
        <v>196</v>
      </c>
      <c r="AT276" s="231" t="s">
        <v>129</v>
      </c>
      <c r="AU276" s="231" t="s">
        <v>134</v>
      </c>
      <c r="AY276" s="14" t="s">
        <v>127</v>
      </c>
      <c r="BE276" s="232">
        <f>IF(N276="základná",J276,0)</f>
        <v>0</v>
      </c>
      <c r="BF276" s="232">
        <f>IF(N276="znížená",J276,0)</f>
        <v>0</v>
      </c>
      <c r="BG276" s="232">
        <f>IF(N276="zákl. prenesená",J276,0)</f>
        <v>0</v>
      </c>
      <c r="BH276" s="232">
        <f>IF(N276="zníž. prenesená",J276,0)</f>
        <v>0</v>
      </c>
      <c r="BI276" s="232">
        <f>IF(N276="nulová",J276,0)</f>
        <v>0</v>
      </c>
      <c r="BJ276" s="14" t="s">
        <v>134</v>
      </c>
      <c r="BK276" s="232">
        <f>ROUND(I276*H276,2)</f>
        <v>0</v>
      </c>
      <c r="BL276" s="14" t="s">
        <v>196</v>
      </c>
      <c r="BM276" s="231" t="s">
        <v>643</v>
      </c>
    </row>
    <row r="277" s="2" customFormat="1" ht="24.15" customHeight="1">
      <c r="A277" s="35"/>
      <c r="B277" s="36"/>
      <c r="C277" s="219" t="s">
        <v>644</v>
      </c>
      <c r="D277" s="219" t="s">
        <v>129</v>
      </c>
      <c r="E277" s="220" t="s">
        <v>645</v>
      </c>
      <c r="F277" s="221" t="s">
        <v>646</v>
      </c>
      <c r="G277" s="222" t="s">
        <v>178</v>
      </c>
      <c r="H277" s="223">
        <v>2.919</v>
      </c>
      <c r="I277" s="224"/>
      <c r="J277" s="225">
        <f>ROUND(I277*H277,2)</f>
        <v>0</v>
      </c>
      <c r="K277" s="226"/>
      <c r="L277" s="41"/>
      <c r="M277" s="227" t="s">
        <v>1</v>
      </c>
      <c r="N277" s="228" t="s">
        <v>39</v>
      </c>
      <c r="O277" s="94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1" t="s">
        <v>196</v>
      </c>
      <c r="AT277" s="231" t="s">
        <v>129</v>
      </c>
      <c r="AU277" s="231" t="s">
        <v>134</v>
      </c>
      <c r="AY277" s="14" t="s">
        <v>127</v>
      </c>
      <c r="BE277" s="232">
        <f>IF(N277="základná",J277,0)</f>
        <v>0</v>
      </c>
      <c r="BF277" s="232">
        <f>IF(N277="znížená",J277,0)</f>
        <v>0</v>
      </c>
      <c r="BG277" s="232">
        <f>IF(N277="zákl. prenesená",J277,0)</f>
        <v>0</v>
      </c>
      <c r="BH277" s="232">
        <f>IF(N277="zníž. prenesená",J277,0)</f>
        <v>0</v>
      </c>
      <c r="BI277" s="232">
        <f>IF(N277="nulová",J277,0)</f>
        <v>0</v>
      </c>
      <c r="BJ277" s="14" t="s">
        <v>134</v>
      </c>
      <c r="BK277" s="232">
        <f>ROUND(I277*H277,2)</f>
        <v>0</v>
      </c>
      <c r="BL277" s="14" t="s">
        <v>196</v>
      </c>
      <c r="BM277" s="231" t="s">
        <v>647</v>
      </c>
    </row>
    <row r="278" s="12" customFormat="1" ht="22.8" customHeight="1">
      <c r="A278" s="12"/>
      <c r="B278" s="203"/>
      <c r="C278" s="204"/>
      <c r="D278" s="205" t="s">
        <v>72</v>
      </c>
      <c r="E278" s="217" t="s">
        <v>648</v>
      </c>
      <c r="F278" s="217" t="s">
        <v>649</v>
      </c>
      <c r="G278" s="204"/>
      <c r="H278" s="204"/>
      <c r="I278" s="207"/>
      <c r="J278" s="218">
        <f>BK278</f>
        <v>0</v>
      </c>
      <c r="K278" s="204"/>
      <c r="L278" s="209"/>
      <c r="M278" s="210"/>
      <c r="N278" s="211"/>
      <c r="O278" s="211"/>
      <c r="P278" s="212">
        <f>SUM(P279:P295)</f>
        <v>0</v>
      </c>
      <c r="Q278" s="211"/>
      <c r="R278" s="212">
        <f>SUM(R279:R295)</f>
        <v>0.1067756</v>
      </c>
      <c r="S278" s="211"/>
      <c r="T278" s="213">
        <f>SUM(T279:T295)</f>
        <v>0.12257699999999999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4" t="s">
        <v>134</v>
      </c>
      <c r="AT278" s="215" t="s">
        <v>72</v>
      </c>
      <c r="AU278" s="215" t="s">
        <v>78</v>
      </c>
      <c r="AY278" s="214" t="s">
        <v>127</v>
      </c>
      <c r="BK278" s="216">
        <f>SUM(BK279:BK295)</f>
        <v>0</v>
      </c>
    </row>
    <row r="279" s="2" customFormat="1" ht="21.75" customHeight="1">
      <c r="A279" s="35"/>
      <c r="B279" s="36"/>
      <c r="C279" s="219" t="s">
        <v>650</v>
      </c>
      <c r="D279" s="219" t="s">
        <v>129</v>
      </c>
      <c r="E279" s="220" t="s">
        <v>651</v>
      </c>
      <c r="F279" s="221" t="s">
        <v>652</v>
      </c>
      <c r="G279" s="222" t="s">
        <v>160</v>
      </c>
      <c r="H279" s="223">
        <v>20</v>
      </c>
      <c r="I279" s="224"/>
      <c r="J279" s="225">
        <f>ROUND(I279*H279,2)</f>
        <v>0</v>
      </c>
      <c r="K279" s="226"/>
      <c r="L279" s="41"/>
      <c r="M279" s="227" t="s">
        <v>1</v>
      </c>
      <c r="N279" s="228" t="s">
        <v>39</v>
      </c>
      <c r="O279" s="94"/>
      <c r="P279" s="229">
        <f>O279*H279</f>
        <v>0</v>
      </c>
      <c r="Q279" s="229">
        <v>0</v>
      </c>
      <c r="R279" s="229">
        <f>Q279*H279</f>
        <v>0</v>
      </c>
      <c r="S279" s="229">
        <v>9.0000000000000006E-05</v>
      </c>
      <c r="T279" s="230">
        <f>S279*H279</f>
        <v>0.0018000000000000002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1" t="s">
        <v>196</v>
      </c>
      <c r="AT279" s="231" t="s">
        <v>129</v>
      </c>
      <c r="AU279" s="231" t="s">
        <v>134</v>
      </c>
      <c r="AY279" s="14" t="s">
        <v>127</v>
      </c>
      <c r="BE279" s="232">
        <f>IF(N279="základná",J279,0)</f>
        <v>0</v>
      </c>
      <c r="BF279" s="232">
        <f>IF(N279="znížená",J279,0)</f>
        <v>0</v>
      </c>
      <c r="BG279" s="232">
        <f>IF(N279="zákl. prenesená",J279,0)</f>
        <v>0</v>
      </c>
      <c r="BH279" s="232">
        <f>IF(N279="zníž. prenesená",J279,0)</f>
        <v>0</v>
      </c>
      <c r="BI279" s="232">
        <f>IF(N279="nulová",J279,0)</f>
        <v>0</v>
      </c>
      <c r="BJ279" s="14" t="s">
        <v>134</v>
      </c>
      <c r="BK279" s="232">
        <f>ROUND(I279*H279,2)</f>
        <v>0</v>
      </c>
      <c r="BL279" s="14" t="s">
        <v>196</v>
      </c>
      <c r="BM279" s="231" t="s">
        <v>653</v>
      </c>
    </row>
    <row r="280" s="2" customFormat="1" ht="24.15" customHeight="1">
      <c r="A280" s="35"/>
      <c r="B280" s="36"/>
      <c r="C280" s="219" t="s">
        <v>654</v>
      </c>
      <c r="D280" s="219" t="s">
        <v>129</v>
      </c>
      <c r="E280" s="220" t="s">
        <v>655</v>
      </c>
      <c r="F280" s="221" t="s">
        <v>656</v>
      </c>
      <c r="G280" s="222" t="s">
        <v>224</v>
      </c>
      <c r="H280" s="223">
        <v>21.239999999999998</v>
      </c>
      <c r="I280" s="224"/>
      <c r="J280" s="225">
        <f>ROUND(I280*H280,2)</f>
        <v>0</v>
      </c>
      <c r="K280" s="226"/>
      <c r="L280" s="41"/>
      <c r="M280" s="227" t="s">
        <v>1</v>
      </c>
      <c r="N280" s="228" t="s">
        <v>39</v>
      </c>
      <c r="O280" s="94"/>
      <c r="P280" s="229">
        <f>O280*H280</f>
        <v>0</v>
      </c>
      <c r="Q280" s="229">
        <v>0.00247</v>
      </c>
      <c r="R280" s="229">
        <f>Q280*H280</f>
        <v>0.052462799999999997</v>
      </c>
      <c r="S280" s="229">
        <v>0</v>
      </c>
      <c r="T280" s="23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1" t="s">
        <v>196</v>
      </c>
      <c r="AT280" s="231" t="s">
        <v>129</v>
      </c>
      <c r="AU280" s="231" t="s">
        <v>134</v>
      </c>
      <c r="AY280" s="14" t="s">
        <v>127</v>
      </c>
      <c r="BE280" s="232">
        <f>IF(N280="základná",J280,0)</f>
        <v>0</v>
      </c>
      <c r="BF280" s="232">
        <f>IF(N280="znížená",J280,0)</f>
        <v>0</v>
      </c>
      <c r="BG280" s="232">
        <f>IF(N280="zákl. prenesená",J280,0)</f>
        <v>0</v>
      </c>
      <c r="BH280" s="232">
        <f>IF(N280="zníž. prenesená",J280,0)</f>
        <v>0</v>
      </c>
      <c r="BI280" s="232">
        <f>IF(N280="nulová",J280,0)</f>
        <v>0</v>
      </c>
      <c r="BJ280" s="14" t="s">
        <v>134</v>
      </c>
      <c r="BK280" s="232">
        <f>ROUND(I280*H280,2)</f>
        <v>0</v>
      </c>
      <c r="BL280" s="14" t="s">
        <v>196</v>
      </c>
      <c r="BM280" s="231" t="s">
        <v>657</v>
      </c>
    </row>
    <row r="281" s="2" customFormat="1" ht="24.15" customHeight="1">
      <c r="A281" s="35"/>
      <c r="B281" s="36"/>
      <c r="C281" s="219" t="s">
        <v>658</v>
      </c>
      <c r="D281" s="219" t="s">
        <v>129</v>
      </c>
      <c r="E281" s="220" t="s">
        <v>659</v>
      </c>
      <c r="F281" s="221" t="s">
        <v>660</v>
      </c>
      <c r="G281" s="222" t="s">
        <v>224</v>
      </c>
      <c r="H281" s="223">
        <v>21.640000000000001</v>
      </c>
      <c r="I281" s="224"/>
      <c r="J281" s="225">
        <f>ROUND(I281*H281,2)</f>
        <v>0</v>
      </c>
      <c r="K281" s="226"/>
      <c r="L281" s="41"/>
      <c r="M281" s="227" t="s">
        <v>1</v>
      </c>
      <c r="N281" s="228" t="s">
        <v>39</v>
      </c>
      <c r="O281" s="94"/>
      <c r="P281" s="229">
        <f>O281*H281</f>
        <v>0</v>
      </c>
      <c r="Q281" s="229">
        <v>0</v>
      </c>
      <c r="R281" s="229">
        <f>Q281*H281</f>
        <v>0</v>
      </c>
      <c r="S281" s="229">
        <v>0.0033</v>
      </c>
      <c r="T281" s="230">
        <f>S281*H281</f>
        <v>0.071412000000000003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1" t="s">
        <v>196</v>
      </c>
      <c r="AT281" s="231" t="s">
        <v>129</v>
      </c>
      <c r="AU281" s="231" t="s">
        <v>134</v>
      </c>
      <c r="AY281" s="14" t="s">
        <v>127</v>
      </c>
      <c r="BE281" s="232">
        <f>IF(N281="základná",J281,0)</f>
        <v>0</v>
      </c>
      <c r="BF281" s="232">
        <f>IF(N281="znížená",J281,0)</f>
        <v>0</v>
      </c>
      <c r="BG281" s="232">
        <f>IF(N281="zákl. prenesená",J281,0)</f>
        <v>0</v>
      </c>
      <c r="BH281" s="232">
        <f>IF(N281="zníž. prenesená",J281,0)</f>
        <v>0</v>
      </c>
      <c r="BI281" s="232">
        <f>IF(N281="nulová",J281,0)</f>
        <v>0</v>
      </c>
      <c r="BJ281" s="14" t="s">
        <v>134</v>
      </c>
      <c r="BK281" s="232">
        <f>ROUND(I281*H281,2)</f>
        <v>0</v>
      </c>
      <c r="BL281" s="14" t="s">
        <v>196</v>
      </c>
      <c r="BM281" s="231" t="s">
        <v>661</v>
      </c>
    </row>
    <row r="282" s="2" customFormat="1" ht="24.15" customHeight="1">
      <c r="A282" s="35"/>
      <c r="B282" s="36"/>
      <c r="C282" s="219" t="s">
        <v>662</v>
      </c>
      <c r="D282" s="219" t="s">
        <v>129</v>
      </c>
      <c r="E282" s="220" t="s">
        <v>663</v>
      </c>
      <c r="F282" s="221" t="s">
        <v>664</v>
      </c>
      <c r="G282" s="222" t="s">
        <v>160</v>
      </c>
      <c r="H282" s="223">
        <v>2</v>
      </c>
      <c r="I282" s="224"/>
      <c r="J282" s="225">
        <f>ROUND(I282*H282,2)</f>
        <v>0</v>
      </c>
      <c r="K282" s="226"/>
      <c r="L282" s="41"/>
      <c r="M282" s="227" t="s">
        <v>1</v>
      </c>
      <c r="N282" s="228" t="s">
        <v>39</v>
      </c>
      <c r="O282" s="94"/>
      <c r="P282" s="229">
        <f>O282*H282</f>
        <v>0</v>
      </c>
      <c r="Q282" s="229">
        <v>0.00106</v>
      </c>
      <c r="R282" s="229">
        <f>Q282*H282</f>
        <v>0.0021199999999999999</v>
      </c>
      <c r="S282" s="229">
        <v>0</v>
      </c>
      <c r="T282" s="23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1" t="s">
        <v>196</v>
      </c>
      <c r="AT282" s="231" t="s">
        <v>129</v>
      </c>
      <c r="AU282" s="231" t="s">
        <v>134</v>
      </c>
      <c r="AY282" s="14" t="s">
        <v>127</v>
      </c>
      <c r="BE282" s="232">
        <f>IF(N282="základná",J282,0)</f>
        <v>0</v>
      </c>
      <c r="BF282" s="232">
        <f>IF(N282="znížená",J282,0)</f>
        <v>0</v>
      </c>
      <c r="BG282" s="232">
        <f>IF(N282="zákl. prenesená",J282,0)</f>
        <v>0</v>
      </c>
      <c r="BH282" s="232">
        <f>IF(N282="zníž. prenesená",J282,0)</f>
        <v>0</v>
      </c>
      <c r="BI282" s="232">
        <f>IF(N282="nulová",J282,0)</f>
        <v>0</v>
      </c>
      <c r="BJ282" s="14" t="s">
        <v>134</v>
      </c>
      <c r="BK282" s="232">
        <f>ROUND(I282*H282,2)</f>
        <v>0</v>
      </c>
      <c r="BL282" s="14" t="s">
        <v>196</v>
      </c>
      <c r="BM282" s="231" t="s">
        <v>665</v>
      </c>
    </row>
    <row r="283" s="2" customFormat="1" ht="37.8" customHeight="1">
      <c r="A283" s="35"/>
      <c r="B283" s="36"/>
      <c r="C283" s="219" t="s">
        <v>666</v>
      </c>
      <c r="D283" s="219" t="s">
        <v>129</v>
      </c>
      <c r="E283" s="220" t="s">
        <v>667</v>
      </c>
      <c r="F283" s="221" t="s">
        <v>668</v>
      </c>
      <c r="G283" s="222" t="s">
        <v>160</v>
      </c>
      <c r="H283" s="223">
        <v>4</v>
      </c>
      <c r="I283" s="224"/>
      <c r="J283" s="225">
        <f>ROUND(I283*H283,2)</f>
        <v>0</v>
      </c>
      <c r="K283" s="226"/>
      <c r="L283" s="41"/>
      <c r="M283" s="227" t="s">
        <v>1</v>
      </c>
      <c r="N283" s="228" t="s">
        <v>39</v>
      </c>
      <c r="O283" s="94"/>
      <c r="P283" s="229">
        <f>O283*H283</f>
        <v>0</v>
      </c>
      <c r="Q283" s="229">
        <v>2.0000000000000002E-05</v>
      </c>
      <c r="R283" s="229">
        <f>Q283*H283</f>
        <v>8.0000000000000007E-05</v>
      </c>
      <c r="S283" s="229">
        <v>0</v>
      </c>
      <c r="T283" s="23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1" t="s">
        <v>196</v>
      </c>
      <c r="AT283" s="231" t="s">
        <v>129</v>
      </c>
      <c r="AU283" s="231" t="s">
        <v>134</v>
      </c>
      <c r="AY283" s="14" t="s">
        <v>127</v>
      </c>
      <c r="BE283" s="232">
        <f>IF(N283="základná",J283,0)</f>
        <v>0</v>
      </c>
      <c r="BF283" s="232">
        <f>IF(N283="znížená",J283,0)</f>
        <v>0</v>
      </c>
      <c r="BG283" s="232">
        <f>IF(N283="zákl. prenesená",J283,0)</f>
        <v>0</v>
      </c>
      <c r="BH283" s="232">
        <f>IF(N283="zníž. prenesená",J283,0)</f>
        <v>0</v>
      </c>
      <c r="BI283" s="232">
        <f>IF(N283="nulová",J283,0)</f>
        <v>0</v>
      </c>
      <c r="BJ283" s="14" t="s">
        <v>134</v>
      </c>
      <c r="BK283" s="232">
        <f>ROUND(I283*H283,2)</f>
        <v>0</v>
      </c>
      <c r="BL283" s="14" t="s">
        <v>196</v>
      </c>
      <c r="BM283" s="231" t="s">
        <v>669</v>
      </c>
    </row>
    <row r="284" s="2" customFormat="1" ht="24.15" customHeight="1">
      <c r="A284" s="35"/>
      <c r="B284" s="36"/>
      <c r="C284" s="233" t="s">
        <v>670</v>
      </c>
      <c r="D284" s="233" t="s">
        <v>375</v>
      </c>
      <c r="E284" s="234" t="s">
        <v>671</v>
      </c>
      <c r="F284" s="235" t="s">
        <v>672</v>
      </c>
      <c r="G284" s="236" t="s">
        <v>160</v>
      </c>
      <c r="H284" s="237">
        <v>4</v>
      </c>
      <c r="I284" s="238"/>
      <c r="J284" s="239">
        <f>ROUND(I284*H284,2)</f>
        <v>0</v>
      </c>
      <c r="K284" s="240"/>
      <c r="L284" s="241"/>
      <c r="M284" s="242" t="s">
        <v>1</v>
      </c>
      <c r="N284" s="243" t="s">
        <v>39</v>
      </c>
      <c r="O284" s="94"/>
      <c r="P284" s="229">
        <f>O284*H284</f>
        <v>0</v>
      </c>
      <c r="Q284" s="229">
        <v>6.9999999999999994E-05</v>
      </c>
      <c r="R284" s="229">
        <f>Q284*H284</f>
        <v>0.00027999999999999998</v>
      </c>
      <c r="S284" s="229">
        <v>0</v>
      </c>
      <c r="T284" s="23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1" t="s">
        <v>262</v>
      </c>
      <c r="AT284" s="231" t="s">
        <v>375</v>
      </c>
      <c r="AU284" s="231" t="s">
        <v>134</v>
      </c>
      <c r="AY284" s="14" t="s">
        <v>127</v>
      </c>
      <c r="BE284" s="232">
        <f>IF(N284="základná",J284,0)</f>
        <v>0</v>
      </c>
      <c r="BF284" s="232">
        <f>IF(N284="znížená",J284,0)</f>
        <v>0</v>
      </c>
      <c r="BG284" s="232">
        <f>IF(N284="zákl. prenesená",J284,0)</f>
        <v>0</v>
      </c>
      <c r="BH284" s="232">
        <f>IF(N284="zníž. prenesená",J284,0)</f>
        <v>0</v>
      </c>
      <c r="BI284" s="232">
        <f>IF(N284="nulová",J284,0)</f>
        <v>0</v>
      </c>
      <c r="BJ284" s="14" t="s">
        <v>134</v>
      </c>
      <c r="BK284" s="232">
        <f>ROUND(I284*H284,2)</f>
        <v>0</v>
      </c>
      <c r="BL284" s="14" t="s">
        <v>196</v>
      </c>
      <c r="BM284" s="231" t="s">
        <v>673</v>
      </c>
    </row>
    <row r="285" s="2" customFormat="1" ht="37.8" customHeight="1">
      <c r="A285" s="35"/>
      <c r="B285" s="36"/>
      <c r="C285" s="219" t="s">
        <v>674</v>
      </c>
      <c r="D285" s="219" t="s">
        <v>129</v>
      </c>
      <c r="E285" s="220" t="s">
        <v>675</v>
      </c>
      <c r="F285" s="221" t="s">
        <v>676</v>
      </c>
      <c r="G285" s="222" t="s">
        <v>160</v>
      </c>
      <c r="H285" s="223">
        <v>26</v>
      </c>
      <c r="I285" s="224"/>
      <c r="J285" s="225">
        <f>ROUND(I285*H285,2)</f>
        <v>0</v>
      </c>
      <c r="K285" s="226"/>
      <c r="L285" s="41"/>
      <c r="M285" s="227" t="s">
        <v>1</v>
      </c>
      <c r="N285" s="228" t="s">
        <v>39</v>
      </c>
      <c r="O285" s="94"/>
      <c r="P285" s="229">
        <f>O285*H285</f>
        <v>0</v>
      </c>
      <c r="Q285" s="229">
        <v>0.00017000000000000001</v>
      </c>
      <c r="R285" s="229">
        <f>Q285*H285</f>
        <v>0.0044200000000000003</v>
      </c>
      <c r="S285" s="229">
        <v>0</v>
      </c>
      <c r="T285" s="230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1" t="s">
        <v>196</v>
      </c>
      <c r="AT285" s="231" t="s">
        <v>129</v>
      </c>
      <c r="AU285" s="231" t="s">
        <v>134</v>
      </c>
      <c r="AY285" s="14" t="s">
        <v>127</v>
      </c>
      <c r="BE285" s="232">
        <f>IF(N285="základná",J285,0)</f>
        <v>0</v>
      </c>
      <c r="BF285" s="232">
        <f>IF(N285="znížená",J285,0)</f>
        <v>0</v>
      </c>
      <c r="BG285" s="232">
        <f>IF(N285="zákl. prenesená",J285,0)</f>
        <v>0</v>
      </c>
      <c r="BH285" s="232">
        <f>IF(N285="zníž. prenesená",J285,0)</f>
        <v>0</v>
      </c>
      <c r="BI285" s="232">
        <f>IF(N285="nulová",J285,0)</f>
        <v>0</v>
      </c>
      <c r="BJ285" s="14" t="s">
        <v>134</v>
      </c>
      <c r="BK285" s="232">
        <f>ROUND(I285*H285,2)</f>
        <v>0</v>
      </c>
      <c r="BL285" s="14" t="s">
        <v>196</v>
      </c>
      <c r="BM285" s="231" t="s">
        <v>677</v>
      </c>
    </row>
    <row r="286" s="2" customFormat="1" ht="21.75" customHeight="1">
      <c r="A286" s="35"/>
      <c r="B286" s="36"/>
      <c r="C286" s="233" t="s">
        <v>678</v>
      </c>
      <c r="D286" s="233" t="s">
        <v>375</v>
      </c>
      <c r="E286" s="234" t="s">
        <v>679</v>
      </c>
      <c r="F286" s="235" t="s">
        <v>680</v>
      </c>
      <c r="G286" s="236" t="s">
        <v>160</v>
      </c>
      <c r="H286" s="237">
        <v>26</v>
      </c>
      <c r="I286" s="238"/>
      <c r="J286" s="239">
        <f>ROUND(I286*H286,2)</f>
        <v>0</v>
      </c>
      <c r="K286" s="240"/>
      <c r="L286" s="241"/>
      <c r="M286" s="242" t="s">
        <v>1</v>
      </c>
      <c r="N286" s="243" t="s">
        <v>39</v>
      </c>
      <c r="O286" s="94"/>
      <c r="P286" s="229">
        <f>O286*H286</f>
        <v>0</v>
      </c>
      <c r="Q286" s="229">
        <v>0.00042000000000000002</v>
      </c>
      <c r="R286" s="229">
        <f>Q286*H286</f>
        <v>0.010920000000000001</v>
      </c>
      <c r="S286" s="229">
        <v>0</v>
      </c>
      <c r="T286" s="23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1" t="s">
        <v>262</v>
      </c>
      <c r="AT286" s="231" t="s">
        <v>375</v>
      </c>
      <c r="AU286" s="231" t="s">
        <v>134</v>
      </c>
      <c r="AY286" s="14" t="s">
        <v>127</v>
      </c>
      <c r="BE286" s="232">
        <f>IF(N286="základná",J286,0)</f>
        <v>0</v>
      </c>
      <c r="BF286" s="232">
        <f>IF(N286="znížená",J286,0)</f>
        <v>0</v>
      </c>
      <c r="BG286" s="232">
        <f>IF(N286="zákl. prenesená",J286,0)</f>
        <v>0</v>
      </c>
      <c r="BH286" s="232">
        <f>IF(N286="zníž. prenesená",J286,0)</f>
        <v>0</v>
      </c>
      <c r="BI286" s="232">
        <f>IF(N286="nulová",J286,0)</f>
        <v>0</v>
      </c>
      <c r="BJ286" s="14" t="s">
        <v>134</v>
      </c>
      <c r="BK286" s="232">
        <f>ROUND(I286*H286,2)</f>
        <v>0</v>
      </c>
      <c r="BL286" s="14" t="s">
        <v>196</v>
      </c>
      <c r="BM286" s="231" t="s">
        <v>681</v>
      </c>
    </row>
    <row r="287" s="2" customFormat="1" ht="24.15" customHeight="1">
      <c r="A287" s="35"/>
      <c r="B287" s="36"/>
      <c r="C287" s="219" t="s">
        <v>682</v>
      </c>
      <c r="D287" s="219" t="s">
        <v>129</v>
      </c>
      <c r="E287" s="220" t="s">
        <v>683</v>
      </c>
      <c r="F287" s="221" t="s">
        <v>684</v>
      </c>
      <c r="G287" s="222" t="s">
        <v>160</v>
      </c>
      <c r="H287" s="223">
        <v>2</v>
      </c>
      <c r="I287" s="224"/>
      <c r="J287" s="225">
        <f>ROUND(I287*H287,2)</f>
        <v>0</v>
      </c>
      <c r="K287" s="226"/>
      <c r="L287" s="41"/>
      <c r="M287" s="227" t="s">
        <v>1</v>
      </c>
      <c r="N287" s="228" t="s">
        <v>39</v>
      </c>
      <c r="O287" s="94"/>
      <c r="P287" s="229">
        <f>O287*H287</f>
        <v>0</v>
      </c>
      <c r="Q287" s="229">
        <v>0</v>
      </c>
      <c r="R287" s="229">
        <f>Q287*H287</f>
        <v>0</v>
      </c>
      <c r="S287" s="229">
        <v>0.0011000000000000001</v>
      </c>
      <c r="T287" s="230">
        <f>S287*H287</f>
        <v>0.0022000000000000001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1" t="s">
        <v>196</v>
      </c>
      <c r="AT287" s="231" t="s">
        <v>129</v>
      </c>
      <c r="AU287" s="231" t="s">
        <v>134</v>
      </c>
      <c r="AY287" s="14" t="s">
        <v>127</v>
      </c>
      <c r="BE287" s="232">
        <f>IF(N287="základná",J287,0)</f>
        <v>0</v>
      </c>
      <c r="BF287" s="232">
        <f>IF(N287="znížená",J287,0)</f>
        <v>0</v>
      </c>
      <c r="BG287" s="232">
        <f>IF(N287="zákl. prenesená",J287,0)</f>
        <v>0</v>
      </c>
      <c r="BH287" s="232">
        <f>IF(N287="zníž. prenesená",J287,0)</f>
        <v>0</v>
      </c>
      <c r="BI287" s="232">
        <f>IF(N287="nulová",J287,0)</f>
        <v>0</v>
      </c>
      <c r="BJ287" s="14" t="s">
        <v>134</v>
      </c>
      <c r="BK287" s="232">
        <f>ROUND(I287*H287,2)</f>
        <v>0</v>
      </c>
      <c r="BL287" s="14" t="s">
        <v>196</v>
      </c>
      <c r="BM287" s="231" t="s">
        <v>685</v>
      </c>
    </row>
    <row r="288" s="2" customFormat="1" ht="24.15" customHeight="1">
      <c r="A288" s="35"/>
      <c r="B288" s="36"/>
      <c r="C288" s="219" t="s">
        <v>686</v>
      </c>
      <c r="D288" s="219" t="s">
        <v>129</v>
      </c>
      <c r="E288" s="220" t="s">
        <v>687</v>
      </c>
      <c r="F288" s="221" t="s">
        <v>688</v>
      </c>
      <c r="G288" s="222" t="s">
        <v>224</v>
      </c>
      <c r="H288" s="223">
        <v>11.792</v>
      </c>
      <c r="I288" s="224"/>
      <c r="J288" s="225">
        <f>ROUND(I288*H288,2)</f>
        <v>0</v>
      </c>
      <c r="K288" s="226"/>
      <c r="L288" s="41"/>
      <c r="M288" s="227" t="s">
        <v>1</v>
      </c>
      <c r="N288" s="228" t="s">
        <v>39</v>
      </c>
      <c r="O288" s="94"/>
      <c r="P288" s="229">
        <f>O288*H288</f>
        <v>0</v>
      </c>
      <c r="Q288" s="229">
        <v>0.0014</v>
      </c>
      <c r="R288" s="229">
        <f>Q288*H288</f>
        <v>0.016508800000000001</v>
      </c>
      <c r="S288" s="229">
        <v>0</v>
      </c>
      <c r="T288" s="23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1" t="s">
        <v>196</v>
      </c>
      <c r="AT288" s="231" t="s">
        <v>129</v>
      </c>
      <c r="AU288" s="231" t="s">
        <v>134</v>
      </c>
      <c r="AY288" s="14" t="s">
        <v>127</v>
      </c>
      <c r="BE288" s="232">
        <f>IF(N288="základná",J288,0)</f>
        <v>0</v>
      </c>
      <c r="BF288" s="232">
        <f>IF(N288="znížená",J288,0)</f>
        <v>0</v>
      </c>
      <c r="BG288" s="232">
        <f>IF(N288="zákl. prenesená",J288,0)</f>
        <v>0</v>
      </c>
      <c r="BH288" s="232">
        <f>IF(N288="zníž. prenesená",J288,0)</f>
        <v>0</v>
      </c>
      <c r="BI288" s="232">
        <f>IF(N288="nulová",J288,0)</f>
        <v>0</v>
      </c>
      <c r="BJ288" s="14" t="s">
        <v>134</v>
      </c>
      <c r="BK288" s="232">
        <f>ROUND(I288*H288,2)</f>
        <v>0</v>
      </c>
      <c r="BL288" s="14" t="s">
        <v>196</v>
      </c>
      <c r="BM288" s="231" t="s">
        <v>689</v>
      </c>
    </row>
    <row r="289" s="2" customFormat="1" ht="24.15" customHeight="1">
      <c r="A289" s="35"/>
      <c r="B289" s="36"/>
      <c r="C289" s="219" t="s">
        <v>690</v>
      </c>
      <c r="D289" s="219" t="s">
        <v>129</v>
      </c>
      <c r="E289" s="220" t="s">
        <v>691</v>
      </c>
      <c r="F289" s="221" t="s">
        <v>692</v>
      </c>
      <c r="G289" s="222" t="s">
        <v>224</v>
      </c>
      <c r="H289" s="223">
        <v>9.7400000000000002</v>
      </c>
      <c r="I289" s="224"/>
      <c r="J289" s="225">
        <f>ROUND(I289*H289,2)</f>
        <v>0</v>
      </c>
      <c r="K289" s="226"/>
      <c r="L289" s="41"/>
      <c r="M289" s="227" t="s">
        <v>1</v>
      </c>
      <c r="N289" s="228" t="s">
        <v>39</v>
      </c>
      <c r="O289" s="94"/>
      <c r="P289" s="229">
        <f>O289*H289</f>
        <v>0</v>
      </c>
      <c r="Q289" s="229">
        <v>0</v>
      </c>
      <c r="R289" s="229">
        <f>Q289*H289</f>
        <v>0</v>
      </c>
      <c r="S289" s="229">
        <v>0.0013500000000000001</v>
      </c>
      <c r="T289" s="230">
        <f>S289*H289</f>
        <v>0.013149000000000001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1" t="s">
        <v>196</v>
      </c>
      <c r="AT289" s="231" t="s">
        <v>129</v>
      </c>
      <c r="AU289" s="231" t="s">
        <v>134</v>
      </c>
      <c r="AY289" s="14" t="s">
        <v>127</v>
      </c>
      <c r="BE289" s="232">
        <f>IF(N289="základná",J289,0)</f>
        <v>0</v>
      </c>
      <c r="BF289" s="232">
        <f>IF(N289="znížená",J289,0)</f>
        <v>0</v>
      </c>
      <c r="BG289" s="232">
        <f>IF(N289="zákl. prenesená",J289,0)</f>
        <v>0</v>
      </c>
      <c r="BH289" s="232">
        <f>IF(N289="zníž. prenesená",J289,0)</f>
        <v>0</v>
      </c>
      <c r="BI289" s="232">
        <f>IF(N289="nulová",J289,0)</f>
        <v>0</v>
      </c>
      <c r="BJ289" s="14" t="s">
        <v>134</v>
      </c>
      <c r="BK289" s="232">
        <f>ROUND(I289*H289,2)</f>
        <v>0</v>
      </c>
      <c r="BL289" s="14" t="s">
        <v>196</v>
      </c>
      <c r="BM289" s="231" t="s">
        <v>693</v>
      </c>
    </row>
    <row r="290" s="2" customFormat="1" ht="37.8" customHeight="1">
      <c r="A290" s="35"/>
      <c r="B290" s="36"/>
      <c r="C290" s="219" t="s">
        <v>694</v>
      </c>
      <c r="D290" s="219" t="s">
        <v>129</v>
      </c>
      <c r="E290" s="220" t="s">
        <v>695</v>
      </c>
      <c r="F290" s="221" t="s">
        <v>696</v>
      </c>
      <c r="G290" s="222" t="s">
        <v>160</v>
      </c>
      <c r="H290" s="223">
        <v>6</v>
      </c>
      <c r="I290" s="224"/>
      <c r="J290" s="225">
        <f>ROUND(I290*H290,2)</f>
        <v>0</v>
      </c>
      <c r="K290" s="226"/>
      <c r="L290" s="41"/>
      <c r="M290" s="227" t="s">
        <v>1</v>
      </c>
      <c r="N290" s="228" t="s">
        <v>39</v>
      </c>
      <c r="O290" s="94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1" t="s">
        <v>196</v>
      </c>
      <c r="AT290" s="231" t="s">
        <v>129</v>
      </c>
      <c r="AU290" s="231" t="s">
        <v>134</v>
      </c>
      <c r="AY290" s="14" t="s">
        <v>127</v>
      </c>
      <c r="BE290" s="232">
        <f>IF(N290="základná",J290,0)</f>
        <v>0</v>
      </c>
      <c r="BF290" s="232">
        <f>IF(N290="znížená",J290,0)</f>
        <v>0</v>
      </c>
      <c r="BG290" s="232">
        <f>IF(N290="zákl. prenesená",J290,0)</f>
        <v>0</v>
      </c>
      <c r="BH290" s="232">
        <f>IF(N290="zníž. prenesená",J290,0)</f>
        <v>0</v>
      </c>
      <c r="BI290" s="232">
        <f>IF(N290="nulová",J290,0)</f>
        <v>0</v>
      </c>
      <c r="BJ290" s="14" t="s">
        <v>134</v>
      </c>
      <c r="BK290" s="232">
        <f>ROUND(I290*H290,2)</f>
        <v>0</v>
      </c>
      <c r="BL290" s="14" t="s">
        <v>196</v>
      </c>
      <c r="BM290" s="231" t="s">
        <v>697</v>
      </c>
    </row>
    <row r="291" s="2" customFormat="1" ht="24.15" customHeight="1">
      <c r="A291" s="35"/>
      <c r="B291" s="36"/>
      <c r="C291" s="233" t="s">
        <v>698</v>
      </c>
      <c r="D291" s="233" t="s">
        <v>375</v>
      </c>
      <c r="E291" s="234" t="s">
        <v>699</v>
      </c>
      <c r="F291" s="235" t="s">
        <v>700</v>
      </c>
      <c r="G291" s="236" t="s">
        <v>160</v>
      </c>
      <c r="H291" s="237">
        <v>6</v>
      </c>
      <c r="I291" s="238"/>
      <c r="J291" s="239">
        <f>ROUND(I291*H291,2)</f>
        <v>0</v>
      </c>
      <c r="K291" s="240"/>
      <c r="L291" s="241"/>
      <c r="M291" s="242" t="s">
        <v>1</v>
      </c>
      <c r="N291" s="243" t="s">
        <v>39</v>
      </c>
      <c r="O291" s="94"/>
      <c r="P291" s="229">
        <f>O291*H291</f>
        <v>0</v>
      </c>
      <c r="Q291" s="229">
        <v>0.00024000000000000001</v>
      </c>
      <c r="R291" s="229">
        <f>Q291*H291</f>
        <v>0.0014400000000000001</v>
      </c>
      <c r="S291" s="229">
        <v>0</v>
      </c>
      <c r="T291" s="23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1" t="s">
        <v>262</v>
      </c>
      <c r="AT291" s="231" t="s">
        <v>375</v>
      </c>
      <c r="AU291" s="231" t="s">
        <v>134</v>
      </c>
      <c r="AY291" s="14" t="s">
        <v>127</v>
      </c>
      <c r="BE291" s="232">
        <f>IF(N291="základná",J291,0)</f>
        <v>0</v>
      </c>
      <c r="BF291" s="232">
        <f>IF(N291="znížená",J291,0)</f>
        <v>0</v>
      </c>
      <c r="BG291" s="232">
        <f>IF(N291="zákl. prenesená",J291,0)</f>
        <v>0</v>
      </c>
      <c r="BH291" s="232">
        <f>IF(N291="zníž. prenesená",J291,0)</f>
        <v>0</v>
      </c>
      <c r="BI291" s="232">
        <f>IF(N291="nulová",J291,0)</f>
        <v>0</v>
      </c>
      <c r="BJ291" s="14" t="s">
        <v>134</v>
      </c>
      <c r="BK291" s="232">
        <f>ROUND(I291*H291,2)</f>
        <v>0</v>
      </c>
      <c r="BL291" s="14" t="s">
        <v>196</v>
      </c>
      <c r="BM291" s="231" t="s">
        <v>701</v>
      </c>
    </row>
    <row r="292" s="2" customFormat="1" ht="24.15" customHeight="1">
      <c r="A292" s="35"/>
      <c r="B292" s="36"/>
      <c r="C292" s="219" t="s">
        <v>702</v>
      </c>
      <c r="D292" s="219" t="s">
        <v>129</v>
      </c>
      <c r="E292" s="220" t="s">
        <v>703</v>
      </c>
      <c r="F292" s="221" t="s">
        <v>704</v>
      </c>
      <c r="G292" s="222" t="s">
        <v>224</v>
      </c>
      <c r="H292" s="223">
        <v>7.5999999999999996</v>
      </c>
      <c r="I292" s="224"/>
      <c r="J292" s="225">
        <f>ROUND(I292*H292,2)</f>
        <v>0</v>
      </c>
      <c r="K292" s="226"/>
      <c r="L292" s="41"/>
      <c r="M292" s="227" t="s">
        <v>1</v>
      </c>
      <c r="N292" s="228" t="s">
        <v>39</v>
      </c>
      <c r="O292" s="94"/>
      <c r="P292" s="229">
        <f>O292*H292</f>
        <v>0</v>
      </c>
      <c r="Q292" s="229">
        <v>0.0024399999999999999</v>
      </c>
      <c r="R292" s="229">
        <f>Q292*H292</f>
        <v>0.018543999999999998</v>
      </c>
      <c r="S292" s="229">
        <v>0</v>
      </c>
      <c r="T292" s="23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1" t="s">
        <v>196</v>
      </c>
      <c r="AT292" s="231" t="s">
        <v>129</v>
      </c>
      <c r="AU292" s="231" t="s">
        <v>134</v>
      </c>
      <c r="AY292" s="14" t="s">
        <v>127</v>
      </c>
      <c r="BE292" s="232">
        <f>IF(N292="základná",J292,0)</f>
        <v>0</v>
      </c>
      <c r="BF292" s="232">
        <f>IF(N292="znížená",J292,0)</f>
        <v>0</v>
      </c>
      <c r="BG292" s="232">
        <f>IF(N292="zákl. prenesená",J292,0)</f>
        <v>0</v>
      </c>
      <c r="BH292" s="232">
        <f>IF(N292="zníž. prenesená",J292,0)</f>
        <v>0</v>
      </c>
      <c r="BI292" s="232">
        <f>IF(N292="nulová",J292,0)</f>
        <v>0</v>
      </c>
      <c r="BJ292" s="14" t="s">
        <v>134</v>
      </c>
      <c r="BK292" s="232">
        <f>ROUND(I292*H292,2)</f>
        <v>0</v>
      </c>
      <c r="BL292" s="14" t="s">
        <v>196</v>
      </c>
      <c r="BM292" s="231" t="s">
        <v>705</v>
      </c>
    </row>
    <row r="293" s="2" customFormat="1" ht="24.15" customHeight="1">
      <c r="A293" s="35"/>
      <c r="B293" s="36"/>
      <c r="C293" s="219" t="s">
        <v>706</v>
      </c>
      <c r="D293" s="219" t="s">
        <v>129</v>
      </c>
      <c r="E293" s="220" t="s">
        <v>707</v>
      </c>
      <c r="F293" s="221" t="s">
        <v>708</v>
      </c>
      <c r="G293" s="222" t="s">
        <v>224</v>
      </c>
      <c r="H293" s="223">
        <v>7.5999999999999996</v>
      </c>
      <c r="I293" s="224"/>
      <c r="J293" s="225">
        <f>ROUND(I293*H293,2)</f>
        <v>0</v>
      </c>
      <c r="K293" s="226"/>
      <c r="L293" s="41"/>
      <c r="M293" s="227" t="s">
        <v>1</v>
      </c>
      <c r="N293" s="228" t="s">
        <v>39</v>
      </c>
      <c r="O293" s="94"/>
      <c r="P293" s="229">
        <f>O293*H293</f>
        <v>0</v>
      </c>
      <c r="Q293" s="229">
        <v>0</v>
      </c>
      <c r="R293" s="229">
        <f>Q293*H293</f>
        <v>0</v>
      </c>
      <c r="S293" s="229">
        <v>0.0035599999999999998</v>
      </c>
      <c r="T293" s="230">
        <f>S293*H293</f>
        <v>0.027055999999999997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1" t="s">
        <v>196</v>
      </c>
      <c r="AT293" s="231" t="s">
        <v>129</v>
      </c>
      <c r="AU293" s="231" t="s">
        <v>134</v>
      </c>
      <c r="AY293" s="14" t="s">
        <v>127</v>
      </c>
      <c r="BE293" s="232">
        <f>IF(N293="základná",J293,0)</f>
        <v>0</v>
      </c>
      <c r="BF293" s="232">
        <f>IF(N293="znížená",J293,0)</f>
        <v>0</v>
      </c>
      <c r="BG293" s="232">
        <f>IF(N293="zákl. prenesená",J293,0)</f>
        <v>0</v>
      </c>
      <c r="BH293" s="232">
        <f>IF(N293="zníž. prenesená",J293,0)</f>
        <v>0</v>
      </c>
      <c r="BI293" s="232">
        <f>IF(N293="nulová",J293,0)</f>
        <v>0</v>
      </c>
      <c r="BJ293" s="14" t="s">
        <v>134</v>
      </c>
      <c r="BK293" s="232">
        <f>ROUND(I293*H293,2)</f>
        <v>0</v>
      </c>
      <c r="BL293" s="14" t="s">
        <v>196</v>
      </c>
      <c r="BM293" s="231" t="s">
        <v>709</v>
      </c>
    </row>
    <row r="294" s="2" customFormat="1" ht="33" customHeight="1">
      <c r="A294" s="35"/>
      <c r="B294" s="36"/>
      <c r="C294" s="219" t="s">
        <v>710</v>
      </c>
      <c r="D294" s="219" t="s">
        <v>129</v>
      </c>
      <c r="E294" s="220" t="s">
        <v>711</v>
      </c>
      <c r="F294" s="221" t="s">
        <v>712</v>
      </c>
      <c r="G294" s="222" t="s">
        <v>160</v>
      </c>
      <c r="H294" s="223">
        <v>6</v>
      </c>
      <c r="I294" s="224"/>
      <c r="J294" s="225">
        <f>ROUND(I294*H294,2)</f>
        <v>0</v>
      </c>
      <c r="K294" s="226"/>
      <c r="L294" s="41"/>
      <c r="M294" s="227" t="s">
        <v>1</v>
      </c>
      <c r="N294" s="228" t="s">
        <v>39</v>
      </c>
      <c r="O294" s="94"/>
      <c r="P294" s="229">
        <f>O294*H294</f>
        <v>0</v>
      </c>
      <c r="Q294" s="229">
        <v>0</v>
      </c>
      <c r="R294" s="229">
        <f>Q294*H294</f>
        <v>0</v>
      </c>
      <c r="S294" s="229">
        <v>0.00116</v>
      </c>
      <c r="T294" s="230">
        <f>S294*H294</f>
        <v>0.00696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1" t="s">
        <v>196</v>
      </c>
      <c r="AT294" s="231" t="s">
        <v>129</v>
      </c>
      <c r="AU294" s="231" t="s">
        <v>134</v>
      </c>
      <c r="AY294" s="14" t="s">
        <v>127</v>
      </c>
      <c r="BE294" s="232">
        <f>IF(N294="základná",J294,0)</f>
        <v>0</v>
      </c>
      <c r="BF294" s="232">
        <f>IF(N294="znížená",J294,0)</f>
        <v>0</v>
      </c>
      <c r="BG294" s="232">
        <f>IF(N294="zákl. prenesená",J294,0)</f>
        <v>0</v>
      </c>
      <c r="BH294" s="232">
        <f>IF(N294="zníž. prenesená",J294,0)</f>
        <v>0</v>
      </c>
      <c r="BI294" s="232">
        <f>IF(N294="nulová",J294,0)</f>
        <v>0</v>
      </c>
      <c r="BJ294" s="14" t="s">
        <v>134</v>
      </c>
      <c r="BK294" s="232">
        <f>ROUND(I294*H294,2)</f>
        <v>0</v>
      </c>
      <c r="BL294" s="14" t="s">
        <v>196</v>
      </c>
      <c r="BM294" s="231" t="s">
        <v>713</v>
      </c>
    </row>
    <row r="295" s="2" customFormat="1" ht="24.15" customHeight="1">
      <c r="A295" s="35"/>
      <c r="B295" s="36"/>
      <c r="C295" s="219" t="s">
        <v>714</v>
      </c>
      <c r="D295" s="219" t="s">
        <v>129</v>
      </c>
      <c r="E295" s="220" t="s">
        <v>715</v>
      </c>
      <c r="F295" s="221" t="s">
        <v>716</v>
      </c>
      <c r="G295" s="222" t="s">
        <v>178</v>
      </c>
      <c r="H295" s="223">
        <v>0.107</v>
      </c>
      <c r="I295" s="224"/>
      <c r="J295" s="225">
        <f>ROUND(I295*H295,2)</f>
        <v>0</v>
      </c>
      <c r="K295" s="226"/>
      <c r="L295" s="41"/>
      <c r="M295" s="227" t="s">
        <v>1</v>
      </c>
      <c r="N295" s="228" t="s">
        <v>39</v>
      </c>
      <c r="O295" s="94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1" t="s">
        <v>196</v>
      </c>
      <c r="AT295" s="231" t="s">
        <v>129</v>
      </c>
      <c r="AU295" s="231" t="s">
        <v>134</v>
      </c>
      <c r="AY295" s="14" t="s">
        <v>127</v>
      </c>
      <c r="BE295" s="232">
        <f>IF(N295="základná",J295,0)</f>
        <v>0</v>
      </c>
      <c r="BF295" s="232">
        <f>IF(N295="znížená",J295,0)</f>
        <v>0</v>
      </c>
      <c r="BG295" s="232">
        <f>IF(N295="zákl. prenesená",J295,0)</f>
        <v>0</v>
      </c>
      <c r="BH295" s="232">
        <f>IF(N295="zníž. prenesená",J295,0)</f>
        <v>0</v>
      </c>
      <c r="BI295" s="232">
        <f>IF(N295="nulová",J295,0)</f>
        <v>0</v>
      </c>
      <c r="BJ295" s="14" t="s">
        <v>134</v>
      </c>
      <c r="BK295" s="232">
        <f>ROUND(I295*H295,2)</f>
        <v>0</v>
      </c>
      <c r="BL295" s="14" t="s">
        <v>196</v>
      </c>
      <c r="BM295" s="231" t="s">
        <v>717</v>
      </c>
    </row>
    <row r="296" s="12" customFormat="1" ht="22.8" customHeight="1">
      <c r="A296" s="12"/>
      <c r="B296" s="203"/>
      <c r="C296" s="204"/>
      <c r="D296" s="205" t="s">
        <v>72</v>
      </c>
      <c r="E296" s="217" t="s">
        <v>718</v>
      </c>
      <c r="F296" s="217" t="s">
        <v>719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SUM(P297:P305)</f>
        <v>0</v>
      </c>
      <c r="Q296" s="211"/>
      <c r="R296" s="212">
        <f>SUM(R297:R305)</f>
        <v>8.9241445099999996</v>
      </c>
      <c r="S296" s="211"/>
      <c r="T296" s="213">
        <f>SUM(T297:T305)</f>
        <v>2.649394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134</v>
      </c>
      <c r="AT296" s="215" t="s">
        <v>72</v>
      </c>
      <c r="AU296" s="215" t="s">
        <v>78</v>
      </c>
      <c r="AY296" s="214" t="s">
        <v>127</v>
      </c>
      <c r="BK296" s="216">
        <f>SUM(BK297:BK305)</f>
        <v>0</v>
      </c>
    </row>
    <row r="297" s="2" customFormat="1" ht="24.15" customHeight="1">
      <c r="A297" s="35"/>
      <c r="B297" s="36"/>
      <c r="C297" s="219" t="s">
        <v>720</v>
      </c>
      <c r="D297" s="219" t="s">
        <v>129</v>
      </c>
      <c r="E297" s="220" t="s">
        <v>721</v>
      </c>
      <c r="F297" s="221" t="s">
        <v>722</v>
      </c>
      <c r="G297" s="222" t="s">
        <v>224</v>
      </c>
      <c r="H297" s="223">
        <v>10.619999999999999</v>
      </c>
      <c r="I297" s="224"/>
      <c r="J297" s="225">
        <f>ROUND(I297*H297,2)</f>
        <v>0</v>
      </c>
      <c r="K297" s="226"/>
      <c r="L297" s="41"/>
      <c r="M297" s="227" t="s">
        <v>1</v>
      </c>
      <c r="N297" s="228" t="s">
        <v>39</v>
      </c>
      <c r="O297" s="94"/>
      <c r="P297" s="229">
        <f>O297*H297</f>
        <v>0</v>
      </c>
      <c r="Q297" s="229">
        <v>0.01342</v>
      </c>
      <c r="R297" s="229">
        <f>Q297*H297</f>
        <v>0.14252039999999999</v>
      </c>
      <c r="S297" s="229">
        <v>0</v>
      </c>
      <c r="T297" s="23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1" t="s">
        <v>196</v>
      </c>
      <c r="AT297" s="231" t="s">
        <v>129</v>
      </c>
      <c r="AU297" s="231" t="s">
        <v>134</v>
      </c>
      <c r="AY297" s="14" t="s">
        <v>127</v>
      </c>
      <c r="BE297" s="232">
        <f>IF(N297="základná",J297,0)</f>
        <v>0</v>
      </c>
      <c r="BF297" s="232">
        <f>IF(N297="znížená",J297,0)</f>
        <v>0</v>
      </c>
      <c r="BG297" s="232">
        <f>IF(N297="zákl. prenesená",J297,0)</f>
        <v>0</v>
      </c>
      <c r="BH297" s="232">
        <f>IF(N297="zníž. prenesená",J297,0)</f>
        <v>0</v>
      </c>
      <c r="BI297" s="232">
        <f>IF(N297="nulová",J297,0)</f>
        <v>0</v>
      </c>
      <c r="BJ297" s="14" t="s">
        <v>134</v>
      </c>
      <c r="BK297" s="232">
        <f>ROUND(I297*H297,2)</f>
        <v>0</v>
      </c>
      <c r="BL297" s="14" t="s">
        <v>196</v>
      </c>
      <c r="BM297" s="231" t="s">
        <v>723</v>
      </c>
    </row>
    <row r="298" s="2" customFormat="1" ht="21.75" customHeight="1">
      <c r="A298" s="35"/>
      <c r="B298" s="36"/>
      <c r="C298" s="219" t="s">
        <v>724</v>
      </c>
      <c r="D298" s="219" t="s">
        <v>129</v>
      </c>
      <c r="E298" s="220" t="s">
        <v>725</v>
      </c>
      <c r="F298" s="221" t="s">
        <v>726</v>
      </c>
      <c r="G298" s="222" t="s">
        <v>224</v>
      </c>
      <c r="H298" s="223">
        <v>22.879999999999999</v>
      </c>
      <c r="I298" s="224"/>
      <c r="J298" s="225">
        <f>ROUND(I298*H298,2)</f>
        <v>0</v>
      </c>
      <c r="K298" s="226"/>
      <c r="L298" s="41"/>
      <c r="M298" s="227" t="s">
        <v>1</v>
      </c>
      <c r="N298" s="228" t="s">
        <v>39</v>
      </c>
      <c r="O298" s="94"/>
      <c r="P298" s="229">
        <f>O298*H298</f>
        <v>0</v>
      </c>
      <c r="Q298" s="229">
        <v>0.00843</v>
      </c>
      <c r="R298" s="229">
        <f>Q298*H298</f>
        <v>0.19287839999999998</v>
      </c>
      <c r="S298" s="229">
        <v>0</v>
      </c>
      <c r="T298" s="23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1" t="s">
        <v>196</v>
      </c>
      <c r="AT298" s="231" t="s">
        <v>129</v>
      </c>
      <c r="AU298" s="231" t="s">
        <v>134</v>
      </c>
      <c r="AY298" s="14" t="s">
        <v>127</v>
      </c>
      <c r="BE298" s="232">
        <f>IF(N298="základná",J298,0)</f>
        <v>0</v>
      </c>
      <c r="BF298" s="232">
        <f>IF(N298="znížená",J298,0)</f>
        <v>0</v>
      </c>
      <c r="BG298" s="232">
        <f>IF(N298="zákl. prenesená",J298,0)</f>
        <v>0</v>
      </c>
      <c r="BH298" s="232">
        <f>IF(N298="zníž. prenesená",J298,0)</f>
        <v>0</v>
      </c>
      <c r="BI298" s="232">
        <f>IF(N298="nulová",J298,0)</f>
        <v>0</v>
      </c>
      <c r="BJ298" s="14" t="s">
        <v>134</v>
      </c>
      <c r="BK298" s="232">
        <f>ROUND(I298*H298,2)</f>
        <v>0</v>
      </c>
      <c r="BL298" s="14" t="s">
        <v>196</v>
      </c>
      <c r="BM298" s="231" t="s">
        <v>727</v>
      </c>
    </row>
    <row r="299" s="2" customFormat="1" ht="33" customHeight="1">
      <c r="A299" s="35"/>
      <c r="B299" s="36"/>
      <c r="C299" s="219" t="s">
        <v>728</v>
      </c>
      <c r="D299" s="219" t="s">
        <v>129</v>
      </c>
      <c r="E299" s="220" t="s">
        <v>729</v>
      </c>
      <c r="F299" s="221" t="s">
        <v>730</v>
      </c>
      <c r="G299" s="222" t="s">
        <v>169</v>
      </c>
      <c r="H299" s="223">
        <v>121.493</v>
      </c>
      <c r="I299" s="224"/>
      <c r="J299" s="225">
        <f>ROUND(I299*H299,2)</f>
        <v>0</v>
      </c>
      <c r="K299" s="226"/>
      <c r="L299" s="41"/>
      <c r="M299" s="227" t="s">
        <v>1</v>
      </c>
      <c r="N299" s="228" t="s">
        <v>39</v>
      </c>
      <c r="O299" s="94"/>
      <c r="P299" s="229">
        <f>O299*H299</f>
        <v>0</v>
      </c>
      <c r="Q299" s="229">
        <v>0.069839999999999999</v>
      </c>
      <c r="R299" s="229">
        <f>Q299*H299</f>
        <v>8.4850711199999989</v>
      </c>
      <c r="S299" s="229">
        <v>0</v>
      </c>
      <c r="T299" s="23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1" t="s">
        <v>196</v>
      </c>
      <c r="AT299" s="231" t="s">
        <v>129</v>
      </c>
      <c r="AU299" s="231" t="s">
        <v>134</v>
      </c>
      <c r="AY299" s="14" t="s">
        <v>127</v>
      </c>
      <c r="BE299" s="232">
        <f>IF(N299="základná",J299,0)</f>
        <v>0</v>
      </c>
      <c r="BF299" s="232">
        <f>IF(N299="znížená",J299,0)</f>
        <v>0</v>
      </c>
      <c r="BG299" s="232">
        <f>IF(N299="zákl. prenesená",J299,0)</f>
        <v>0</v>
      </c>
      <c r="BH299" s="232">
        <f>IF(N299="zníž. prenesená",J299,0)</f>
        <v>0</v>
      </c>
      <c r="BI299" s="232">
        <f>IF(N299="nulová",J299,0)</f>
        <v>0</v>
      </c>
      <c r="BJ299" s="14" t="s">
        <v>134</v>
      </c>
      <c r="BK299" s="232">
        <f>ROUND(I299*H299,2)</f>
        <v>0</v>
      </c>
      <c r="BL299" s="14" t="s">
        <v>196</v>
      </c>
      <c r="BM299" s="231" t="s">
        <v>731</v>
      </c>
    </row>
    <row r="300" s="2" customFormat="1" ht="21.75" customHeight="1">
      <c r="A300" s="35"/>
      <c r="B300" s="36"/>
      <c r="C300" s="219" t="s">
        <v>732</v>
      </c>
      <c r="D300" s="219" t="s">
        <v>129</v>
      </c>
      <c r="E300" s="220" t="s">
        <v>733</v>
      </c>
      <c r="F300" s="221" t="s">
        <v>734</v>
      </c>
      <c r="G300" s="222" t="s">
        <v>224</v>
      </c>
      <c r="H300" s="223">
        <v>21.239999999999998</v>
      </c>
      <c r="I300" s="224"/>
      <c r="J300" s="225">
        <f>ROUND(I300*H300,2)</f>
        <v>0</v>
      </c>
      <c r="K300" s="226"/>
      <c r="L300" s="41"/>
      <c r="M300" s="227" t="s">
        <v>1</v>
      </c>
      <c r="N300" s="228" t="s">
        <v>39</v>
      </c>
      <c r="O300" s="94"/>
      <c r="P300" s="229">
        <f>O300*H300</f>
        <v>0</v>
      </c>
      <c r="Q300" s="229">
        <v>0.00148</v>
      </c>
      <c r="R300" s="229">
        <f>Q300*H300</f>
        <v>0.031435199999999996</v>
      </c>
      <c r="S300" s="229">
        <v>0</v>
      </c>
      <c r="T300" s="23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1" t="s">
        <v>196</v>
      </c>
      <c r="AT300" s="231" t="s">
        <v>129</v>
      </c>
      <c r="AU300" s="231" t="s">
        <v>134</v>
      </c>
      <c r="AY300" s="14" t="s">
        <v>127</v>
      </c>
      <c r="BE300" s="232">
        <f>IF(N300="základná",J300,0)</f>
        <v>0</v>
      </c>
      <c r="BF300" s="232">
        <f>IF(N300="znížená",J300,0)</f>
        <v>0</v>
      </c>
      <c r="BG300" s="232">
        <f>IF(N300="zákl. prenesená",J300,0)</f>
        <v>0</v>
      </c>
      <c r="BH300" s="232">
        <f>IF(N300="zníž. prenesená",J300,0)</f>
        <v>0</v>
      </c>
      <c r="BI300" s="232">
        <f>IF(N300="nulová",J300,0)</f>
        <v>0</v>
      </c>
      <c r="BJ300" s="14" t="s">
        <v>134</v>
      </c>
      <c r="BK300" s="232">
        <f>ROUND(I300*H300,2)</f>
        <v>0</v>
      </c>
      <c r="BL300" s="14" t="s">
        <v>196</v>
      </c>
      <c r="BM300" s="231" t="s">
        <v>735</v>
      </c>
    </row>
    <row r="301" s="2" customFormat="1" ht="16.5" customHeight="1">
      <c r="A301" s="35"/>
      <c r="B301" s="36"/>
      <c r="C301" s="219" t="s">
        <v>736</v>
      </c>
      <c r="D301" s="219" t="s">
        <v>129</v>
      </c>
      <c r="E301" s="220" t="s">
        <v>737</v>
      </c>
      <c r="F301" s="221" t="s">
        <v>738</v>
      </c>
      <c r="G301" s="222" t="s">
        <v>160</v>
      </c>
      <c r="H301" s="223">
        <v>50</v>
      </c>
      <c r="I301" s="224"/>
      <c r="J301" s="225">
        <f>ROUND(I301*H301,2)</f>
        <v>0</v>
      </c>
      <c r="K301" s="226"/>
      <c r="L301" s="41"/>
      <c r="M301" s="227" t="s">
        <v>1</v>
      </c>
      <c r="N301" s="228" t="s">
        <v>39</v>
      </c>
      <c r="O301" s="94"/>
      <c r="P301" s="229">
        <f>O301*H301</f>
        <v>0</v>
      </c>
      <c r="Q301" s="229">
        <v>0.00051999999999999995</v>
      </c>
      <c r="R301" s="229">
        <f>Q301*H301</f>
        <v>0.025999999999999999</v>
      </c>
      <c r="S301" s="229">
        <v>0</v>
      </c>
      <c r="T301" s="23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1" t="s">
        <v>196</v>
      </c>
      <c r="AT301" s="231" t="s">
        <v>129</v>
      </c>
      <c r="AU301" s="231" t="s">
        <v>134</v>
      </c>
      <c r="AY301" s="14" t="s">
        <v>127</v>
      </c>
      <c r="BE301" s="232">
        <f>IF(N301="základná",J301,0)</f>
        <v>0</v>
      </c>
      <c r="BF301" s="232">
        <f>IF(N301="znížená",J301,0)</f>
        <v>0</v>
      </c>
      <c r="BG301" s="232">
        <f>IF(N301="zákl. prenesená",J301,0)</f>
        <v>0</v>
      </c>
      <c r="BH301" s="232">
        <f>IF(N301="zníž. prenesená",J301,0)</f>
        <v>0</v>
      </c>
      <c r="BI301" s="232">
        <f>IF(N301="nulová",J301,0)</f>
        <v>0</v>
      </c>
      <c r="BJ301" s="14" t="s">
        <v>134</v>
      </c>
      <c r="BK301" s="232">
        <f>ROUND(I301*H301,2)</f>
        <v>0</v>
      </c>
      <c r="BL301" s="14" t="s">
        <v>196</v>
      </c>
      <c r="BM301" s="231" t="s">
        <v>739</v>
      </c>
    </row>
    <row r="302" s="2" customFormat="1" ht="21.75" customHeight="1">
      <c r="A302" s="35"/>
      <c r="B302" s="36"/>
      <c r="C302" s="219" t="s">
        <v>740</v>
      </c>
      <c r="D302" s="219" t="s">
        <v>129</v>
      </c>
      <c r="E302" s="220" t="s">
        <v>741</v>
      </c>
      <c r="F302" s="221" t="s">
        <v>742</v>
      </c>
      <c r="G302" s="222" t="s">
        <v>224</v>
      </c>
      <c r="H302" s="223">
        <v>2.8799999999999999</v>
      </c>
      <c r="I302" s="224"/>
      <c r="J302" s="225">
        <f>ROUND(I302*H302,2)</f>
        <v>0</v>
      </c>
      <c r="K302" s="226"/>
      <c r="L302" s="41"/>
      <c r="M302" s="227" t="s">
        <v>1</v>
      </c>
      <c r="N302" s="228" t="s">
        <v>39</v>
      </c>
      <c r="O302" s="94"/>
      <c r="P302" s="229">
        <f>O302*H302</f>
        <v>0</v>
      </c>
      <c r="Q302" s="229">
        <v>0.00051000000000000004</v>
      </c>
      <c r="R302" s="229">
        <f>Q302*H302</f>
        <v>0.0014688000000000001</v>
      </c>
      <c r="S302" s="229">
        <v>0</v>
      </c>
      <c r="T302" s="23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1" t="s">
        <v>196</v>
      </c>
      <c r="AT302" s="231" t="s">
        <v>129</v>
      </c>
      <c r="AU302" s="231" t="s">
        <v>134</v>
      </c>
      <c r="AY302" s="14" t="s">
        <v>127</v>
      </c>
      <c r="BE302" s="232">
        <f>IF(N302="základná",J302,0)</f>
        <v>0</v>
      </c>
      <c r="BF302" s="232">
        <f>IF(N302="znížená",J302,0)</f>
        <v>0</v>
      </c>
      <c r="BG302" s="232">
        <f>IF(N302="zákl. prenesená",J302,0)</f>
        <v>0</v>
      </c>
      <c r="BH302" s="232">
        <f>IF(N302="zníž. prenesená",J302,0)</f>
        <v>0</v>
      </c>
      <c r="BI302" s="232">
        <f>IF(N302="nulová",J302,0)</f>
        <v>0</v>
      </c>
      <c r="BJ302" s="14" t="s">
        <v>134</v>
      </c>
      <c r="BK302" s="232">
        <f>ROUND(I302*H302,2)</f>
        <v>0</v>
      </c>
      <c r="BL302" s="14" t="s">
        <v>196</v>
      </c>
      <c r="BM302" s="231" t="s">
        <v>743</v>
      </c>
    </row>
    <row r="303" s="2" customFormat="1" ht="44.25" customHeight="1">
      <c r="A303" s="35"/>
      <c r="B303" s="36"/>
      <c r="C303" s="219" t="s">
        <v>744</v>
      </c>
      <c r="D303" s="219" t="s">
        <v>129</v>
      </c>
      <c r="E303" s="220" t="s">
        <v>745</v>
      </c>
      <c r="F303" s="221" t="s">
        <v>746</v>
      </c>
      <c r="G303" s="222" t="s">
        <v>169</v>
      </c>
      <c r="H303" s="223">
        <v>120.42700000000001</v>
      </c>
      <c r="I303" s="224"/>
      <c r="J303" s="225">
        <f>ROUND(I303*H303,2)</f>
        <v>0</v>
      </c>
      <c r="K303" s="226"/>
      <c r="L303" s="41"/>
      <c r="M303" s="227" t="s">
        <v>1</v>
      </c>
      <c r="N303" s="228" t="s">
        <v>39</v>
      </c>
      <c r="O303" s="94"/>
      <c r="P303" s="229">
        <f>O303*H303</f>
        <v>0</v>
      </c>
      <c r="Q303" s="229">
        <v>0.00017000000000000001</v>
      </c>
      <c r="R303" s="229">
        <f>Q303*H303</f>
        <v>0.020472590000000002</v>
      </c>
      <c r="S303" s="229">
        <v>0.021999999999999999</v>
      </c>
      <c r="T303" s="230">
        <f>S303*H303</f>
        <v>2.649394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1" t="s">
        <v>196</v>
      </c>
      <c r="AT303" s="231" t="s">
        <v>129</v>
      </c>
      <c r="AU303" s="231" t="s">
        <v>134</v>
      </c>
      <c r="AY303" s="14" t="s">
        <v>127</v>
      </c>
      <c r="BE303" s="232">
        <f>IF(N303="základná",J303,0)</f>
        <v>0</v>
      </c>
      <c r="BF303" s="232">
        <f>IF(N303="znížená",J303,0)</f>
        <v>0</v>
      </c>
      <c r="BG303" s="232">
        <f>IF(N303="zákl. prenesená",J303,0)</f>
        <v>0</v>
      </c>
      <c r="BH303" s="232">
        <f>IF(N303="zníž. prenesená",J303,0)</f>
        <v>0</v>
      </c>
      <c r="BI303" s="232">
        <f>IF(N303="nulová",J303,0)</f>
        <v>0</v>
      </c>
      <c r="BJ303" s="14" t="s">
        <v>134</v>
      </c>
      <c r="BK303" s="232">
        <f>ROUND(I303*H303,2)</f>
        <v>0</v>
      </c>
      <c r="BL303" s="14" t="s">
        <v>196</v>
      </c>
      <c r="BM303" s="231" t="s">
        <v>747</v>
      </c>
    </row>
    <row r="304" s="2" customFormat="1" ht="24.15" customHeight="1">
      <c r="A304" s="35"/>
      <c r="B304" s="36"/>
      <c r="C304" s="219" t="s">
        <v>748</v>
      </c>
      <c r="D304" s="219" t="s">
        <v>129</v>
      </c>
      <c r="E304" s="220" t="s">
        <v>749</v>
      </c>
      <c r="F304" s="221" t="s">
        <v>750</v>
      </c>
      <c r="G304" s="222" t="s">
        <v>169</v>
      </c>
      <c r="H304" s="223">
        <v>121.49</v>
      </c>
      <c r="I304" s="224"/>
      <c r="J304" s="225">
        <f>ROUND(I304*H304,2)</f>
        <v>0</v>
      </c>
      <c r="K304" s="226"/>
      <c r="L304" s="41"/>
      <c r="M304" s="227" t="s">
        <v>1</v>
      </c>
      <c r="N304" s="228" t="s">
        <v>39</v>
      </c>
      <c r="O304" s="94"/>
      <c r="P304" s="229">
        <f>O304*H304</f>
        <v>0</v>
      </c>
      <c r="Q304" s="229">
        <v>0.00020000000000000001</v>
      </c>
      <c r="R304" s="229">
        <f>Q304*H304</f>
        <v>0.024298</v>
      </c>
      <c r="S304" s="229">
        <v>0</v>
      </c>
      <c r="T304" s="23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1" t="s">
        <v>196</v>
      </c>
      <c r="AT304" s="231" t="s">
        <v>129</v>
      </c>
      <c r="AU304" s="231" t="s">
        <v>134</v>
      </c>
      <c r="AY304" s="14" t="s">
        <v>127</v>
      </c>
      <c r="BE304" s="232">
        <f>IF(N304="základná",J304,0)</f>
        <v>0</v>
      </c>
      <c r="BF304" s="232">
        <f>IF(N304="znížená",J304,0)</f>
        <v>0</v>
      </c>
      <c r="BG304" s="232">
        <f>IF(N304="zákl. prenesená",J304,0)</f>
        <v>0</v>
      </c>
      <c r="BH304" s="232">
        <f>IF(N304="zníž. prenesená",J304,0)</f>
        <v>0</v>
      </c>
      <c r="BI304" s="232">
        <f>IF(N304="nulová",J304,0)</f>
        <v>0</v>
      </c>
      <c r="BJ304" s="14" t="s">
        <v>134</v>
      </c>
      <c r="BK304" s="232">
        <f>ROUND(I304*H304,2)</f>
        <v>0</v>
      </c>
      <c r="BL304" s="14" t="s">
        <v>196</v>
      </c>
      <c r="BM304" s="231" t="s">
        <v>751</v>
      </c>
    </row>
    <row r="305" s="2" customFormat="1" ht="24.15" customHeight="1">
      <c r="A305" s="35"/>
      <c r="B305" s="36"/>
      <c r="C305" s="219" t="s">
        <v>752</v>
      </c>
      <c r="D305" s="219" t="s">
        <v>129</v>
      </c>
      <c r="E305" s="220" t="s">
        <v>753</v>
      </c>
      <c r="F305" s="221" t="s">
        <v>754</v>
      </c>
      <c r="G305" s="222" t="s">
        <v>178</v>
      </c>
      <c r="H305" s="223">
        <v>8.9239999999999995</v>
      </c>
      <c r="I305" s="224"/>
      <c r="J305" s="225">
        <f>ROUND(I305*H305,2)</f>
        <v>0</v>
      </c>
      <c r="K305" s="226"/>
      <c r="L305" s="41"/>
      <c r="M305" s="227" t="s">
        <v>1</v>
      </c>
      <c r="N305" s="228" t="s">
        <v>39</v>
      </c>
      <c r="O305" s="94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1" t="s">
        <v>196</v>
      </c>
      <c r="AT305" s="231" t="s">
        <v>129</v>
      </c>
      <c r="AU305" s="231" t="s">
        <v>134</v>
      </c>
      <c r="AY305" s="14" t="s">
        <v>127</v>
      </c>
      <c r="BE305" s="232">
        <f>IF(N305="základná",J305,0)</f>
        <v>0</v>
      </c>
      <c r="BF305" s="232">
        <f>IF(N305="znížená",J305,0)</f>
        <v>0</v>
      </c>
      <c r="BG305" s="232">
        <f>IF(N305="zákl. prenesená",J305,0)</f>
        <v>0</v>
      </c>
      <c r="BH305" s="232">
        <f>IF(N305="zníž. prenesená",J305,0)</f>
        <v>0</v>
      </c>
      <c r="BI305" s="232">
        <f>IF(N305="nulová",J305,0)</f>
        <v>0</v>
      </c>
      <c r="BJ305" s="14" t="s">
        <v>134</v>
      </c>
      <c r="BK305" s="232">
        <f>ROUND(I305*H305,2)</f>
        <v>0</v>
      </c>
      <c r="BL305" s="14" t="s">
        <v>196</v>
      </c>
      <c r="BM305" s="231" t="s">
        <v>755</v>
      </c>
    </row>
    <row r="306" s="12" customFormat="1" ht="22.8" customHeight="1">
      <c r="A306" s="12"/>
      <c r="B306" s="203"/>
      <c r="C306" s="204"/>
      <c r="D306" s="205" t="s">
        <v>72</v>
      </c>
      <c r="E306" s="217" t="s">
        <v>756</v>
      </c>
      <c r="F306" s="217" t="s">
        <v>757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SUM(P307:P326)</f>
        <v>0</v>
      </c>
      <c r="Q306" s="211"/>
      <c r="R306" s="212">
        <f>SUM(R307:R326)</f>
        <v>0.64834400000000003</v>
      </c>
      <c r="S306" s="211"/>
      <c r="T306" s="213">
        <f>SUM(T307:T326)</f>
        <v>0.11480000000000001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134</v>
      </c>
      <c r="AT306" s="215" t="s">
        <v>72</v>
      </c>
      <c r="AU306" s="215" t="s">
        <v>78</v>
      </c>
      <c r="AY306" s="214" t="s">
        <v>127</v>
      </c>
      <c r="BK306" s="216">
        <f>SUM(BK307:BK326)</f>
        <v>0</v>
      </c>
    </row>
    <row r="307" s="2" customFormat="1" ht="24.15" customHeight="1">
      <c r="A307" s="35"/>
      <c r="B307" s="36"/>
      <c r="C307" s="219" t="s">
        <v>758</v>
      </c>
      <c r="D307" s="219" t="s">
        <v>129</v>
      </c>
      <c r="E307" s="220" t="s">
        <v>759</v>
      </c>
      <c r="F307" s="221" t="s">
        <v>760</v>
      </c>
      <c r="G307" s="222" t="s">
        <v>224</v>
      </c>
      <c r="H307" s="223">
        <v>4.7999999999999998</v>
      </c>
      <c r="I307" s="224"/>
      <c r="J307" s="225">
        <f>ROUND(I307*H307,2)</f>
        <v>0</v>
      </c>
      <c r="K307" s="226"/>
      <c r="L307" s="41"/>
      <c r="M307" s="227" t="s">
        <v>1</v>
      </c>
      <c r="N307" s="228" t="s">
        <v>39</v>
      </c>
      <c r="O307" s="94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1" t="s">
        <v>196</v>
      </c>
      <c r="AT307" s="231" t="s">
        <v>129</v>
      </c>
      <c r="AU307" s="231" t="s">
        <v>134</v>
      </c>
      <c r="AY307" s="14" t="s">
        <v>127</v>
      </c>
      <c r="BE307" s="232">
        <f>IF(N307="základná",J307,0)</f>
        <v>0</v>
      </c>
      <c r="BF307" s="232">
        <f>IF(N307="znížená",J307,0)</f>
        <v>0</v>
      </c>
      <c r="BG307" s="232">
        <f>IF(N307="zákl. prenesená",J307,0)</f>
        <v>0</v>
      </c>
      <c r="BH307" s="232">
        <f>IF(N307="zníž. prenesená",J307,0)</f>
        <v>0</v>
      </c>
      <c r="BI307" s="232">
        <f>IF(N307="nulová",J307,0)</f>
        <v>0</v>
      </c>
      <c r="BJ307" s="14" t="s">
        <v>134</v>
      </c>
      <c r="BK307" s="232">
        <f>ROUND(I307*H307,2)</f>
        <v>0</v>
      </c>
      <c r="BL307" s="14" t="s">
        <v>196</v>
      </c>
      <c r="BM307" s="231" t="s">
        <v>761</v>
      </c>
    </row>
    <row r="308" s="2" customFormat="1" ht="16.5" customHeight="1">
      <c r="A308" s="35"/>
      <c r="B308" s="36"/>
      <c r="C308" s="233" t="s">
        <v>762</v>
      </c>
      <c r="D308" s="233" t="s">
        <v>375</v>
      </c>
      <c r="E308" s="234" t="s">
        <v>763</v>
      </c>
      <c r="F308" s="235" t="s">
        <v>764</v>
      </c>
      <c r="G308" s="236" t="s">
        <v>160</v>
      </c>
      <c r="H308" s="237">
        <v>1</v>
      </c>
      <c r="I308" s="238"/>
      <c r="J308" s="239">
        <f>ROUND(I308*H308,2)</f>
        <v>0</v>
      </c>
      <c r="K308" s="240"/>
      <c r="L308" s="241"/>
      <c r="M308" s="242" t="s">
        <v>1</v>
      </c>
      <c r="N308" s="243" t="s">
        <v>39</v>
      </c>
      <c r="O308" s="94"/>
      <c r="P308" s="229">
        <f>O308*H308</f>
        <v>0</v>
      </c>
      <c r="Q308" s="229">
        <v>0.20000000000000001</v>
      </c>
      <c r="R308" s="229">
        <f>Q308*H308</f>
        <v>0.20000000000000001</v>
      </c>
      <c r="S308" s="229">
        <v>0</v>
      </c>
      <c r="T308" s="23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1" t="s">
        <v>262</v>
      </c>
      <c r="AT308" s="231" t="s">
        <v>375</v>
      </c>
      <c r="AU308" s="231" t="s">
        <v>134</v>
      </c>
      <c r="AY308" s="14" t="s">
        <v>127</v>
      </c>
      <c r="BE308" s="232">
        <f>IF(N308="základná",J308,0)</f>
        <v>0</v>
      </c>
      <c r="BF308" s="232">
        <f>IF(N308="znížená",J308,0)</f>
        <v>0</v>
      </c>
      <c r="BG308" s="232">
        <f>IF(N308="zákl. prenesená",J308,0)</f>
        <v>0</v>
      </c>
      <c r="BH308" s="232">
        <f>IF(N308="zníž. prenesená",J308,0)</f>
        <v>0</v>
      </c>
      <c r="BI308" s="232">
        <f>IF(N308="nulová",J308,0)</f>
        <v>0</v>
      </c>
      <c r="BJ308" s="14" t="s">
        <v>134</v>
      </c>
      <c r="BK308" s="232">
        <f>ROUND(I308*H308,2)</f>
        <v>0</v>
      </c>
      <c r="BL308" s="14" t="s">
        <v>196</v>
      </c>
      <c r="BM308" s="231" t="s">
        <v>765</v>
      </c>
    </row>
    <row r="309" s="2" customFormat="1" ht="37.8" customHeight="1">
      <c r="A309" s="35"/>
      <c r="B309" s="36"/>
      <c r="C309" s="233" t="s">
        <v>766</v>
      </c>
      <c r="D309" s="233" t="s">
        <v>375</v>
      </c>
      <c r="E309" s="234" t="s">
        <v>767</v>
      </c>
      <c r="F309" s="235" t="s">
        <v>768</v>
      </c>
      <c r="G309" s="236" t="s">
        <v>224</v>
      </c>
      <c r="H309" s="237">
        <v>4.7999999999999998</v>
      </c>
      <c r="I309" s="238"/>
      <c r="J309" s="239">
        <f>ROUND(I309*H309,2)</f>
        <v>0</v>
      </c>
      <c r="K309" s="240"/>
      <c r="L309" s="241"/>
      <c r="M309" s="242" t="s">
        <v>1</v>
      </c>
      <c r="N309" s="243" t="s">
        <v>39</v>
      </c>
      <c r="O309" s="94"/>
      <c r="P309" s="229">
        <f>O309*H309</f>
        <v>0</v>
      </c>
      <c r="Q309" s="229">
        <v>0.01</v>
      </c>
      <c r="R309" s="229">
        <f>Q309*H309</f>
        <v>0.048000000000000001</v>
      </c>
      <c r="S309" s="229">
        <v>0</v>
      </c>
      <c r="T309" s="23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1" t="s">
        <v>262</v>
      </c>
      <c r="AT309" s="231" t="s">
        <v>375</v>
      </c>
      <c r="AU309" s="231" t="s">
        <v>134</v>
      </c>
      <c r="AY309" s="14" t="s">
        <v>127</v>
      </c>
      <c r="BE309" s="232">
        <f>IF(N309="základná",J309,0)</f>
        <v>0</v>
      </c>
      <c r="BF309" s="232">
        <f>IF(N309="znížená",J309,0)</f>
        <v>0</v>
      </c>
      <c r="BG309" s="232">
        <f>IF(N309="zákl. prenesená",J309,0)</f>
        <v>0</v>
      </c>
      <c r="BH309" s="232">
        <f>IF(N309="zníž. prenesená",J309,0)</f>
        <v>0</v>
      </c>
      <c r="BI309" s="232">
        <f>IF(N309="nulová",J309,0)</f>
        <v>0</v>
      </c>
      <c r="BJ309" s="14" t="s">
        <v>134</v>
      </c>
      <c r="BK309" s="232">
        <f>ROUND(I309*H309,2)</f>
        <v>0</v>
      </c>
      <c r="BL309" s="14" t="s">
        <v>196</v>
      </c>
      <c r="BM309" s="231" t="s">
        <v>769</v>
      </c>
    </row>
    <row r="310" s="2" customFormat="1" ht="24.15" customHeight="1">
      <c r="A310" s="35"/>
      <c r="B310" s="36"/>
      <c r="C310" s="219" t="s">
        <v>770</v>
      </c>
      <c r="D310" s="219" t="s">
        <v>129</v>
      </c>
      <c r="E310" s="220" t="s">
        <v>771</v>
      </c>
      <c r="F310" s="221" t="s">
        <v>772</v>
      </c>
      <c r="G310" s="222" t="s">
        <v>224</v>
      </c>
      <c r="H310" s="223">
        <v>45.840000000000003</v>
      </c>
      <c r="I310" s="224"/>
      <c r="J310" s="225">
        <f>ROUND(I310*H310,2)</f>
        <v>0</v>
      </c>
      <c r="K310" s="226"/>
      <c r="L310" s="41"/>
      <c r="M310" s="227" t="s">
        <v>1</v>
      </c>
      <c r="N310" s="228" t="s">
        <v>39</v>
      </c>
      <c r="O310" s="94"/>
      <c r="P310" s="229">
        <f>O310*H310</f>
        <v>0</v>
      </c>
      <c r="Q310" s="229">
        <v>0.00021000000000000001</v>
      </c>
      <c r="R310" s="229">
        <f>Q310*H310</f>
        <v>0.009626400000000002</v>
      </c>
      <c r="S310" s="229">
        <v>0</v>
      </c>
      <c r="T310" s="23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1" t="s">
        <v>196</v>
      </c>
      <c r="AT310" s="231" t="s">
        <v>129</v>
      </c>
      <c r="AU310" s="231" t="s">
        <v>134</v>
      </c>
      <c r="AY310" s="14" t="s">
        <v>127</v>
      </c>
      <c r="BE310" s="232">
        <f>IF(N310="základná",J310,0)</f>
        <v>0</v>
      </c>
      <c r="BF310" s="232">
        <f>IF(N310="znížená",J310,0)</f>
        <v>0</v>
      </c>
      <c r="BG310" s="232">
        <f>IF(N310="zákl. prenesená",J310,0)</f>
        <v>0</v>
      </c>
      <c r="BH310" s="232">
        <f>IF(N310="zníž. prenesená",J310,0)</f>
        <v>0</v>
      </c>
      <c r="BI310" s="232">
        <f>IF(N310="nulová",J310,0)</f>
        <v>0</v>
      </c>
      <c r="BJ310" s="14" t="s">
        <v>134</v>
      </c>
      <c r="BK310" s="232">
        <f>ROUND(I310*H310,2)</f>
        <v>0</v>
      </c>
      <c r="BL310" s="14" t="s">
        <v>196</v>
      </c>
      <c r="BM310" s="231" t="s">
        <v>773</v>
      </c>
    </row>
    <row r="311" s="2" customFormat="1" ht="37.8" customHeight="1">
      <c r="A311" s="35"/>
      <c r="B311" s="36"/>
      <c r="C311" s="233" t="s">
        <v>774</v>
      </c>
      <c r="D311" s="233" t="s">
        <v>375</v>
      </c>
      <c r="E311" s="234" t="s">
        <v>775</v>
      </c>
      <c r="F311" s="235" t="s">
        <v>776</v>
      </c>
      <c r="G311" s="236" t="s">
        <v>224</v>
      </c>
      <c r="H311" s="237">
        <v>48.131999999999998</v>
      </c>
      <c r="I311" s="238"/>
      <c r="J311" s="239">
        <f>ROUND(I311*H311,2)</f>
        <v>0</v>
      </c>
      <c r="K311" s="240"/>
      <c r="L311" s="241"/>
      <c r="M311" s="242" t="s">
        <v>1</v>
      </c>
      <c r="N311" s="243" t="s">
        <v>39</v>
      </c>
      <c r="O311" s="94"/>
      <c r="P311" s="229">
        <f>O311*H311</f>
        <v>0</v>
      </c>
      <c r="Q311" s="229">
        <v>0.00010000000000000001</v>
      </c>
      <c r="R311" s="229">
        <f>Q311*H311</f>
        <v>0.0048132000000000001</v>
      </c>
      <c r="S311" s="229">
        <v>0</v>
      </c>
      <c r="T311" s="23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1" t="s">
        <v>262</v>
      </c>
      <c r="AT311" s="231" t="s">
        <v>375</v>
      </c>
      <c r="AU311" s="231" t="s">
        <v>134</v>
      </c>
      <c r="AY311" s="14" t="s">
        <v>127</v>
      </c>
      <c r="BE311" s="232">
        <f>IF(N311="základná",J311,0)</f>
        <v>0</v>
      </c>
      <c r="BF311" s="232">
        <f>IF(N311="znížená",J311,0)</f>
        <v>0</v>
      </c>
      <c r="BG311" s="232">
        <f>IF(N311="zákl. prenesená",J311,0)</f>
        <v>0</v>
      </c>
      <c r="BH311" s="232">
        <f>IF(N311="zníž. prenesená",J311,0)</f>
        <v>0</v>
      </c>
      <c r="BI311" s="232">
        <f>IF(N311="nulová",J311,0)</f>
        <v>0</v>
      </c>
      <c r="BJ311" s="14" t="s">
        <v>134</v>
      </c>
      <c r="BK311" s="232">
        <f>ROUND(I311*H311,2)</f>
        <v>0</v>
      </c>
      <c r="BL311" s="14" t="s">
        <v>196</v>
      </c>
      <c r="BM311" s="231" t="s">
        <v>777</v>
      </c>
    </row>
    <row r="312" s="2" customFormat="1" ht="37.8" customHeight="1">
      <c r="A312" s="35"/>
      <c r="B312" s="36"/>
      <c r="C312" s="233" t="s">
        <v>778</v>
      </c>
      <c r="D312" s="233" t="s">
        <v>375</v>
      </c>
      <c r="E312" s="234" t="s">
        <v>779</v>
      </c>
      <c r="F312" s="235" t="s">
        <v>780</v>
      </c>
      <c r="G312" s="236" t="s">
        <v>224</v>
      </c>
      <c r="H312" s="237">
        <v>48.131999999999998</v>
      </c>
      <c r="I312" s="238"/>
      <c r="J312" s="239">
        <f>ROUND(I312*H312,2)</f>
        <v>0</v>
      </c>
      <c r="K312" s="240"/>
      <c r="L312" s="241"/>
      <c r="M312" s="242" t="s">
        <v>1</v>
      </c>
      <c r="N312" s="243" t="s">
        <v>39</v>
      </c>
      <c r="O312" s="94"/>
      <c r="P312" s="229">
        <f>O312*H312</f>
        <v>0</v>
      </c>
      <c r="Q312" s="229">
        <v>0.00010000000000000001</v>
      </c>
      <c r="R312" s="229">
        <f>Q312*H312</f>
        <v>0.0048132000000000001</v>
      </c>
      <c r="S312" s="229">
        <v>0</v>
      </c>
      <c r="T312" s="23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1" t="s">
        <v>262</v>
      </c>
      <c r="AT312" s="231" t="s">
        <v>375</v>
      </c>
      <c r="AU312" s="231" t="s">
        <v>134</v>
      </c>
      <c r="AY312" s="14" t="s">
        <v>127</v>
      </c>
      <c r="BE312" s="232">
        <f>IF(N312="základná",J312,0)</f>
        <v>0</v>
      </c>
      <c r="BF312" s="232">
        <f>IF(N312="znížená",J312,0)</f>
        <v>0</v>
      </c>
      <c r="BG312" s="232">
        <f>IF(N312="zákl. prenesená",J312,0)</f>
        <v>0</v>
      </c>
      <c r="BH312" s="232">
        <f>IF(N312="zníž. prenesená",J312,0)</f>
        <v>0</v>
      </c>
      <c r="BI312" s="232">
        <f>IF(N312="nulová",J312,0)</f>
        <v>0</v>
      </c>
      <c r="BJ312" s="14" t="s">
        <v>134</v>
      </c>
      <c r="BK312" s="232">
        <f>ROUND(I312*H312,2)</f>
        <v>0</v>
      </c>
      <c r="BL312" s="14" t="s">
        <v>196</v>
      </c>
      <c r="BM312" s="231" t="s">
        <v>781</v>
      </c>
    </row>
    <row r="313" s="2" customFormat="1" ht="24.15" customHeight="1">
      <c r="A313" s="35"/>
      <c r="B313" s="36"/>
      <c r="C313" s="233" t="s">
        <v>782</v>
      </c>
      <c r="D313" s="233" t="s">
        <v>375</v>
      </c>
      <c r="E313" s="234" t="s">
        <v>783</v>
      </c>
      <c r="F313" s="235" t="s">
        <v>784</v>
      </c>
      <c r="G313" s="236" t="s">
        <v>160</v>
      </c>
      <c r="H313" s="237">
        <v>12</v>
      </c>
      <c r="I313" s="238"/>
      <c r="J313" s="239">
        <f>ROUND(I313*H313,2)</f>
        <v>0</v>
      </c>
      <c r="K313" s="240"/>
      <c r="L313" s="241"/>
      <c r="M313" s="242" t="s">
        <v>1</v>
      </c>
      <c r="N313" s="243" t="s">
        <v>39</v>
      </c>
      <c r="O313" s="94"/>
      <c r="P313" s="229">
        <f>O313*H313</f>
        <v>0</v>
      </c>
      <c r="Q313" s="229">
        <v>0.013559999999999999</v>
      </c>
      <c r="R313" s="229">
        <f>Q313*H313</f>
        <v>0.16271999999999998</v>
      </c>
      <c r="S313" s="229">
        <v>0</v>
      </c>
      <c r="T313" s="23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1" t="s">
        <v>262</v>
      </c>
      <c r="AT313" s="231" t="s">
        <v>375</v>
      </c>
      <c r="AU313" s="231" t="s">
        <v>134</v>
      </c>
      <c r="AY313" s="14" t="s">
        <v>127</v>
      </c>
      <c r="BE313" s="232">
        <f>IF(N313="základná",J313,0)</f>
        <v>0</v>
      </c>
      <c r="BF313" s="232">
        <f>IF(N313="znížená",J313,0)</f>
        <v>0</v>
      </c>
      <c r="BG313" s="232">
        <f>IF(N313="zákl. prenesená",J313,0)</f>
        <v>0</v>
      </c>
      <c r="BH313" s="232">
        <f>IF(N313="zníž. prenesená",J313,0)</f>
        <v>0</v>
      </c>
      <c r="BI313" s="232">
        <f>IF(N313="nulová",J313,0)</f>
        <v>0</v>
      </c>
      <c r="BJ313" s="14" t="s">
        <v>134</v>
      </c>
      <c r="BK313" s="232">
        <f>ROUND(I313*H313,2)</f>
        <v>0</v>
      </c>
      <c r="BL313" s="14" t="s">
        <v>196</v>
      </c>
      <c r="BM313" s="231" t="s">
        <v>785</v>
      </c>
    </row>
    <row r="314" s="2" customFormat="1" ht="33" customHeight="1">
      <c r="A314" s="35"/>
      <c r="B314" s="36"/>
      <c r="C314" s="219" t="s">
        <v>786</v>
      </c>
      <c r="D314" s="219" t="s">
        <v>129</v>
      </c>
      <c r="E314" s="220" t="s">
        <v>787</v>
      </c>
      <c r="F314" s="221" t="s">
        <v>788</v>
      </c>
      <c r="G314" s="222" t="s">
        <v>160</v>
      </c>
      <c r="H314" s="223">
        <v>1</v>
      </c>
      <c r="I314" s="224"/>
      <c r="J314" s="225">
        <f>ROUND(I314*H314,2)</f>
        <v>0</v>
      </c>
      <c r="K314" s="226"/>
      <c r="L314" s="41"/>
      <c r="M314" s="227" t="s">
        <v>1</v>
      </c>
      <c r="N314" s="228" t="s">
        <v>39</v>
      </c>
      <c r="O314" s="94"/>
      <c r="P314" s="229">
        <f>O314*H314</f>
        <v>0</v>
      </c>
      <c r="Q314" s="229">
        <v>0.0011999999999999999</v>
      </c>
      <c r="R314" s="229">
        <f>Q314*H314</f>
        <v>0.0011999999999999999</v>
      </c>
      <c r="S314" s="229">
        <v>0</v>
      </c>
      <c r="T314" s="23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1" t="s">
        <v>196</v>
      </c>
      <c r="AT314" s="231" t="s">
        <v>129</v>
      </c>
      <c r="AU314" s="231" t="s">
        <v>134</v>
      </c>
      <c r="AY314" s="14" t="s">
        <v>127</v>
      </c>
      <c r="BE314" s="232">
        <f>IF(N314="základná",J314,0)</f>
        <v>0</v>
      </c>
      <c r="BF314" s="232">
        <f>IF(N314="znížená",J314,0)</f>
        <v>0</v>
      </c>
      <c r="BG314" s="232">
        <f>IF(N314="zákl. prenesená",J314,0)</f>
        <v>0</v>
      </c>
      <c r="BH314" s="232">
        <f>IF(N314="zníž. prenesená",J314,0)</f>
        <v>0</v>
      </c>
      <c r="BI314" s="232">
        <f>IF(N314="nulová",J314,0)</f>
        <v>0</v>
      </c>
      <c r="BJ314" s="14" t="s">
        <v>134</v>
      </c>
      <c r="BK314" s="232">
        <f>ROUND(I314*H314,2)</f>
        <v>0</v>
      </c>
      <c r="BL314" s="14" t="s">
        <v>196</v>
      </c>
      <c r="BM314" s="231" t="s">
        <v>789</v>
      </c>
    </row>
    <row r="315" s="2" customFormat="1" ht="24.15" customHeight="1">
      <c r="A315" s="35"/>
      <c r="B315" s="36"/>
      <c r="C315" s="233" t="s">
        <v>790</v>
      </c>
      <c r="D315" s="233" t="s">
        <v>375</v>
      </c>
      <c r="E315" s="234" t="s">
        <v>791</v>
      </c>
      <c r="F315" s="235" t="s">
        <v>792</v>
      </c>
      <c r="G315" s="236" t="s">
        <v>160</v>
      </c>
      <c r="H315" s="237">
        <v>1</v>
      </c>
      <c r="I315" s="238"/>
      <c r="J315" s="239">
        <f>ROUND(I315*H315,2)</f>
        <v>0</v>
      </c>
      <c r="K315" s="240"/>
      <c r="L315" s="241"/>
      <c r="M315" s="242" t="s">
        <v>1</v>
      </c>
      <c r="N315" s="243" t="s">
        <v>39</v>
      </c>
      <c r="O315" s="94"/>
      <c r="P315" s="229">
        <f>O315*H315</f>
        <v>0</v>
      </c>
      <c r="Q315" s="229">
        <v>0.037999999999999999</v>
      </c>
      <c r="R315" s="229">
        <f>Q315*H315</f>
        <v>0.037999999999999999</v>
      </c>
      <c r="S315" s="229">
        <v>0</v>
      </c>
      <c r="T315" s="23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1" t="s">
        <v>262</v>
      </c>
      <c r="AT315" s="231" t="s">
        <v>375</v>
      </c>
      <c r="AU315" s="231" t="s">
        <v>134</v>
      </c>
      <c r="AY315" s="14" t="s">
        <v>127</v>
      </c>
      <c r="BE315" s="232">
        <f>IF(N315="základná",J315,0)</f>
        <v>0</v>
      </c>
      <c r="BF315" s="232">
        <f>IF(N315="znížená",J315,0)</f>
        <v>0</v>
      </c>
      <c r="BG315" s="232">
        <f>IF(N315="zákl. prenesená",J315,0)</f>
        <v>0</v>
      </c>
      <c r="BH315" s="232">
        <f>IF(N315="zníž. prenesená",J315,0)</f>
        <v>0</v>
      </c>
      <c r="BI315" s="232">
        <f>IF(N315="nulová",J315,0)</f>
        <v>0</v>
      </c>
      <c r="BJ315" s="14" t="s">
        <v>134</v>
      </c>
      <c r="BK315" s="232">
        <f>ROUND(I315*H315,2)</f>
        <v>0</v>
      </c>
      <c r="BL315" s="14" t="s">
        <v>196</v>
      </c>
      <c r="BM315" s="231" t="s">
        <v>793</v>
      </c>
    </row>
    <row r="316" s="2" customFormat="1" ht="33" customHeight="1">
      <c r="A316" s="35"/>
      <c r="B316" s="36"/>
      <c r="C316" s="219" t="s">
        <v>794</v>
      </c>
      <c r="D316" s="219" t="s">
        <v>129</v>
      </c>
      <c r="E316" s="220" t="s">
        <v>795</v>
      </c>
      <c r="F316" s="221" t="s">
        <v>796</v>
      </c>
      <c r="G316" s="222" t="s">
        <v>160</v>
      </c>
      <c r="H316" s="223">
        <v>4</v>
      </c>
      <c r="I316" s="224"/>
      <c r="J316" s="225">
        <f>ROUND(I316*H316,2)</f>
        <v>0</v>
      </c>
      <c r="K316" s="226"/>
      <c r="L316" s="41"/>
      <c r="M316" s="227" t="s">
        <v>1</v>
      </c>
      <c r="N316" s="228" t="s">
        <v>39</v>
      </c>
      <c r="O316" s="94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1" t="s">
        <v>196</v>
      </c>
      <c r="AT316" s="231" t="s">
        <v>129</v>
      </c>
      <c r="AU316" s="231" t="s">
        <v>134</v>
      </c>
      <c r="AY316" s="14" t="s">
        <v>127</v>
      </c>
      <c r="BE316" s="232">
        <f>IF(N316="základná",J316,0)</f>
        <v>0</v>
      </c>
      <c r="BF316" s="232">
        <f>IF(N316="znížená",J316,0)</f>
        <v>0</v>
      </c>
      <c r="BG316" s="232">
        <f>IF(N316="zákl. prenesená",J316,0)</f>
        <v>0</v>
      </c>
      <c r="BH316" s="232">
        <f>IF(N316="zníž. prenesená",J316,0)</f>
        <v>0</v>
      </c>
      <c r="BI316" s="232">
        <f>IF(N316="nulová",J316,0)</f>
        <v>0</v>
      </c>
      <c r="BJ316" s="14" t="s">
        <v>134</v>
      </c>
      <c r="BK316" s="232">
        <f>ROUND(I316*H316,2)</f>
        <v>0</v>
      </c>
      <c r="BL316" s="14" t="s">
        <v>196</v>
      </c>
      <c r="BM316" s="231" t="s">
        <v>797</v>
      </c>
    </row>
    <row r="317" s="2" customFormat="1" ht="24.15" customHeight="1">
      <c r="A317" s="35"/>
      <c r="B317" s="36"/>
      <c r="C317" s="233" t="s">
        <v>798</v>
      </c>
      <c r="D317" s="233" t="s">
        <v>375</v>
      </c>
      <c r="E317" s="234" t="s">
        <v>799</v>
      </c>
      <c r="F317" s="235" t="s">
        <v>800</v>
      </c>
      <c r="G317" s="236" t="s">
        <v>160</v>
      </c>
      <c r="H317" s="237">
        <v>4</v>
      </c>
      <c r="I317" s="238"/>
      <c r="J317" s="239">
        <f>ROUND(I317*H317,2)</f>
        <v>0</v>
      </c>
      <c r="K317" s="240"/>
      <c r="L317" s="241"/>
      <c r="M317" s="242" t="s">
        <v>1</v>
      </c>
      <c r="N317" s="243" t="s">
        <v>39</v>
      </c>
      <c r="O317" s="94"/>
      <c r="P317" s="229">
        <f>O317*H317</f>
        <v>0</v>
      </c>
      <c r="Q317" s="229">
        <v>0.001</v>
      </c>
      <c r="R317" s="229">
        <f>Q317*H317</f>
        <v>0.0040000000000000001</v>
      </c>
      <c r="S317" s="229">
        <v>0</v>
      </c>
      <c r="T317" s="23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1" t="s">
        <v>262</v>
      </c>
      <c r="AT317" s="231" t="s">
        <v>375</v>
      </c>
      <c r="AU317" s="231" t="s">
        <v>134</v>
      </c>
      <c r="AY317" s="14" t="s">
        <v>127</v>
      </c>
      <c r="BE317" s="232">
        <f>IF(N317="základná",J317,0)</f>
        <v>0</v>
      </c>
      <c r="BF317" s="232">
        <f>IF(N317="znížená",J317,0)</f>
        <v>0</v>
      </c>
      <c r="BG317" s="232">
        <f>IF(N317="zákl. prenesená",J317,0)</f>
        <v>0</v>
      </c>
      <c r="BH317" s="232">
        <f>IF(N317="zníž. prenesená",J317,0)</f>
        <v>0</v>
      </c>
      <c r="BI317" s="232">
        <f>IF(N317="nulová",J317,0)</f>
        <v>0</v>
      </c>
      <c r="BJ317" s="14" t="s">
        <v>134</v>
      </c>
      <c r="BK317" s="232">
        <f>ROUND(I317*H317,2)</f>
        <v>0</v>
      </c>
      <c r="BL317" s="14" t="s">
        <v>196</v>
      </c>
      <c r="BM317" s="231" t="s">
        <v>801</v>
      </c>
    </row>
    <row r="318" s="2" customFormat="1" ht="24.15" customHeight="1">
      <c r="A318" s="35"/>
      <c r="B318" s="36"/>
      <c r="C318" s="233" t="s">
        <v>802</v>
      </c>
      <c r="D318" s="233" t="s">
        <v>375</v>
      </c>
      <c r="E318" s="234" t="s">
        <v>803</v>
      </c>
      <c r="F318" s="235" t="s">
        <v>804</v>
      </c>
      <c r="G318" s="236" t="s">
        <v>160</v>
      </c>
      <c r="H318" s="237">
        <v>4</v>
      </c>
      <c r="I318" s="238"/>
      <c r="J318" s="239">
        <f>ROUND(I318*H318,2)</f>
        <v>0</v>
      </c>
      <c r="K318" s="240"/>
      <c r="L318" s="241"/>
      <c r="M318" s="242" t="s">
        <v>1</v>
      </c>
      <c r="N318" s="243" t="s">
        <v>39</v>
      </c>
      <c r="O318" s="94"/>
      <c r="P318" s="229">
        <f>O318*H318</f>
        <v>0</v>
      </c>
      <c r="Q318" s="229">
        <v>0.025000000000000001</v>
      </c>
      <c r="R318" s="229">
        <f>Q318*H318</f>
        <v>0.10000000000000001</v>
      </c>
      <c r="S318" s="229">
        <v>0</v>
      </c>
      <c r="T318" s="23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1" t="s">
        <v>262</v>
      </c>
      <c r="AT318" s="231" t="s">
        <v>375</v>
      </c>
      <c r="AU318" s="231" t="s">
        <v>134</v>
      </c>
      <c r="AY318" s="14" t="s">
        <v>127</v>
      </c>
      <c r="BE318" s="232">
        <f>IF(N318="základná",J318,0)</f>
        <v>0</v>
      </c>
      <c r="BF318" s="232">
        <f>IF(N318="znížená",J318,0)</f>
        <v>0</v>
      </c>
      <c r="BG318" s="232">
        <f>IF(N318="zákl. prenesená",J318,0)</f>
        <v>0</v>
      </c>
      <c r="BH318" s="232">
        <f>IF(N318="zníž. prenesená",J318,0)</f>
        <v>0</v>
      </c>
      <c r="BI318" s="232">
        <f>IF(N318="nulová",J318,0)</f>
        <v>0</v>
      </c>
      <c r="BJ318" s="14" t="s">
        <v>134</v>
      </c>
      <c r="BK318" s="232">
        <f>ROUND(I318*H318,2)</f>
        <v>0</v>
      </c>
      <c r="BL318" s="14" t="s">
        <v>196</v>
      </c>
      <c r="BM318" s="231" t="s">
        <v>805</v>
      </c>
    </row>
    <row r="319" s="2" customFormat="1" ht="21.75" customHeight="1">
      <c r="A319" s="35"/>
      <c r="B319" s="36"/>
      <c r="C319" s="219" t="s">
        <v>806</v>
      </c>
      <c r="D319" s="219" t="s">
        <v>129</v>
      </c>
      <c r="E319" s="220" t="s">
        <v>807</v>
      </c>
      <c r="F319" s="221" t="s">
        <v>808</v>
      </c>
      <c r="G319" s="222" t="s">
        <v>160</v>
      </c>
      <c r="H319" s="223">
        <v>8</v>
      </c>
      <c r="I319" s="224"/>
      <c r="J319" s="225">
        <f>ROUND(I319*H319,2)</f>
        <v>0</v>
      </c>
      <c r="K319" s="226"/>
      <c r="L319" s="41"/>
      <c r="M319" s="227" t="s">
        <v>1</v>
      </c>
      <c r="N319" s="228" t="s">
        <v>39</v>
      </c>
      <c r="O319" s="94"/>
      <c r="P319" s="229">
        <f>O319*H319</f>
        <v>0</v>
      </c>
      <c r="Q319" s="229">
        <v>0</v>
      </c>
      <c r="R319" s="229">
        <f>Q319*H319</f>
        <v>0</v>
      </c>
      <c r="S319" s="229">
        <v>0.0046100000000000004</v>
      </c>
      <c r="T319" s="230">
        <f>S319*H319</f>
        <v>0.036880000000000003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1" t="s">
        <v>196</v>
      </c>
      <c r="AT319" s="231" t="s">
        <v>129</v>
      </c>
      <c r="AU319" s="231" t="s">
        <v>134</v>
      </c>
      <c r="AY319" s="14" t="s">
        <v>127</v>
      </c>
      <c r="BE319" s="232">
        <f>IF(N319="základná",J319,0)</f>
        <v>0</v>
      </c>
      <c r="BF319" s="232">
        <f>IF(N319="znížená",J319,0)</f>
        <v>0</v>
      </c>
      <c r="BG319" s="232">
        <f>IF(N319="zákl. prenesená",J319,0)</f>
        <v>0</v>
      </c>
      <c r="BH319" s="232">
        <f>IF(N319="zníž. prenesená",J319,0)</f>
        <v>0</v>
      </c>
      <c r="BI319" s="232">
        <f>IF(N319="nulová",J319,0)</f>
        <v>0</v>
      </c>
      <c r="BJ319" s="14" t="s">
        <v>134</v>
      </c>
      <c r="BK319" s="232">
        <f>ROUND(I319*H319,2)</f>
        <v>0</v>
      </c>
      <c r="BL319" s="14" t="s">
        <v>196</v>
      </c>
      <c r="BM319" s="231" t="s">
        <v>809</v>
      </c>
    </row>
    <row r="320" s="2" customFormat="1" ht="24.15" customHeight="1">
      <c r="A320" s="35"/>
      <c r="B320" s="36"/>
      <c r="C320" s="219" t="s">
        <v>810</v>
      </c>
      <c r="D320" s="219" t="s">
        <v>129</v>
      </c>
      <c r="E320" s="220" t="s">
        <v>811</v>
      </c>
      <c r="F320" s="221" t="s">
        <v>812</v>
      </c>
      <c r="G320" s="222" t="s">
        <v>160</v>
      </c>
      <c r="H320" s="223">
        <v>8</v>
      </c>
      <c r="I320" s="224"/>
      <c r="J320" s="225">
        <f>ROUND(I320*H320,2)</f>
        <v>0</v>
      </c>
      <c r="K320" s="226"/>
      <c r="L320" s="41"/>
      <c r="M320" s="227" t="s">
        <v>1</v>
      </c>
      <c r="N320" s="228" t="s">
        <v>39</v>
      </c>
      <c r="O320" s="94"/>
      <c r="P320" s="229">
        <f>O320*H320</f>
        <v>0</v>
      </c>
      <c r="Q320" s="229">
        <v>3.0000000000000001E-05</v>
      </c>
      <c r="R320" s="229">
        <f>Q320*H320</f>
        <v>0.00024000000000000001</v>
      </c>
      <c r="S320" s="229">
        <v>0</v>
      </c>
      <c r="T320" s="23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1" t="s">
        <v>196</v>
      </c>
      <c r="AT320" s="231" t="s">
        <v>129</v>
      </c>
      <c r="AU320" s="231" t="s">
        <v>134</v>
      </c>
      <c r="AY320" s="14" t="s">
        <v>127</v>
      </c>
      <c r="BE320" s="232">
        <f>IF(N320="základná",J320,0)</f>
        <v>0</v>
      </c>
      <c r="BF320" s="232">
        <f>IF(N320="znížená",J320,0)</f>
        <v>0</v>
      </c>
      <c r="BG320" s="232">
        <f>IF(N320="zákl. prenesená",J320,0)</f>
        <v>0</v>
      </c>
      <c r="BH320" s="232">
        <f>IF(N320="zníž. prenesená",J320,0)</f>
        <v>0</v>
      </c>
      <c r="BI320" s="232">
        <f>IF(N320="nulová",J320,0)</f>
        <v>0</v>
      </c>
      <c r="BJ320" s="14" t="s">
        <v>134</v>
      </c>
      <c r="BK320" s="232">
        <f>ROUND(I320*H320,2)</f>
        <v>0</v>
      </c>
      <c r="BL320" s="14" t="s">
        <v>196</v>
      </c>
      <c r="BM320" s="231" t="s">
        <v>813</v>
      </c>
    </row>
    <row r="321" s="2" customFormat="1" ht="24.15" customHeight="1">
      <c r="A321" s="35"/>
      <c r="B321" s="36"/>
      <c r="C321" s="233" t="s">
        <v>814</v>
      </c>
      <c r="D321" s="233" t="s">
        <v>375</v>
      </c>
      <c r="E321" s="234" t="s">
        <v>815</v>
      </c>
      <c r="F321" s="235" t="s">
        <v>816</v>
      </c>
      <c r="G321" s="236" t="s">
        <v>224</v>
      </c>
      <c r="H321" s="237">
        <v>11.792</v>
      </c>
      <c r="I321" s="238"/>
      <c r="J321" s="239">
        <f>ROUND(I321*H321,2)</f>
        <v>0</v>
      </c>
      <c r="K321" s="240"/>
      <c r="L321" s="241"/>
      <c r="M321" s="242" t="s">
        <v>1</v>
      </c>
      <c r="N321" s="243" t="s">
        <v>39</v>
      </c>
      <c r="O321" s="94"/>
      <c r="P321" s="229">
        <f>O321*H321</f>
        <v>0</v>
      </c>
      <c r="Q321" s="229">
        <v>0.0011000000000000001</v>
      </c>
      <c r="R321" s="229">
        <f>Q321*H321</f>
        <v>0.0129712</v>
      </c>
      <c r="S321" s="229">
        <v>0</v>
      </c>
      <c r="T321" s="230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1" t="s">
        <v>262</v>
      </c>
      <c r="AT321" s="231" t="s">
        <v>375</v>
      </c>
      <c r="AU321" s="231" t="s">
        <v>134</v>
      </c>
      <c r="AY321" s="14" t="s">
        <v>127</v>
      </c>
      <c r="BE321" s="232">
        <f>IF(N321="základná",J321,0)</f>
        <v>0</v>
      </c>
      <c r="BF321" s="232">
        <f>IF(N321="znížená",J321,0)</f>
        <v>0</v>
      </c>
      <c r="BG321" s="232">
        <f>IF(N321="zákl. prenesená",J321,0)</f>
        <v>0</v>
      </c>
      <c r="BH321" s="232">
        <f>IF(N321="zníž. prenesená",J321,0)</f>
        <v>0</v>
      </c>
      <c r="BI321" s="232">
        <f>IF(N321="nulová",J321,0)</f>
        <v>0</v>
      </c>
      <c r="BJ321" s="14" t="s">
        <v>134</v>
      </c>
      <c r="BK321" s="232">
        <f>ROUND(I321*H321,2)</f>
        <v>0</v>
      </c>
      <c r="BL321" s="14" t="s">
        <v>196</v>
      </c>
      <c r="BM321" s="231" t="s">
        <v>817</v>
      </c>
    </row>
    <row r="322" s="2" customFormat="1" ht="24.15" customHeight="1">
      <c r="A322" s="35"/>
      <c r="B322" s="36"/>
      <c r="C322" s="219" t="s">
        <v>818</v>
      </c>
      <c r="D322" s="219" t="s">
        <v>129</v>
      </c>
      <c r="E322" s="220" t="s">
        <v>819</v>
      </c>
      <c r="F322" s="221" t="s">
        <v>820</v>
      </c>
      <c r="G322" s="222" t="s">
        <v>160</v>
      </c>
      <c r="H322" s="223">
        <v>4</v>
      </c>
      <c r="I322" s="224"/>
      <c r="J322" s="225">
        <f>ROUND(I322*H322,2)</f>
        <v>0</v>
      </c>
      <c r="K322" s="226"/>
      <c r="L322" s="41"/>
      <c r="M322" s="227" t="s">
        <v>1</v>
      </c>
      <c r="N322" s="228" t="s">
        <v>39</v>
      </c>
      <c r="O322" s="94"/>
      <c r="P322" s="229">
        <f>O322*H322</f>
        <v>0</v>
      </c>
      <c r="Q322" s="229">
        <v>4.0000000000000003E-05</v>
      </c>
      <c r="R322" s="229">
        <f>Q322*H322</f>
        <v>0.00016000000000000001</v>
      </c>
      <c r="S322" s="229">
        <v>0</v>
      </c>
      <c r="T322" s="23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1" t="s">
        <v>196</v>
      </c>
      <c r="AT322" s="231" t="s">
        <v>129</v>
      </c>
      <c r="AU322" s="231" t="s">
        <v>134</v>
      </c>
      <c r="AY322" s="14" t="s">
        <v>127</v>
      </c>
      <c r="BE322" s="232">
        <f>IF(N322="základná",J322,0)</f>
        <v>0</v>
      </c>
      <c r="BF322" s="232">
        <f>IF(N322="znížená",J322,0)</f>
        <v>0</v>
      </c>
      <c r="BG322" s="232">
        <f>IF(N322="zákl. prenesená",J322,0)</f>
        <v>0</v>
      </c>
      <c r="BH322" s="232">
        <f>IF(N322="zníž. prenesená",J322,0)</f>
        <v>0</v>
      </c>
      <c r="BI322" s="232">
        <f>IF(N322="nulová",J322,0)</f>
        <v>0</v>
      </c>
      <c r="BJ322" s="14" t="s">
        <v>134</v>
      </c>
      <c r="BK322" s="232">
        <f>ROUND(I322*H322,2)</f>
        <v>0</v>
      </c>
      <c r="BL322" s="14" t="s">
        <v>196</v>
      </c>
      <c r="BM322" s="231" t="s">
        <v>821</v>
      </c>
    </row>
    <row r="323" s="2" customFormat="1" ht="16.5" customHeight="1">
      <c r="A323" s="35"/>
      <c r="B323" s="36"/>
      <c r="C323" s="219" t="s">
        <v>822</v>
      </c>
      <c r="D323" s="219" t="s">
        <v>129</v>
      </c>
      <c r="E323" s="220" t="s">
        <v>823</v>
      </c>
      <c r="F323" s="221" t="s">
        <v>824</v>
      </c>
      <c r="G323" s="222" t="s">
        <v>224</v>
      </c>
      <c r="H323" s="223">
        <v>9.7400000000000002</v>
      </c>
      <c r="I323" s="224"/>
      <c r="J323" s="225">
        <f>ROUND(I323*H323,2)</f>
        <v>0</v>
      </c>
      <c r="K323" s="226"/>
      <c r="L323" s="41"/>
      <c r="M323" s="227" t="s">
        <v>1</v>
      </c>
      <c r="N323" s="228" t="s">
        <v>39</v>
      </c>
      <c r="O323" s="94"/>
      <c r="P323" s="229">
        <f>O323*H323</f>
        <v>0</v>
      </c>
      <c r="Q323" s="229">
        <v>0</v>
      </c>
      <c r="R323" s="229">
        <f>Q323*H323</f>
        <v>0</v>
      </c>
      <c r="S323" s="229">
        <v>0.0080000000000000002</v>
      </c>
      <c r="T323" s="230">
        <f>S323*H323</f>
        <v>0.077920000000000003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1" t="s">
        <v>196</v>
      </c>
      <c r="AT323" s="231" t="s">
        <v>129</v>
      </c>
      <c r="AU323" s="231" t="s">
        <v>134</v>
      </c>
      <c r="AY323" s="14" t="s">
        <v>127</v>
      </c>
      <c r="BE323" s="232">
        <f>IF(N323="základná",J323,0)</f>
        <v>0</v>
      </c>
      <c r="BF323" s="232">
        <f>IF(N323="znížená",J323,0)</f>
        <v>0</v>
      </c>
      <c r="BG323" s="232">
        <f>IF(N323="zákl. prenesená",J323,0)</f>
        <v>0</v>
      </c>
      <c r="BH323" s="232">
        <f>IF(N323="zníž. prenesená",J323,0)</f>
        <v>0</v>
      </c>
      <c r="BI323" s="232">
        <f>IF(N323="nulová",J323,0)</f>
        <v>0</v>
      </c>
      <c r="BJ323" s="14" t="s">
        <v>134</v>
      </c>
      <c r="BK323" s="232">
        <f>ROUND(I323*H323,2)</f>
        <v>0</v>
      </c>
      <c r="BL323" s="14" t="s">
        <v>196</v>
      </c>
      <c r="BM323" s="231" t="s">
        <v>825</v>
      </c>
    </row>
    <row r="324" s="2" customFormat="1" ht="21.75" customHeight="1">
      <c r="A324" s="35"/>
      <c r="B324" s="36"/>
      <c r="C324" s="219" t="s">
        <v>826</v>
      </c>
      <c r="D324" s="219" t="s">
        <v>129</v>
      </c>
      <c r="E324" s="220" t="s">
        <v>827</v>
      </c>
      <c r="F324" s="221" t="s">
        <v>828</v>
      </c>
      <c r="G324" s="222" t="s">
        <v>160</v>
      </c>
      <c r="H324" s="223">
        <v>4</v>
      </c>
      <c r="I324" s="224"/>
      <c r="J324" s="225">
        <f>ROUND(I324*H324,2)</f>
        <v>0</v>
      </c>
      <c r="K324" s="226"/>
      <c r="L324" s="41"/>
      <c r="M324" s="227" t="s">
        <v>1</v>
      </c>
      <c r="N324" s="228" t="s">
        <v>39</v>
      </c>
      <c r="O324" s="94"/>
      <c r="P324" s="229">
        <f>O324*H324</f>
        <v>0</v>
      </c>
      <c r="Q324" s="229">
        <v>0.00044999999999999999</v>
      </c>
      <c r="R324" s="229">
        <f>Q324*H324</f>
        <v>0.0018</v>
      </c>
      <c r="S324" s="229">
        <v>0</v>
      </c>
      <c r="T324" s="23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1" t="s">
        <v>196</v>
      </c>
      <c r="AT324" s="231" t="s">
        <v>129</v>
      </c>
      <c r="AU324" s="231" t="s">
        <v>134</v>
      </c>
      <c r="AY324" s="14" t="s">
        <v>127</v>
      </c>
      <c r="BE324" s="232">
        <f>IF(N324="základná",J324,0)</f>
        <v>0</v>
      </c>
      <c r="BF324" s="232">
        <f>IF(N324="znížená",J324,0)</f>
        <v>0</v>
      </c>
      <c r="BG324" s="232">
        <f>IF(N324="zákl. prenesená",J324,0)</f>
        <v>0</v>
      </c>
      <c r="BH324" s="232">
        <f>IF(N324="zníž. prenesená",J324,0)</f>
        <v>0</v>
      </c>
      <c r="BI324" s="232">
        <f>IF(N324="nulová",J324,0)</f>
        <v>0</v>
      </c>
      <c r="BJ324" s="14" t="s">
        <v>134</v>
      </c>
      <c r="BK324" s="232">
        <f>ROUND(I324*H324,2)</f>
        <v>0</v>
      </c>
      <c r="BL324" s="14" t="s">
        <v>196</v>
      </c>
      <c r="BM324" s="231" t="s">
        <v>829</v>
      </c>
    </row>
    <row r="325" s="2" customFormat="1" ht="44.25" customHeight="1">
      <c r="A325" s="35"/>
      <c r="B325" s="36"/>
      <c r="C325" s="233" t="s">
        <v>830</v>
      </c>
      <c r="D325" s="233" t="s">
        <v>375</v>
      </c>
      <c r="E325" s="234" t="s">
        <v>831</v>
      </c>
      <c r="F325" s="235" t="s">
        <v>832</v>
      </c>
      <c r="G325" s="236" t="s">
        <v>160</v>
      </c>
      <c r="H325" s="237">
        <v>4</v>
      </c>
      <c r="I325" s="238"/>
      <c r="J325" s="239">
        <f>ROUND(I325*H325,2)</f>
        <v>0</v>
      </c>
      <c r="K325" s="240"/>
      <c r="L325" s="241"/>
      <c r="M325" s="242" t="s">
        <v>1</v>
      </c>
      <c r="N325" s="243" t="s">
        <v>39</v>
      </c>
      <c r="O325" s="94"/>
      <c r="P325" s="229">
        <f>O325*H325</f>
        <v>0</v>
      </c>
      <c r="Q325" s="229">
        <v>0.014999999999999999</v>
      </c>
      <c r="R325" s="229">
        <f>Q325*H325</f>
        <v>0.059999999999999998</v>
      </c>
      <c r="S325" s="229">
        <v>0</v>
      </c>
      <c r="T325" s="23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1" t="s">
        <v>262</v>
      </c>
      <c r="AT325" s="231" t="s">
        <v>375</v>
      </c>
      <c r="AU325" s="231" t="s">
        <v>134</v>
      </c>
      <c r="AY325" s="14" t="s">
        <v>127</v>
      </c>
      <c r="BE325" s="232">
        <f>IF(N325="základná",J325,0)</f>
        <v>0</v>
      </c>
      <c r="BF325" s="232">
        <f>IF(N325="znížená",J325,0)</f>
        <v>0</v>
      </c>
      <c r="BG325" s="232">
        <f>IF(N325="zákl. prenesená",J325,0)</f>
        <v>0</v>
      </c>
      <c r="BH325" s="232">
        <f>IF(N325="zníž. prenesená",J325,0)</f>
        <v>0</v>
      </c>
      <c r="BI325" s="232">
        <f>IF(N325="nulová",J325,0)</f>
        <v>0</v>
      </c>
      <c r="BJ325" s="14" t="s">
        <v>134</v>
      </c>
      <c r="BK325" s="232">
        <f>ROUND(I325*H325,2)</f>
        <v>0</v>
      </c>
      <c r="BL325" s="14" t="s">
        <v>196</v>
      </c>
      <c r="BM325" s="231" t="s">
        <v>833</v>
      </c>
    </row>
    <row r="326" s="2" customFormat="1" ht="24.15" customHeight="1">
      <c r="A326" s="35"/>
      <c r="B326" s="36"/>
      <c r="C326" s="219" t="s">
        <v>834</v>
      </c>
      <c r="D326" s="219" t="s">
        <v>129</v>
      </c>
      <c r="E326" s="220" t="s">
        <v>835</v>
      </c>
      <c r="F326" s="221" t="s">
        <v>836</v>
      </c>
      <c r="G326" s="222" t="s">
        <v>178</v>
      </c>
      <c r="H326" s="223">
        <v>0.64800000000000002</v>
      </c>
      <c r="I326" s="224"/>
      <c r="J326" s="225">
        <f>ROUND(I326*H326,2)</f>
        <v>0</v>
      </c>
      <c r="K326" s="226"/>
      <c r="L326" s="41"/>
      <c r="M326" s="227" t="s">
        <v>1</v>
      </c>
      <c r="N326" s="228" t="s">
        <v>39</v>
      </c>
      <c r="O326" s="94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1" t="s">
        <v>196</v>
      </c>
      <c r="AT326" s="231" t="s">
        <v>129</v>
      </c>
      <c r="AU326" s="231" t="s">
        <v>134</v>
      </c>
      <c r="AY326" s="14" t="s">
        <v>127</v>
      </c>
      <c r="BE326" s="232">
        <f>IF(N326="základná",J326,0)</f>
        <v>0</v>
      </c>
      <c r="BF326" s="232">
        <f>IF(N326="znížená",J326,0)</f>
        <v>0</v>
      </c>
      <c r="BG326" s="232">
        <f>IF(N326="zákl. prenesená",J326,0)</f>
        <v>0</v>
      </c>
      <c r="BH326" s="232">
        <f>IF(N326="zníž. prenesená",J326,0)</f>
        <v>0</v>
      </c>
      <c r="BI326" s="232">
        <f>IF(N326="nulová",J326,0)</f>
        <v>0</v>
      </c>
      <c r="BJ326" s="14" t="s">
        <v>134</v>
      </c>
      <c r="BK326" s="232">
        <f>ROUND(I326*H326,2)</f>
        <v>0</v>
      </c>
      <c r="BL326" s="14" t="s">
        <v>196</v>
      </c>
      <c r="BM326" s="231" t="s">
        <v>837</v>
      </c>
    </row>
    <row r="327" s="12" customFormat="1" ht="22.8" customHeight="1">
      <c r="A327" s="12"/>
      <c r="B327" s="203"/>
      <c r="C327" s="204"/>
      <c r="D327" s="205" t="s">
        <v>72</v>
      </c>
      <c r="E327" s="217" t="s">
        <v>838</v>
      </c>
      <c r="F327" s="217" t="s">
        <v>839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SUM(P328:P335)</f>
        <v>0</v>
      </c>
      <c r="Q327" s="211"/>
      <c r="R327" s="212">
        <f>SUM(R328:R335)</f>
        <v>3.7004812499999997</v>
      </c>
      <c r="S327" s="211"/>
      <c r="T327" s="213">
        <f>SUM(T328:T335)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4" t="s">
        <v>134</v>
      </c>
      <c r="AT327" s="215" t="s">
        <v>72</v>
      </c>
      <c r="AU327" s="215" t="s">
        <v>78</v>
      </c>
      <c r="AY327" s="214" t="s">
        <v>127</v>
      </c>
      <c r="BK327" s="216">
        <f>SUM(BK328:BK335)</f>
        <v>0</v>
      </c>
    </row>
    <row r="328" s="2" customFormat="1" ht="24.15" customHeight="1">
      <c r="A328" s="35"/>
      <c r="B328" s="36"/>
      <c r="C328" s="219" t="s">
        <v>840</v>
      </c>
      <c r="D328" s="219" t="s">
        <v>129</v>
      </c>
      <c r="E328" s="220" t="s">
        <v>841</v>
      </c>
      <c r="F328" s="221" t="s">
        <v>842</v>
      </c>
      <c r="G328" s="222" t="s">
        <v>224</v>
      </c>
      <c r="H328" s="223">
        <v>1.5</v>
      </c>
      <c r="I328" s="224"/>
      <c r="J328" s="225">
        <f>ROUND(I328*H328,2)</f>
        <v>0</v>
      </c>
      <c r="K328" s="226"/>
      <c r="L328" s="41"/>
      <c r="M328" s="227" t="s">
        <v>1</v>
      </c>
      <c r="N328" s="228" t="s">
        <v>39</v>
      </c>
      <c r="O328" s="94"/>
      <c r="P328" s="229">
        <f>O328*H328</f>
        <v>0</v>
      </c>
      <c r="Q328" s="229">
        <v>0.00172</v>
      </c>
      <c r="R328" s="229">
        <f>Q328*H328</f>
        <v>0.0025799999999999998</v>
      </c>
      <c r="S328" s="229">
        <v>0</v>
      </c>
      <c r="T328" s="23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1" t="s">
        <v>196</v>
      </c>
      <c r="AT328" s="231" t="s">
        <v>129</v>
      </c>
      <c r="AU328" s="231" t="s">
        <v>134</v>
      </c>
      <c r="AY328" s="14" t="s">
        <v>127</v>
      </c>
      <c r="BE328" s="232">
        <f>IF(N328="základná",J328,0)</f>
        <v>0</v>
      </c>
      <c r="BF328" s="232">
        <f>IF(N328="znížená",J328,0)</f>
        <v>0</v>
      </c>
      <c r="BG328" s="232">
        <f>IF(N328="zákl. prenesená",J328,0)</f>
        <v>0</v>
      </c>
      <c r="BH328" s="232">
        <f>IF(N328="zníž. prenesená",J328,0)</f>
        <v>0</v>
      </c>
      <c r="BI328" s="232">
        <f>IF(N328="nulová",J328,0)</f>
        <v>0</v>
      </c>
      <c r="BJ328" s="14" t="s">
        <v>134</v>
      </c>
      <c r="BK328" s="232">
        <f>ROUND(I328*H328,2)</f>
        <v>0</v>
      </c>
      <c r="BL328" s="14" t="s">
        <v>196</v>
      </c>
      <c r="BM328" s="231" t="s">
        <v>843</v>
      </c>
    </row>
    <row r="329" s="2" customFormat="1" ht="37.8" customHeight="1">
      <c r="A329" s="35"/>
      <c r="B329" s="36"/>
      <c r="C329" s="233" t="s">
        <v>844</v>
      </c>
      <c r="D329" s="233" t="s">
        <v>375</v>
      </c>
      <c r="E329" s="234" t="s">
        <v>845</v>
      </c>
      <c r="F329" s="235" t="s">
        <v>846</v>
      </c>
      <c r="G329" s="236" t="s">
        <v>224</v>
      </c>
      <c r="H329" s="237">
        <v>1.5</v>
      </c>
      <c r="I329" s="238"/>
      <c r="J329" s="239">
        <f>ROUND(I329*H329,2)</f>
        <v>0</v>
      </c>
      <c r="K329" s="240"/>
      <c r="L329" s="241"/>
      <c r="M329" s="242" t="s">
        <v>1</v>
      </c>
      <c r="N329" s="243" t="s">
        <v>39</v>
      </c>
      <c r="O329" s="94"/>
      <c r="P329" s="229">
        <f>O329*H329</f>
        <v>0</v>
      </c>
      <c r="Q329" s="229">
        <v>0.012</v>
      </c>
      <c r="R329" s="229">
        <f>Q329*H329</f>
        <v>0.018000000000000002</v>
      </c>
      <c r="S329" s="229">
        <v>0</v>
      </c>
      <c r="T329" s="23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1" t="s">
        <v>262</v>
      </c>
      <c r="AT329" s="231" t="s">
        <v>375</v>
      </c>
      <c r="AU329" s="231" t="s">
        <v>134</v>
      </c>
      <c r="AY329" s="14" t="s">
        <v>127</v>
      </c>
      <c r="BE329" s="232">
        <f>IF(N329="základná",J329,0)</f>
        <v>0</v>
      </c>
      <c r="BF329" s="232">
        <f>IF(N329="znížená",J329,0)</f>
        <v>0</v>
      </c>
      <c r="BG329" s="232">
        <f>IF(N329="zákl. prenesená",J329,0)</f>
        <v>0</v>
      </c>
      <c r="BH329" s="232">
        <f>IF(N329="zníž. prenesená",J329,0)</f>
        <v>0</v>
      </c>
      <c r="BI329" s="232">
        <f>IF(N329="nulová",J329,0)</f>
        <v>0</v>
      </c>
      <c r="BJ329" s="14" t="s">
        <v>134</v>
      </c>
      <c r="BK329" s="232">
        <f>ROUND(I329*H329,2)</f>
        <v>0</v>
      </c>
      <c r="BL329" s="14" t="s">
        <v>196</v>
      </c>
      <c r="BM329" s="231" t="s">
        <v>847</v>
      </c>
    </row>
    <row r="330" s="2" customFormat="1" ht="24.15" customHeight="1">
      <c r="A330" s="35"/>
      <c r="B330" s="36"/>
      <c r="C330" s="219" t="s">
        <v>848</v>
      </c>
      <c r="D330" s="219" t="s">
        <v>129</v>
      </c>
      <c r="E330" s="220" t="s">
        <v>849</v>
      </c>
      <c r="F330" s="221" t="s">
        <v>850</v>
      </c>
      <c r="G330" s="222" t="s">
        <v>851</v>
      </c>
      <c r="H330" s="223">
        <v>645.22500000000002</v>
      </c>
      <c r="I330" s="224"/>
      <c r="J330" s="225">
        <f>ROUND(I330*H330,2)</f>
        <v>0</v>
      </c>
      <c r="K330" s="226"/>
      <c r="L330" s="41"/>
      <c r="M330" s="227" t="s">
        <v>1</v>
      </c>
      <c r="N330" s="228" t="s">
        <v>39</v>
      </c>
      <c r="O330" s="94"/>
      <c r="P330" s="229">
        <f>O330*H330</f>
        <v>0</v>
      </c>
      <c r="Q330" s="229">
        <v>5.0000000000000002E-05</v>
      </c>
      <c r="R330" s="229">
        <f>Q330*H330</f>
        <v>0.032261250000000005</v>
      </c>
      <c r="S330" s="229">
        <v>0</v>
      </c>
      <c r="T330" s="23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1" t="s">
        <v>196</v>
      </c>
      <c r="AT330" s="231" t="s">
        <v>129</v>
      </c>
      <c r="AU330" s="231" t="s">
        <v>134</v>
      </c>
      <c r="AY330" s="14" t="s">
        <v>127</v>
      </c>
      <c r="BE330" s="232">
        <f>IF(N330="základná",J330,0)</f>
        <v>0</v>
      </c>
      <c r="BF330" s="232">
        <f>IF(N330="znížená",J330,0)</f>
        <v>0</v>
      </c>
      <c r="BG330" s="232">
        <f>IF(N330="zákl. prenesená",J330,0)</f>
        <v>0</v>
      </c>
      <c r="BH330" s="232">
        <f>IF(N330="zníž. prenesená",J330,0)</f>
        <v>0</v>
      </c>
      <c r="BI330" s="232">
        <f>IF(N330="nulová",J330,0)</f>
        <v>0</v>
      </c>
      <c r="BJ330" s="14" t="s">
        <v>134</v>
      </c>
      <c r="BK330" s="232">
        <f>ROUND(I330*H330,2)</f>
        <v>0</v>
      </c>
      <c r="BL330" s="14" t="s">
        <v>196</v>
      </c>
      <c r="BM330" s="231" t="s">
        <v>852</v>
      </c>
    </row>
    <row r="331" s="2" customFormat="1" ht="24.15" customHeight="1">
      <c r="A331" s="35"/>
      <c r="B331" s="36"/>
      <c r="C331" s="233" t="s">
        <v>853</v>
      </c>
      <c r="D331" s="233" t="s">
        <v>375</v>
      </c>
      <c r="E331" s="234" t="s">
        <v>854</v>
      </c>
      <c r="F331" s="235" t="s">
        <v>855</v>
      </c>
      <c r="G331" s="236" t="s">
        <v>178</v>
      </c>
      <c r="H331" s="237">
        <v>0.64500000000000002</v>
      </c>
      <c r="I331" s="238"/>
      <c r="J331" s="239">
        <f>ROUND(I331*H331,2)</f>
        <v>0</v>
      </c>
      <c r="K331" s="240"/>
      <c r="L331" s="241"/>
      <c r="M331" s="242" t="s">
        <v>1</v>
      </c>
      <c r="N331" s="243" t="s">
        <v>39</v>
      </c>
      <c r="O331" s="94"/>
      <c r="P331" s="229">
        <f>O331*H331</f>
        <v>0</v>
      </c>
      <c r="Q331" s="229">
        <v>1</v>
      </c>
      <c r="R331" s="229">
        <f>Q331*H331</f>
        <v>0.64500000000000002</v>
      </c>
      <c r="S331" s="229">
        <v>0</v>
      </c>
      <c r="T331" s="23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1" t="s">
        <v>262</v>
      </c>
      <c r="AT331" s="231" t="s">
        <v>375</v>
      </c>
      <c r="AU331" s="231" t="s">
        <v>134</v>
      </c>
      <c r="AY331" s="14" t="s">
        <v>127</v>
      </c>
      <c r="BE331" s="232">
        <f>IF(N331="základná",J331,0)</f>
        <v>0</v>
      </c>
      <c r="BF331" s="232">
        <f>IF(N331="znížená",J331,0)</f>
        <v>0</v>
      </c>
      <c r="BG331" s="232">
        <f>IF(N331="zákl. prenesená",J331,0)</f>
        <v>0</v>
      </c>
      <c r="BH331" s="232">
        <f>IF(N331="zníž. prenesená",J331,0)</f>
        <v>0</v>
      </c>
      <c r="BI331" s="232">
        <f>IF(N331="nulová",J331,0)</f>
        <v>0</v>
      </c>
      <c r="BJ331" s="14" t="s">
        <v>134</v>
      </c>
      <c r="BK331" s="232">
        <f>ROUND(I331*H331,2)</f>
        <v>0</v>
      </c>
      <c r="BL331" s="14" t="s">
        <v>196</v>
      </c>
      <c r="BM331" s="231" t="s">
        <v>856</v>
      </c>
    </row>
    <row r="332" s="2" customFormat="1" ht="16.5" customHeight="1">
      <c r="A332" s="35"/>
      <c r="B332" s="36"/>
      <c r="C332" s="233" t="s">
        <v>857</v>
      </c>
      <c r="D332" s="233" t="s">
        <v>375</v>
      </c>
      <c r="E332" s="234" t="s">
        <v>858</v>
      </c>
      <c r="F332" s="235" t="s">
        <v>859</v>
      </c>
      <c r="G332" s="236" t="s">
        <v>160</v>
      </c>
      <c r="H332" s="237">
        <v>3</v>
      </c>
      <c r="I332" s="238"/>
      <c r="J332" s="239">
        <f>ROUND(I332*H332,2)</f>
        <v>0</v>
      </c>
      <c r="K332" s="240"/>
      <c r="L332" s="241"/>
      <c r="M332" s="242" t="s">
        <v>1</v>
      </c>
      <c r="N332" s="243" t="s">
        <v>39</v>
      </c>
      <c r="O332" s="94"/>
      <c r="P332" s="229">
        <f>O332*H332</f>
        <v>0</v>
      </c>
      <c r="Q332" s="229">
        <v>1</v>
      </c>
      <c r="R332" s="229">
        <f>Q332*H332</f>
        <v>3</v>
      </c>
      <c r="S332" s="229">
        <v>0</v>
      </c>
      <c r="T332" s="23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1" t="s">
        <v>262</v>
      </c>
      <c r="AT332" s="231" t="s">
        <v>375</v>
      </c>
      <c r="AU332" s="231" t="s">
        <v>134</v>
      </c>
      <c r="AY332" s="14" t="s">
        <v>127</v>
      </c>
      <c r="BE332" s="232">
        <f>IF(N332="základná",J332,0)</f>
        <v>0</v>
      </c>
      <c r="BF332" s="232">
        <f>IF(N332="znížená",J332,0)</f>
        <v>0</v>
      </c>
      <c r="BG332" s="232">
        <f>IF(N332="zákl. prenesená",J332,0)</f>
        <v>0</v>
      </c>
      <c r="BH332" s="232">
        <f>IF(N332="zníž. prenesená",J332,0)</f>
        <v>0</v>
      </c>
      <c r="BI332" s="232">
        <f>IF(N332="nulová",J332,0)</f>
        <v>0</v>
      </c>
      <c r="BJ332" s="14" t="s">
        <v>134</v>
      </c>
      <c r="BK332" s="232">
        <f>ROUND(I332*H332,2)</f>
        <v>0</v>
      </c>
      <c r="BL332" s="14" t="s">
        <v>196</v>
      </c>
      <c r="BM332" s="231" t="s">
        <v>860</v>
      </c>
    </row>
    <row r="333" s="2" customFormat="1" ht="24.15" customHeight="1">
      <c r="A333" s="35"/>
      <c r="B333" s="36"/>
      <c r="C333" s="233" t="s">
        <v>861</v>
      </c>
      <c r="D333" s="233" t="s">
        <v>375</v>
      </c>
      <c r="E333" s="234" t="s">
        <v>862</v>
      </c>
      <c r="F333" s="235" t="s">
        <v>863</v>
      </c>
      <c r="G333" s="236" t="s">
        <v>160</v>
      </c>
      <c r="H333" s="237">
        <v>12</v>
      </c>
      <c r="I333" s="238"/>
      <c r="J333" s="239">
        <f>ROUND(I333*H333,2)</f>
        <v>0</v>
      </c>
      <c r="K333" s="240"/>
      <c r="L333" s="241"/>
      <c r="M333" s="242" t="s">
        <v>1</v>
      </c>
      <c r="N333" s="243" t="s">
        <v>39</v>
      </c>
      <c r="O333" s="94"/>
      <c r="P333" s="229">
        <f>O333*H333</f>
        <v>0</v>
      </c>
      <c r="Q333" s="229">
        <v>0.00012</v>
      </c>
      <c r="R333" s="229">
        <f>Q333*H333</f>
        <v>0.0014400000000000001</v>
      </c>
      <c r="S333" s="229">
        <v>0</v>
      </c>
      <c r="T333" s="23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1" t="s">
        <v>262</v>
      </c>
      <c r="AT333" s="231" t="s">
        <v>375</v>
      </c>
      <c r="AU333" s="231" t="s">
        <v>134</v>
      </c>
      <c r="AY333" s="14" t="s">
        <v>127</v>
      </c>
      <c r="BE333" s="232">
        <f>IF(N333="základná",J333,0)</f>
        <v>0</v>
      </c>
      <c r="BF333" s="232">
        <f>IF(N333="znížená",J333,0)</f>
        <v>0</v>
      </c>
      <c r="BG333" s="232">
        <f>IF(N333="zákl. prenesená",J333,0)</f>
        <v>0</v>
      </c>
      <c r="BH333" s="232">
        <f>IF(N333="zníž. prenesená",J333,0)</f>
        <v>0</v>
      </c>
      <c r="BI333" s="232">
        <f>IF(N333="nulová",J333,0)</f>
        <v>0</v>
      </c>
      <c r="BJ333" s="14" t="s">
        <v>134</v>
      </c>
      <c r="BK333" s="232">
        <f>ROUND(I333*H333,2)</f>
        <v>0</v>
      </c>
      <c r="BL333" s="14" t="s">
        <v>196</v>
      </c>
      <c r="BM333" s="231" t="s">
        <v>864</v>
      </c>
    </row>
    <row r="334" s="2" customFormat="1" ht="16.5" customHeight="1">
      <c r="A334" s="35"/>
      <c r="B334" s="36"/>
      <c r="C334" s="233" t="s">
        <v>865</v>
      </c>
      <c r="D334" s="233" t="s">
        <v>375</v>
      </c>
      <c r="E334" s="234" t="s">
        <v>866</v>
      </c>
      <c r="F334" s="235" t="s">
        <v>867</v>
      </c>
      <c r="G334" s="236" t="s">
        <v>160</v>
      </c>
      <c r="H334" s="237">
        <v>3</v>
      </c>
      <c r="I334" s="238"/>
      <c r="J334" s="239">
        <f>ROUND(I334*H334,2)</f>
        <v>0</v>
      </c>
      <c r="K334" s="240"/>
      <c r="L334" s="241"/>
      <c r="M334" s="242" t="s">
        <v>1</v>
      </c>
      <c r="N334" s="243" t="s">
        <v>39</v>
      </c>
      <c r="O334" s="94"/>
      <c r="P334" s="229">
        <f>O334*H334</f>
        <v>0</v>
      </c>
      <c r="Q334" s="229">
        <v>0.00040000000000000002</v>
      </c>
      <c r="R334" s="229">
        <f>Q334*H334</f>
        <v>0.0012000000000000001</v>
      </c>
      <c r="S334" s="229">
        <v>0</v>
      </c>
      <c r="T334" s="23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1" t="s">
        <v>262</v>
      </c>
      <c r="AT334" s="231" t="s">
        <v>375</v>
      </c>
      <c r="AU334" s="231" t="s">
        <v>134</v>
      </c>
      <c r="AY334" s="14" t="s">
        <v>127</v>
      </c>
      <c r="BE334" s="232">
        <f>IF(N334="základná",J334,0)</f>
        <v>0</v>
      </c>
      <c r="BF334" s="232">
        <f>IF(N334="znížená",J334,0)</f>
        <v>0</v>
      </c>
      <c r="BG334" s="232">
        <f>IF(N334="zákl. prenesená",J334,0)</f>
        <v>0</v>
      </c>
      <c r="BH334" s="232">
        <f>IF(N334="zníž. prenesená",J334,0)</f>
        <v>0</v>
      </c>
      <c r="BI334" s="232">
        <f>IF(N334="nulová",J334,0)</f>
        <v>0</v>
      </c>
      <c r="BJ334" s="14" t="s">
        <v>134</v>
      </c>
      <c r="BK334" s="232">
        <f>ROUND(I334*H334,2)</f>
        <v>0</v>
      </c>
      <c r="BL334" s="14" t="s">
        <v>196</v>
      </c>
      <c r="BM334" s="231" t="s">
        <v>868</v>
      </c>
    </row>
    <row r="335" s="2" customFormat="1" ht="24.15" customHeight="1">
      <c r="A335" s="35"/>
      <c r="B335" s="36"/>
      <c r="C335" s="219" t="s">
        <v>869</v>
      </c>
      <c r="D335" s="219" t="s">
        <v>129</v>
      </c>
      <c r="E335" s="220" t="s">
        <v>870</v>
      </c>
      <c r="F335" s="221" t="s">
        <v>871</v>
      </c>
      <c r="G335" s="222" t="s">
        <v>178</v>
      </c>
      <c r="H335" s="223">
        <v>3.7000000000000002</v>
      </c>
      <c r="I335" s="224"/>
      <c r="J335" s="225">
        <f>ROUND(I335*H335,2)</f>
        <v>0</v>
      </c>
      <c r="K335" s="226"/>
      <c r="L335" s="41"/>
      <c r="M335" s="227" t="s">
        <v>1</v>
      </c>
      <c r="N335" s="228" t="s">
        <v>39</v>
      </c>
      <c r="O335" s="94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1" t="s">
        <v>196</v>
      </c>
      <c r="AT335" s="231" t="s">
        <v>129</v>
      </c>
      <c r="AU335" s="231" t="s">
        <v>134</v>
      </c>
      <c r="AY335" s="14" t="s">
        <v>127</v>
      </c>
      <c r="BE335" s="232">
        <f>IF(N335="základná",J335,0)</f>
        <v>0</v>
      </c>
      <c r="BF335" s="232">
        <f>IF(N335="znížená",J335,0)</f>
        <v>0</v>
      </c>
      <c r="BG335" s="232">
        <f>IF(N335="zákl. prenesená",J335,0)</f>
        <v>0</v>
      </c>
      <c r="BH335" s="232">
        <f>IF(N335="zníž. prenesená",J335,0)</f>
        <v>0</v>
      </c>
      <c r="BI335" s="232">
        <f>IF(N335="nulová",J335,0)</f>
        <v>0</v>
      </c>
      <c r="BJ335" s="14" t="s">
        <v>134</v>
      </c>
      <c r="BK335" s="232">
        <f>ROUND(I335*H335,2)</f>
        <v>0</v>
      </c>
      <c r="BL335" s="14" t="s">
        <v>196</v>
      </c>
      <c r="BM335" s="231" t="s">
        <v>872</v>
      </c>
    </row>
    <row r="336" s="12" customFormat="1" ht="22.8" customHeight="1">
      <c r="A336" s="12"/>
      <c r="B336" s="203"/>
      <c r="C336" s="204"/>
      <c r="D336" s="205" t="s">
        <v>72</v>
      </c>
      <c r="E336" s="217" t="s">
        <v>873</v>
      </c>
      <c r="F336" s="217" t="s">
        <v>874</v>
      </c>
      <c r="G336" s="204"/>
      <c r="H336" s="204"/>
      <c r="I336" s="207"/>
      <c r="J336" s="218">
        <f>BK336</f>
        <v>0</v>
      </c>
      <c r="K336" s="204"/>
      <c r="L336" s="209"/>
      <c r="M336" s="210"/>
      <c r="N336" s="211"/>
      <c r="O336" s="211"/>
      <c r="P336" s="212">
        <f>SUM(P337:P341)</f>
        <v>0</v>
      </c>
      <c r="Q336" s="211"/>
      <c r="R336" s="212">
        <f>SUM(R337:R341)</f>
        <v>0.81975799999999999</v>
      </c>
      <c r="S336" s="211"/>
      <c r="T336" s="213">
        <f>SUM(T337:T341)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4" t="s">
        <v>134</v>
      </c>
      <c r="AT336" s="215" t="s">
        <v>72</v>
      </c>
      <c r="AU336" s="215" t="s">
        <v>78</v>
      </c>
      <c r="AY336" s="214" t="s">
        <v>127</v>
      </c>
      <c r="BK336" s="216">
        <f>SUM(BK337:BK341)</f>
        <v>0</v>
      </c>
    </row>
    <row r="337" s="2" customFormat="1" ht="24.15" customHeight="1">
      <c r="A337" s="35"/>
      <c r="B337" s="36"/>
      <c r="C337" s="219" t="s">
        <v>875</v>
      </c>
      <c r="D337" s="219" t="s">
        <v>129</v>
      </c>
      <c r="E337" s="220" t="s">
        <v>876</v>
      </c>
      <c r="F337" s="221" t="s">
        <v>877</v>
      </c>
      <c r="G337" s="222" t="s">
        <v>224</v>
      </c>
      <c r="H337" s="223">
        <v>20.949999999999999</v>
      </c>
      <c r="I337" s="224"/>
      <c r="J337" s="225">
        <f>ROUND(I337*H337,2)</f>
        <v>0</v>
      </c>
      <c r="K337" s="226"/>
      <c r="L337" s="41"/>
      <c r="M337" s="227" t="s">
        <v>1</v>
      </c>
      <c r="N337" s="228" t="s">
        <v>39</v>
      </c>
      <c r="O337" s="94"/>
      <c r="P337" s="229">
        <f>O337*H337</f>
        <v>0</v>
      </c>
      <c r="Q337" s="229">
        <v>0.0034399999999999999</v>
      </c>
      <c r="R337" s="229">
        <f>Q337*H337</f>
        <v>0.072067999999999993</v>
      </c>
      <c r="S337" s="229">
        <v>0</v>
      </c>
      <c r="T337" s="230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1" t="s">
        <v>196</v>
      </c>
      <c r="AT337" s="231" t="s">
        <v>129</v>
      </c>
      <c r="AU337" s="231" t="s">
        <v>134</v>
      </c>
      <c r="AY337" s="14" t="s">
        <v>127</v>
      </c>
      <c r="BE337" s="232">
        <f>IF(N337="základná",J337,0)</f>
        <v>0</v>
      </c>
      <c r="BF337" s="232">
        <f>IF(N337="znížená",J337,0)</f>
        <v>0</v>
      </c>
      <c r="BG337" s="232">
        <f>IF(N337="zákl. prenesená",J337,0)</f>
        <v>0</v>
      </c>
      <c r="BH337" s="232">
        <f>IF(N337="zníž. prenesená",J337,0)</f>
        <v>0</v>
      </c>
      <c r="BI337" s="232">
        <f>IF(N337="nulová",J337,0)</f>
        <v>0</v>
      </c>
      <c r="BJ337" s="14" t="s">
        <v>134</v>
      </c>
      <c r="BK337" s="232">
        <f>ROUND(I337*H337,2)</f>
        <v>0</v>
      </c>
      <c r="BL337" s="14" t="s">
        <v>196</v>
      </c>
      <c r="BM337" s="231" t="s">
        <v>878</v>
      </c>
    </row>
    <row r="338" s="2" customFormat="1" ht="16.5" customHeight="1">
      <c r="A338" s="35"/>
      <c r="B338" s="36"/>
      <c r="C338" s="233" t="s">
        <v>879</v>
      </c>
      <c r="D338" s="233" t="s">
        <v>375</v>
      </c>
      <c r="E338" s="234" t="s">
        <v>880</v>
      </c>
      <c r="F338" s="235" t="s">
        <v>881</v>
      </c>
      <c r="G338" s="236" t="s">
        <v>160</v>
      </c>
      <c r="H338" s="237">
        <v>65.364000000000004</v>
      </c>
      <c r="I338" s="238"/>
      <c r="J338" s="239">
        <f>ROUND(I338*H338,2)</f>
        <v>0</v>
      </c>
      <c r="K338" s="240"/>
      <c r="L338" s="241"/>
      <c r="M338" s="242" t="s">
        <v>1</v>
      </c>
      <c r="N338" s="243" t="s">
        <v>39</v>
      </c>
      <c r="O338" s="94"/>
      <c r="P338" s="229">
        <f>O338*H338</f>
        <v>0</v>
      </c>
      <c r="Q338" s="229">
        <v>0.00050000000000000001</v>
      </c>
      <c r="R338" s="229">
        <f>Q338*H338</f>
        <v>0.032682000000000003</v>
      </c>
      <c r="S338" s="229">
        <v>0</v>
      </c>
      <c r="T338" s="23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1" t="s">
        <v>262</v>
      </c>
      <c r="AT338" s="231" t="s">
        <v>375</v>
      </c>
      <c r="AU338" s="231" t="s">
        <v>134</v>
      </c>
      <c r="AY338" s="14" t="s">
        <v>127</v>
      </c>
      <c r="BE338" s="232">
        <f>IF(N338="základná",J338,0)</f>
        <v>0</v>
      </c>
      <c r="BF338" s="232">
        <f>IF(N338="znížená",J338,0)</f>
        <v>0</v>
      </c>
      <c r="BG338" s="232">
        <f>IF(N338="zákl. prenesená",J338,0)</f>
        <v>0</v>
      </c>
      <c r="BH338" s="232">
        <f>IF(N338="zníž. prenesená",J338,0)</f>
        <v>0</v>
      </c>
      <c r="BI338" s="232">
        <f>IF(N338="nulová",J338,0)</f>
        <v>0</v>
      </c>
      <c r="BJ338" s="14" t="s">
        <v>134</v>
      </c>
      <c r="BK338" s="232">
        <f>ROUND(I338*H338,2)</f>
        <v>0</v>
      </c>
      <c r="BL338" s="14" t="s">
        <v>196</v>
      </c>
      <c r="BM338" s="231" t="s">
        <v>882</v>
      </c>
    </row>
    <row r="339" s="2" customFormat="1" ht="33" customHeight="1">
      <c r="A339" s="35"/>
      <c r="B339" s="36"/>
      <c r="C339" s="219" t="s">
        <v>883</v>
      </c>
      <c r="D339" s="219" t="s">
        <v>129</v>
      </c>
      <c r="E339" s="220" t="s">
        <v>884</v>
      </c>
      <c r="F339" s="221" t="s">
        <v>885</v>
      </c>
      <c r="G339" s="222" t="s">
        <v>169</v>
      </c>
      <c r="H339" s="223">
        <v>29.399999999999999</v>
      </c>
      <c r="I339" s="224"/>
      <c r="J339" s="225">
        <f>ROUND(I339*H339,2)</f>
        <v>0</v>
      </c>
      <c r="K339" s="226"/>
      <c r="L339" s="41"/>
      <c r="M339" s="227" t="s">
        <v>1</v>
      </c>
      <c r="N339" s="228" t="s">
        <v>39</v>
      </c>
      <c r="O339" s="94"/>
      <c r="P339" s="229">
        <f>O339*H339</f>
        <v>0</v>
      </c>
      <c r="Q339" s="229">
        <v>0.0032000000000000002</v>
      </c>
      <c r="R339" s="229">
        <f>Q339*H339</f>
        <v>0.094079999999999997</v>
      </c>
      <c r="S339" s="229">
        <v>0</v>
      </c>
      <c r="T339" s="230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1" t="s">
        <v>196</v>
      </c>
      <c r="AT339" s="231" t="s">
        <v>129</v>
      </c>
      <c r="AU339" s="231" t="s">
        <v>134</v>
      </c>
      <c r="AY339" s="14" t="s">
        <v>127</v>
      </c>
      <c r="BE339" s="232">
        <f>IF(N339="základná",J339,0)</f>
        <v>0</v>
      </c>
      <c r="BF339" s="232">
        <f>IF(N339="znížená",J339,0)</f>
        <v>0</v>
      </c>
      <c r="BG339" s="232">
        <f>IF(N339="zákl. prenesená",J339,0)</f>
        <v>0</v>
      </c>
      <c r="BH339" s="232">
        <f>IF(N339="zníž. prenesená",J339,0)</f>
        <v>0</v>
      </c>
      <c r="BI339" s="232">
        <f>IF(N339="nulová",J339,0)</f>
        <v>0</v>
      </c>
      <c r="BJ339" s="14" t="s">
        <v>134</v>
      </c>
      <c r="BK339" s="232">
        <f>ROUND(I339*H339,2)</f>
        <v>0</v>
      </c>
      <c r="BL339" s="14" t="s">
        <v>196</v>
      </c>
      <c r="BM339" s="231" t="s">
        <v>886</v>
      </c>
    </row>
    <row r="340" s="2" customFormat="1" ht="24.15" customHeight="1">
      <c r="A340" s="35"/>
      <c r="B340" s="36"/>
      <c r="C340" s="233" t="s">
        <v>887</v>
      </c>
      <c r="D340" s="233" t="s">
        <v>375</v>
      </c>
      <c r="E340" s="234" t="s">
        <v>888</v>
      </c>
      <c r="F340" s="235" t="s">
        <v>889</v>
      </c>
      <c r="G340" s="236" t="s">
        <v>169</v>
      </c>
      <c r="H340" s="237">
        <v>32.340000000000003</v>
      </c>
      <c r="I340" s="238"/>
      <c r="J340" s="239">
        <f>ROUND(I340*H340,2)</f>
        <v>0</v>
      </c>
      <c r="K340" s="240"/>
      <c r="L340" s="241"/>
      <c r="M340" s="242" t="s">
        <v>1</v>
      </c>
      <c r="N340" s="243" t="s">
        <v>39</v>
      </c>
      <c r="O340" s="94"/>
      <c r="P340" s="229">
        <f>O340*H340</f>
        <v>0</v>
      </c>
      <c r="Q340" s="229">
        <v>0.019199999999999998</v>
      </c>
      <c r="R340" s="229">
        <f>Q340*H340</f>
        <v>0.62092800000000004</v>
      </c>
      <c r="S340" s="229">
        <v>0</v>
      </c>
      <c r="T340" s="230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1" t="s">
        <v>262</v>
      </c>
      <c r="AT340" s="231" t="s">
        <v>375</v>
      </c>
      <c r="AU340" s="231" t="s">
        <v>134</v>
      </c>
      <c r="AY340" s="14" t="s">
        <v>127</v>
      </c>
      <c r="BE340" s="232">
        <f>IF(N340="základná",J340,0)</f>
        <v>0</v>
      </c>
      <c r="BF340" s="232">
        <f>IF(N340="znížená",J340,0)</f>
        <v>0</v>
      </c>
      <c r="BG340" s="232">
        <f>IF(N340="zákl. prenesená",J340,0)</f>
        <v>0</v>
      </c>
      <c r="BH340" s="232">
        <f>IF(N340="zníž. prenesená",J340,0)</f>
        <v>0</v>
      </c>
      <c r="BI340" s="232">
        <f>IF(N340="nulová",J340,0)</f>
        <v>0</v>
      </c>
      <c r="BJ340" s="14" t="s">
        <v>134</v>
      </c>
      <c r="BK340" s="232">
        <f>ROUND(I340*H340,2)</f>
        <v>0</v>
      </c>
      <c r="BL340" s="14" t="s">
        <v>196</v>
      </c>
      <c r="BM340" s="231" t="s">
        <v>890</v>
      </c>
    </row>
    <row r="341" s="2" customFormat="1" ht="24.15" customHeight="1">
      <c r="A341" s="35"/>
      <c r="B341" s="36"/>
      <c r="C341" s="219" t="s">
        <v>891</v>
      </c>
      <c r="D341" s="219" t="s">
        <v>129</v>
      </c>
      <c r="E341" s="220" t="s">
        <v>892</v>
      </c>
      <c r="F341" s="221" t="s">
        <v>893</v>
      </c>
      <c r="G341" s="222" t="s">
        <v>178</v>
      </c>
      <c r="H341" s="223">
        <v>0.81999999999999995</v>
      </c>
      <c r="I341" s="224"/>
      <c r="J341" s="225">
        <f>ROUND(I341*H341,2)</f>
        <v>0</v>
      </c>
      <c r="K341" s="226"/>
      <c r="L341" s="41"/>
      <c r="M341" s="227" t="s">
        <v>1</v>
      </c>
      <c r="N341" s="228" t="s">
        <v>39</v>
      </c>
      <c r="O341" s="94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1" t="s">
        <v>196</v>
      </c>
      <c r="AT341" s="231" t="s">
        <v>129</v>
      </c>
      <c r="AU341" s="231" t="s">
        <v>134</v>
      </c>
      <c r="AY341" s="14" t="s">
        <v>127</v>
      </c>
      <c r="BE341" s="232">
        <f>IF(N341="základná",J341,0)</f>
        <v>0</v>
      </c>
      <c r="BF341" s="232">
        <f>IF(N341="znížená",J341,0)</f>
        <v>0</v>
      </c>
      <c r="BG341" s="232">
        <f>IF(N341="zákl. prenesená",J341,0)</f>
        <v>0</v>
      </c>
      <c r="BH341" s="232">
        <f>IF(N341="zníž. prenesená",J341,0)</f>
        <v>0</v>
      </c>
      <c r="BI341" s="232">
        <f>IF(N341="nulová",J341,0)</f>
        <v>0</v>
      </c>
      <c r="BJ341" s="14" t="s">
        <v>134</v>
      </c>
      <c r="BK341" s="232">
        <f>ROUND(I341*H341,2)</f>
        <v>0</v>
      </c>
      <c r="BL341" s="14" t="s">
        <v>196</v>
      </c>
      <c r="BM341" s="231" t="s">
        <v>894</v>
      </c>
    </row>
    <row r="342" s="12" customFormat="1" ht="22.8" customHeight="1">
      <c r="A342" s="12"/>
      <c r="B342" s="203"/>
      <c r="C342" s="204"/>
      <c r="D342" s="205" t="s">
        <v>72</v>
      </c>
      <c r="E342" s="217" t="s">
        <v>895</v>
      </c>
      <c r="F342" s="217" t="s">
        <v>896</v>
      </c>
      <c r="G342" s="204"/>
      <c r="H342" s="204"/>
      <c r="I342" s="207"/>
      <c r="J342" s="218">
        <f>BK342</f>
        <v>0</v>
      </c>
      <c r="K342" s="204"/>
      <c r="L342" s="209"/>
      <c r="M342" s="210"/>
      <c r="N342" s="211"/>
      <c r="O342" s="211"/>
      <c r="P342" s="212">
        <f>P343</f>
        <v>0</v>
      </c>
      <c r="Q342" s="211"/>
      <c r="R342" s="212">
        <f>R343</f>
        <v>0</v>
      </c>
      <c r="S342" s="211"/>
      <c r="T342" s="213">
        <f>T343</f>
        <v>0.012800000000000001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4" t="s">
        <v>134</v>
      </c>
      <c r="AT342" s="215" t="s">
        <v>72</v>
      </c>
      <c r="AU342" s="215" t="s">
        <v>78</v>
      </c>
      <c r="AY342" s="214" t="s">
        <v>127</v>
      </c>
      <c r="BK342" s="216">
        <f>BK343</f>
        <v>0</v>
      </c>
    </row>
    <row r="343" s="2" customFormat="1" ht="24.15" customHeight="1">
      <c r="A343" s="35"/>
      <c r="B343" s="36"/>
      <c r="C343" s="219" t="s">
        <v>897</v>
      </c>
      <c r="D343" s="219" t="s">
        <v>129</v>
      </c>
      <c r="E343" s="220" t="s">
        <v>898</v>
      </c>
      <c r="F343" s="221" t="s">
        <v>899</v>
      </c>
      <c r="G343" s="222" t="s">
        <v>169</v>
      </c>
      <c r="H343" s="223">
        <v>12.800000000000001</v>
      </c>
      <c r="I343" s="224"/>
      <c r="J343" s="225">
        <f>ROUND(I343*H343,2)</f>
        <v>0</v>
      </c>
      <c r="K343" s="226"/>
      <c r="L343" s="41"/>
      <c r="M343" s="227" t="s">
        <v>1</v>
      </c>
      <c r="N343" s="228" t="s">
        <v>39</v>
      </c>
      <c r="O343" s="94"/>
      <c r="P343" s="229">
        <f>O343*H343</f>
        <v>0</v>
      </c>
      <c r="Q343" s="229">
        <v>0</v>
      </c>
      <c r="R343" s="229">
        <f>Q343*H343</f>
        <v>0</v>
      </c>
      <c r="S343" s="229">
        <v>0.001</v>
      </c>
      <c r="T343" s="230">
        <f>S343*H343</f>
        <v>0.012800000000000001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1" t="s">
        <v>196</v>
      </c>
      <c r="AT343" s="231" t="s">
        <v>129</v>
      </c>
      <c r="AU343" s="231" t="s">
        <v>134</v>
      </c>
      <c r="AY343" s="14" t="s">
        <v>127</v>
      </c>
      <c r="BE343" s="232">
        <f>IF(N343="základná",J343,0)</f>
        <v>0</v>
      </c>
      <c r="BF343" s="232">
        <f>IF(N343="znížená",J343,0)</f>
        <v>0</v>
      </c>
      <c r="BG343" s="232">
        <f>IF(N343="zákl. prenesená",J343,0)</f>
        <v>0</v>
      </c>
      <c r="BH343" s="232">
        <f>IF(N343="zníž. prenesená",J343,0)</f>
        <v>0</v>
      </c>
      <c r="BI343" s="232">
        <f>IF(N343="nulová",J343,0)</f>
        <v>0</v>
      </c>
      <c r="BJ343" s="14" t="s">
        <v>134</v>
      </c>
      <c r="BK343" s="232">
        <f>ROUND(I343*H343,2)</f>
        <v>0</v>
      </c>
      <c r="BL343" s="14" t="s">
        <v>196</v>
      </c>
      <c r="BM343" s="231" t="s">
        <v>900</v>
      </c>
    </row>
    <row r="344" s="12" customFormat="1" ht="22.8" customHeight="1">
      <c r="A344" s="12"/>
      <c r="B344" s="203"/>
      <c r="C344" s="204"/>
      <c r="D344" s="205" t="s">
        <v>72</v>
      </c>
      <c r="E344" s="217" t="s">
        <v>901</v>
      </c>
      <c r="F344" s="217" t="s">
        <v>902</v>
      </c>
      <c r="G344" s="204"/>
      <c r="H344" s="204"/>
      <c r="I344" s="207"/>
      <c r="J344" s="218">
        <f>BK344</f>
        <v>0</v>
      </c>
      <c r="K344" s="204"/>
      <c r="L344" s="209"/>
      <c r="M344" s="210"/>
      <c r="N344" s="211"/>
      <c r="O344" s="211"/>
      <c r="P344" s="212">
        <f>SUM(P345:P349)</f>
        <v>0</v>
      </c>
      <c r="Q344" s="211"/>
      <c r="R344" s="212">
        <f>SUM(R345:R349)</f>
        <v>1.10780926</v>
      </c>
      <c r="S344" s="211"/>
      <c r="T344" s="213">
        <f>SUM(T345:T349)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4" t="s">
        <v>134</v>
      </c>
      <c r="AT344" s="215" t="s">
        <v>72</v>
      </c>
      <c r="AU344" s="215" t="s">
        <v>78</v>
      </c>
      <c r="AY344" s="214" t="s">
        <v>127</v>
      </c>
      <c r="BK344" s="216">
        <f>SUM(BK345:BK349)</f>
        <v>0</v>
      </c>
    </row>
    <row r="345" s="2" customFormat="1" ht="24.15" customHeight="1">
      <c r="A345" s="35"/>
      <c r="B345" s="36"/>
      <c r="C345" s="219" t="s">
        <v>903</v>
      </c>
      <c r="D345" s="219" t="s">
        <v>129</v>
      </c>
      <c r="E345" s="220" t="s">
        <v>904</v>
      </c>
      <c r="F345" s="221" t="s">
        <v>905</v>
      </c>
      <c r="G345" s="222" t="s">
        <v>169</v>
      </c>
      <c r="H345" s="223">
        <v>15.446</v>
      </c>
      <c r="I345" s="224"/>
      <c r="J345" s="225">
        <f>ROUND(I345*H345,2)</f>
        <v>0</v>
      </c>
      <c r="K345" s="226"/>
      <c r="L345" s="41"/>
      <c r="M345" s="227" t="s">
        <v>1</v>
      </c>
      <c r="N345" s="228" t="s">
        <v>39</v>
      </c>
      <c r="O345" s="94"/>
      <c r="P345" s="229">
        <f>O345*H345</f>
        <v>0</v>
      </c>
      <c r="Q345" s="229">
        <v>0.055829999999999998</v>
      </c>
      <c r="R345" s="229">
        <f>Q345*H345</f>
        <v>0.86235017999999997</v>
      </c>
      <c r="S345" s="229">
        <v>0</v>
      </c>
      <c r="T345" s="23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1" t="s">
        <v>196</v>
      </c>
      <c r="AT345" s="231" t="s">
        <v>129</v>
      </c>
      <c r="AU345" s="231" t="s">
        <v>134</v>
      </c>
      <c r="AY345" s="14" t="s">
        <v>127</v>
      </c>
      <c r="BE345" s="232">
        <f>IF(N345="základná",J345,0)</f>
        <v>0</v>
      </c>
      <c r="BF345" s="232">
        <f>IF(N345="znížená",J345,0)</f>
        <v>0</v>
      </c>
      <c r="BG345" s="232">
        <f>IF(N345="zákl. prenesená",J345,0)</f>
        <v>0</v>
      </c>
      <c r="BH345" s="232">
        <f>IF(N345="zníž. prenesená",J345,0)</f>
        <v>0</v>
      </c>
      <c r="BI345" s="232">
        <f>IF(N345="nulová",J345,0)</f>
        <v>0</v>
      </c>
      <c r="BJ345" s="14" t="s">
        <v>134</v>
      </c>
      <c r="BK345" s="232">
        <f>ROUND(I345*H345,2)</f>
        <v>0</v>
      </c>
      <c r="BL345" s="14" t="s">
        <v>196</v>
      </c>
      <c r="BM345" s="231" t="s">
        <v>906</v>
      </c>
    </row>
    <row r="346" s="2" customFormat="1" ht="16.5" customHeight="1">
      <c r="A346" s="35"/>
      <c r="B346" s="36"/>
      <c r="C346" s="233" t="s">
        <v>907</v>
      </c>
      <c r="D346" s="233" t="s">
        <v>375</v>
      </c>
      <c r="E346" s="234" t="s">
        <v>908</v>
      </c>
      <c r="F346" s="235" t="s">
        <v>909</v>
      </c>
      <c r="G346" s="236" t="s">
        <v>169</v>
      </c>
      <c r="H346" s="237">
        <v>16.991</v>
      </c>
      <c r="I346" s="238"/>
      <c r="J346" s="239">
        <f>ROUND(I346*H346,2)</f>
        <v>0</v>
      </c>
      <c r="K346" s="240"/>
      <c r="L346" s="241"/>
      <c r="M346" s="242" t="s">
        <v>1</v>
      </c>
      <c r="N346" s="243" t="s">
        <v>39</v>
      </c>
      <c r="O346" s="94"/>
      <c r="P346" s="229">
        <f>O346*H346</f>
        <v>0</v>
      </c>
      <c r="Q346" s="229">
        <v>0.012880000000000001</v>
      </c>
      <c r="R346" s="229">
        <f>Q346*H346</f>
        <v>0.21884408</v>
      </c>
      <c r="S346" s="229">
        <v>0</v>
      </c>
      <c r="T346" s="230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31" t="s">
        <v>262</v>
      </c>
      <c r="AT346" s="231" t="s">
        <v>375</v>
      </c>
      <c r="AU346" s="231" t="s">
        <v>134</v>
      </c>
      <c r="AY346" s="14" t="s">
        <v>127</v>
      </c>
      <c r="BE346" s="232">
        <f>IF(N346="základná",J346,0)</f>
        <v>0</v>
      </c>
      <c r="BF346" s="232">
        <f>IF(N346="znížená",J346,0)</f>
        <v>0</v>
      </c>
      <c r="BG346" s="232">
        <f>IF(N346="zákl. prenesená",J346,0)</f>
        <v>0</v>
      </c>
      <c r="BH346" s="232">
        <f>IF(N346="zníž. prenesená",J346,0)</f>
        <v>0</v>
      </c>
      <c r="BI346" s="232">
        <f>IF(N346="nulová",J346,0)</f>
        <v>0</v>
      </c>
      <c r="BJ346" s="14" t="s">
        <v>134</v>
      </c>
      <c r="BK346" s="232">
        <f>ROUND(I346*H346,2)</f>
        <v>0</v>
      </c>
      <c r="BL346" s="14" t="s">
        <v>196</v>
      </c>
      <c r="BM346" s="231" t="s">
        <v>910</v>
      </c>
    </row>
    <row r="347" s="2" customFormat="1" ht="24.15" customHeight="1">
      <c r="A347" s="35"/>
      <c r="B347" s="36"/>
      <c r="C347" s="219" t="s">
        <v>911</v>
      </c>
      <c r="D347" s="219" t="s">
        <v>129</v>
      </c>
      <c r="E347" s="220" t="s">
        <v>912</v>
      </c>
      <c r="F347" s="221" t="s">
        <v>913</v>
      </c>
      <c r="G347" s="222" t="s">
        <v>224</v>
      </c>
      <c r="H347" s="223">
        <v>5</v>
      </c>
      <c r="I347" s="224"/>
      <c r="J347" s="225">
        <f>ROUND(I347*H347,2)</f>
        <v>0</v>
      </c>
      <c r="K347" s="226"/>
      <c r="L347" s="41"/>
      <c r="M347" s="227" t="s">
        <v>1</v>
      </c>
      <c r="N347" s="228" t="s">
        <v>39</v>
      </c>
      <c r="O347" s="94"/>
      <c r="P347" s="229">
        <f>O347*H347</f>
        <v>0</v>
      </c>
      <c r="Q347" s="229">
        <v>0.0052599999999999999</v>
      </c>
      <c r="R347" s="229">
        <f>Q347*H347</f>
        <v>0.0263</v>
      </c>
      <c r="S347" s="229">
        <v>0</v>
      </c>
      <c r="T347" s="23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1" t="s">
        <v>196</v>
      </c>
      <c r="AT347" s="231" t="s">
        <v>129</v>
      </c>
      <c r="AU347" s="231" t="s">
        <v>134</v>
      </c>
      <c r="AY347" s="14" t="s">
        <v>127</v>
      </c>
      <c r="BE347" s="232">
        <f>IF(N347="základná",J347,0)</f>
        <v>0</v>
      </c>
      <c r="BF347" s="232">
        <f>IF(N347="znížená",J347,0)</f>
        <v>0</v>
      </c>
      <c r="BG347" s="232">
        <f>IF(N347="zákl. prenesená",J347,0)</f>
        <v>0</v>
      </c>
      <c r="BH347" s="232">
        <f>IF(N347="zníž. prenesená",J347,0)</f>
        <v>0</v>
      </c>
      <c r="BI347" s="232">
        <f>IF(N347="nulová",J347,0)</f>
        <v>0</v>
      </c>
      <c r="BJ347" s="14" t="s">
        <v>134</v>
      </c>
      <c r="BK347" s="232">
        <f>ROUND(I347*H347,2)</f>
        <v>0</v>
      </c>
      <c r="BL347" s="14" t="s">
        <v>196</v>
      </c>
      <c r="BM347" s="231" t="s">
        <v>914</v>
      </c>
    </row>
    <row r="348" s="2" customFormat="1" ht="24.15" customHeight="1">
      <c r="A348" s="35"/>
      <c r="B348" s="36"/>
      <c r="C348" s="233" t="s">
        <v>915</v>
      </c>
      <c r="D348" s="233" t="s">
        <v>375</v>
      </c>
      <c r="E348" s="234" t="s">
        <v>916</v>
      </c>
      <c r="F348" s="235" t="s">
        <v>917</v>
      </c>
      <c r="G348" s="236" t="s">
        <v>224</v>
      </c>
      <c r="H348" s="237">
        <v>5.25</v>
      </c>
      <c r="I348" s="238"/>
      <c r="J348" s="239">
        <f>ROUND(I348*H348,2)</f>
        <v>0</v>
      </c>
      <c r="K348" s="240"/>
      <c r="L348" s="241"/>
      <c r="M348" s="242" t="s">
        <v>1</v>
      </c>
      <c r="N348" s="243" t="s">
        <v>39</v>
      </c>
      <c r="O348" s="94"/>
      <c r="P348" s="229">
        <f>O348*H348</f>
        <v>0</v>
      </c>
      <c r="Q348" s="229">
        <v>6.0000000000000002E-05</v>
      </c>
      <c r="R348" s="229">
        <f>Q348*H348</f>
        <v>0.00031500000000000001</v>
      </c>
      <c r="S348" s="229">
        <v>0</v>
      </c>
      <c r="T348" s="230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1" t="s">
        <v>262</v>
      </c>
      <c r="AT348" s="231" t="s">
        <v>375</v>
      </c>
      <c r="AU348" s="231" t="s">
        <v>134</v>
      </c>
      <c r="AY348" s="14" t="s">
        <v>127</v>
      </c>
      <c r="BE348" s="232">
        <f>IF(N348="základná",J348,0)</f>
        <v>0</v>
      </c>
      <c r="BF348" s="232">
        <f>IF(N348="znížená",J348,0)</f>
        <v>0</v>
      </c>
      <c r="BG348" s="232">
        <f>IF(N348="zákl. prenesená",J348,0)</f>
        <v>0</v>
      </c>
      <c r="BH348" s="232">
        <f>IF(N348="zníž. prenesená",J348,0)</f>
        <v>0</v>
      </c>
      <c r="BI348" s="232">
        <f>IF(N348="nulová",J348,0)</f>
        <v>0</v>
      </c>
      <c r="BJ348" s="14" t="s">
        <v>134</v>
      </c>
      <c r="BK348" s="232">
        <f>ROUND(I348*H348,2)</f>
        <v>0</v>
      </c>
      <c r="BL348" s="14" t="s">
        <v>196</v>
      </c>
      <c r="BM348" s="231" t="s">
        <v>918</v>
      </c>
    </row>
    <row r="349" s="2" customFormat="1" ht="24.15" customHeight="1">
      <c r="A349" s="35"/>
      <c r="B349" s="36"/>
      <c r="C349" s="219" t="s">
        <v>919</v>
      </c>
      <c r="D349" s="219" t="s">
        <v>129</v>
      </c>
      <c r="E349" s="220" t="s">
        <v>920</v>
      </c>
      <c r="F349" s="221" t="s">
        <v>921</v>
      </c>
      <c r="G349" s="222" t="s">
        <v>178</v>
      </c>
      <c r="H349" s="223">
        <v>1.1080000000000001</v>
      </c>
      <c r="I349" s="224"/>
      <c r="J349" s="225">
        <f>ROUND(I349*H349,2)</f>
        <v>0</v>
      </c>
      <c r="K349" s="226"/>
      <c r="L349" s="41"/>
      <c r="M349" s="227" t="s">
        <v>1</v>
      </c>
      <c r="N349" s="228" t="s">
        <v>39</v>
      </c>
      <c r="O349" s="94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1" t="s">
        <v>196</v>
      </c>
      <c r="AT349" s="231" t="s">
        <v>129</v>
      </c>
      <c r="AU349" s="231" t="s">
        <v>134</v>
      </c>
      <c r="AY349" s="14" t="s">
        <v>127</v>
      </c>
      <c r="BE349" s="232">
        <f>IF(N349="základná",J349,0)</f>
        <v>0</v>
      </c>
      <c r="BF349" s="232">
        <f>IF(N349="znížená",J349,0)</f>
        <v>0</v>
      </c>
      <c r="BG349" s="232">
        <f>IF(N349="zákl. prenesená",J349,0)</f>
        <v>0</v>
      </c>
      <c r="BH349" s="232">
        <f>IF(N349="zníž. prenesená",J349,0)</f>
        <v>0</v>
      </c>
      <c r="BI349" s="232">
        <f>IF(N349="nulová",J349,0)</f>
        <v>0</v>
      </c>
      <c r="BJ349" s="14" t="s">
        <v>134</v>
      </c>
      <c r="BK349" s="232">
        <f>ROUND(I349*H349,2)</f>
        <v>0</v>
      </c>
      <c r="BL349" s="14" t="s">
        <v>196</v>
      </c>
      <c r="BM349" s="231" t="s">
        <v>922</v>
      </c>
    </row>
    <row r="350" s="12" customFormat="1" ht="22.8" customHeight="1">
      <c r="A350" s="12"/>
      <c r="B350" s="203"/>
      <c r="C350" s="204"/>
      <c r="D350" s="205" t="s">
        <v>72</v>
      </c>
      <c r="E350" s="217" t="s">
        <v>923</v>
      </c>
      <c r="F350" s="217" t="s">
        <v>924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SUM(P351:P353)</f>
        <v>0</v>
      </c>
      <c r="Q350" s="211"/>
      <c r="R350" s="212">
        <f>SUM(R351:R353)</f>
        <v>0.041976900000000004</v>
      </c>
      <c r="S350" s="211"/>
      <c r="T350" s="213">
        <f>SUM(T351:T353)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134</v>
      </c>
      <c r="AT350" s="215" t="s">
        <v>72</v>
      </c>
      <c r="AU350" s="215" t="s">
        <v>78</v>
      </c>
      <c r="AY350" s="214" t="s">
        <v>127</v>
      </c>
      <c r="BK350" s="216">
        <f>SUM(BK351:BK353)</f>
        <v>0</v>
      </c>
    </row>
    <row r="351" s="2" customFormat="1" ht="24.15" customHeight="1">
      <c r="A351" s="35"/>
      <c r="B351" s="36"/>
      <c r="C351" s="219" t="s">
        <v>925</v>
      </c>
      <c r="D351" s="219" t="s">
        <v>129</v>
      </c>
      <c r="E351" s="220" t="s">
        <v>926</v>
      </c>
      <c r="F351" s="221" t="s">
        <v>927</v>
      </c>
      <c r="G351" s="222" t="s">
        <v>169</v>
      </c>
      <c r="H351" s="223">
        <v>16.992000000000001</v>
      </c>
      <c r="I351" s="224"/>
      <c r="J351" s="225">
        <f>ROUND(I351*H351,2)</f>
        <v>0</v>
      </c>
      <c r="K351" s="226"/>
      <c r="L351" s="41"/>
      <c r="M351" s="227" t="s">
        <v>1</v>
      </c>
      <c r="N351" s="228" t="s">
        <v>39</v>
      </c>
      <c r="O351" s="94"/>
      <c r="P351" s="229">
        <f>O351*H351</f>
        <v>0</v>
      </c>
      <c r="Q351" s="229">
        <v>0.00022000000000000001</v>
      </c>
      <c r="R351" s="229">
        <f>Q351*H351</f>
        <v>0.0037382400000000003</v>
      </c>
      <c r="S351" s="229">
        <v>0</v>
      </c>
      <c r="T351" s="23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1" t="s">
        <v>196</v>
      </c>
      <c r="AT351" s="231" t="s">
        <v>129</v>
      </c>
      <c r="AU351" s="231" t="s">
        <v>134</v>
      </c>
      <c r="AY351" s="14" t="s">
        <v>127</v>
      </c>
      <c r="BE351" s="232">
        <f>IF(N351="základná",J351,0)</f>
        <v>0</v>
      </c>
      <c r="BF351" s="232">
        <f>IF(N351="znížená",J351,0)</f>
        <v>0</v>
      </c>
      <c r="BG351" s="232">
        <f>IF(N351="zákl. prenesená",J351,0)</f>
        <v>0</v>
      </c>
      <c r="BH351" s="232">
        <f>IF(N351="zníž. prenesená",J351,0)</f>
        <v>0</v>
      </c>
      <c r="BI351" s="232">
        <f>IF(N351="nulová",J351,0)</f>
        <v>0</v>
      </c>
      <c r="BJ351" s="14" t="s">
        <v>134</v>
      </c>
      <c r="BK351" s="232">
        <f>ROUND(I351*H351,2)</f>
        <v>0</v>
      </c>
      <c r="BL351" s="14" t="s">
        <v>196</v>
      </c>
      <c r="BM351" s="231" t="s">
        <v>928</v>
      </c>
    </row>
    <row r="352" s="2" customFormat="1" ht="24.15" customHeight="1">
      <c r="A352" s="35"/>
      <c r="B352" s="36"/>
      <c r="C352" s="219" t="s">
        <v>929</v>
      </c>
      <c r="D352" s="219" t="s">
        <v>129</v>
      </c>
      <c r="E352" s="220" t="s">
        <v>930</v>
      </c>
      <c r="F352" s="221" t="s">
        <v>931</v>
      </c>
      <c r="G352" s="222" t="s">
        <v>169</v>
      </c>
      <c r="H352" s="223">
        <v>130.85300000000001</v>
      </c>
      <c r="I352" s="224"/>
      <c r="J352" s="225">
        <f>ROUND(I352*H352,2)</f>
        <v>0</v>
      </c>
      <c r="K352" s="226"/>
      <c r="L352" s="41"/>
      <c r="M352" s="227" t="s">
        <v>1</v>
      </c>
      <c r="N352" s="228" t="s">
        <v>39</v>
      </c>
      <c r="O352" s="94"/>
      <c r="P352" s="229">
        <f>O352*H352</f>
        <v>0</v>
      </c>
      <c r="Q352" s="229">
        <v>0.00022000000000000001</v>
      </c>
      <c r="R352" s="229">
        <f>Q352*H352</f>
        <v>0.028787660000000003</v>
      </c>
      <c r="S352" s="229">
        <v>0</v>
      </c>
      <c r="T352" s="230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1" t="s">
        <v>196</v>
      </c>
      <c r="AT352" s="231" t="s">
        <v>129</v>
      </c>
      <c r="AU352" s="231" t="s">
        <v>134</v>
      </c>
      <c r="AY352" s="14" t="s">
        <v>127</v>
      </c>
      <c r="BE352" s="232">
        <f>IF(N352="základná",J352,0)</f>
        <v>0</v>
      </c>
      <c r="BF352" s="232">
        <f>IF(N352="znížená",J352,0)</f>
        <v>0</v>
      </c>
      <c r="BG352" s="232">
        <f>IF(N352="zákl. prenesená",J352,0)</f>
        <v>0</v>
      </c>
      <c r="BH352" s="232">
        <f>IF(N352="zníž. prenesená",J352,0)</f>
        <v>0</v>
      </c>
      <c r="BI352" s="232">
        <f>IF(N352="nulová",J352,0)</f>
        <v>0</v>
      </c>
      <c r="BJ352" s="14" t="s">
        <v>134</v>
      </c>
      <c r="BK352" s="232">
        <f>ROUND(I352*H352,2)</f>
        <v>0</v>
      </c>
      <c r="BL352" s="14" t="s">
        <v>196</v>
      </c>
      <c r="BM352" s="231" t="s">
        <v>932</v>
      </c>
    </row>
    <row r="353" s="2" customFormat="1" ht="37.8" customHeight="1">
      <c r="A353" s="35"/>
      <c r="B353" s="36"/>
      <c r="C353" s="219" t="s">
        <v>933</v>
      </c>
      <c r="D353" s="219" t="s">
        <v>129</v>
      </c>
      <c r="E353" s="220" t="s">
        <v>934</v>
      </c>
      <c r="F353" s="221" t="s">
        <v>935</v>
      </c>
      <c r="G353" s="222" t="s">
        <v>169</v>
      </c>
      <c r="H353" s="223">
        <v>472.55000000000001</v>
      </c>
      <c r="I353" s="224"/>
      <c r="J353" s="225">
        <f>ROUND(I353*H353,2)</f>
        <v>0</v>
      </c>
      <c r="K353" s="226"/>
      <c r="L353" s="41"/>
      <c r="M353" s="227" t="s">
        <v>1</v>
      </c>
      <c r="N353" s="228" t="s">
        <v>39</v>
      </c>
      <c r="O353" s="94"/>
      <c r="P353" s="229">
        <f>O353*H353</f>
        <v>0</v>
      </c>
      <c r="Q353" s="229">
        <v>2.0000000000000002E-05</v>
      </c>
      <c r="R353" s="229">
        <f>Q353*H353</f>
        <v>0.0094510000000000011</v>
      </c>
      <c r="S353" s="229">
        <v>0</v>
      </c>
      <c r="T353" s="230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1" t="s">
        <v>196</v>
      </c>
      <c r="AT353" s="231" t="s">
        <v>129</v>
      </c>
      <c r="AU353" s="231" t="s">
        <v>134</v>
      </c>
      <c r="AY353" s="14" t="s">
        <v>127</v>
      </c>
      <c r="BE353" s="232">
        <f>IF(N353="základná",J353,0)</f>
        <v>0</v>
      </c>
      <c r="BF353" s="232">
        <f>IF(N353="znížená",J353,0)</f>
        <v>0</v>
      </c>
      <c r="BG353" s="232">
        <f>IF(N353="zákl. prenesená",J353,0)</f>
        <v>0</v>
      </c>
      <c r="BH353" s="232">
        <f>IF(N353="zníž. prenesená",J353,0)</f>
        <v>0</v>
      </c>
      <c r="BI353" s="232">
        <f>IF(N353="nulová",J353,0)</f>
        <v>0</v>
      </c>
      <c r="BJ353" s="14" t="s">
        <v>134</v>
      </c>
      <c r="BK353" s="232">
        <f>ROUND(I353*H353,2)</f>
        <v>0</v>
      </c>
      <c r="BL353" s="14" t="s">
        <v>196</v>
      </c>
      <c r="BM353" s="231" t="s">
        <v>936</v>
      </c>
    </row>
    <row r="354" s="12" customFormat="1" ht="22.8" customHeight="1">
      <c r="A354" s="12"/>
      <c r="B354" s="203"/>
      <c r="C354" s="204"/>
      <c r="D354" s="205" t="s">
        <v>72</v>
      </c>
      <c r="E354" s="217" t="s">
        <v>937</v>
      </c>
      <c r="F354" s="217" t="s">
        <v>938</v>
      </c>
      <c r="G354" s="204"/>
      <c r="H354" s="204"/>
      <c r="I354" s="207"/>
      <c r="J354" s="218">
        <f>BK354</f>
        <v>0</v>
      </c>
      <c r="K354" s="204"/>
      <c r="L354" s="209"/>
      <c r="M354" s="210"/>
      <c r="N354" s="211"/>
      <c r="O354" s="211"/>
      <c r="P354" s="212">
        <f>SUM(P355:P357)</f>
        <v>0</v>
      </c>
      <c r="Q354" s="211"/>
      <c r="R354" s="212">
        <f>SUM(R355:R357)</f>
        <v>0.096110430000000011</v>
      </c>
      <c r="S354" s="211"/>
      <c r="T354" s="213">
        <f>SUM(T355:T357)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134</v>
      </c>
      <c r="AT354" s="215" t="s">
        <v>72</v>
      </c>
      <c r="AU354" s="215" t="s">
        <v>78</v>
      </c>
      <c r="AY354" s="214" t="s">
        <v>127</v>
      </c>
      <c r="BK354" s="216">
        <f>SUM(BK355:BK357)</f>
        <v>0</v>
      </c>
    </row>
    <row r="355" s="2" customFormat="1" ht="24.15" customHeight="1">
      <c r="A355" s="35"/>
      <c r="B355" s="36"/>
      <c r="C355" s="219" t="s">
        <v>939</v>
      </c>
      <c r="D355" s="219" t="s">
        <v>129</v>
      </c>
      <c r="E355" s="220" t="s">
        <v>940</v>
      </c>
      <c r="F355" s="221" t="s">
        <v>941</v>
      </c>
      <c r="G355" s="222" t="s">
        <v>169</v>
      </c>
      <c r="H355" s="223">
        <v>246.43700000000001</v>
      </c>
      <c r="I355" s="224"/>
      <c r="J355" s="225">
        <f>ROUND(I355*H355,2)</f>
        <v>0</v>
      </c>
      <c r="K355" s="226"/>
      <c r="L355" s="41"/>
      <c r="M355" s="227" t="s">
        <v>1</v>
      </c>
      <c r="N355" s="228" t="s">
        <v>39</v>
      </c>
      <c r="O355" s="94"/>
      <c r="P355" s="229">
        <f>O355*H355</f>
        <v>0</v>
      </c>
      <c r="Q355" s="229">
        <v>0.00010000000000000001</v>
      </c>
      <c r="R355" s="229">
        <f>Q355*H355</f>
        <v>0.024643700000000001</v>
      </c>
      <c r="S355" s="229">
        <v>0</v>
      </c>
      <c r="T355" s="230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1" t="s">
        <v>196</v>
      </c>
      <c r="AT355" s="231" t="s">
        <v>129</v>
      </c>
      <c r="AU355" s="231" t="s">
        <v>134</v>
      </c>
      <c r="AY355" s="14" t="s">
        <v>127</v>
      </c>
      <c r="BE355" s="232">
        <f>IF(N355="základná",J355,0)</f>
        <v>0</v>
      </c>
      <c r="BF355" s="232">
        <f>IF(N355="znížená",J355,0)</f>
        <v>0</v>
      </c>
      <c r="BG355" s="232">
        <f>IF(N355="zákl. prenesená",J355,0)</f>
        <v>0</v>
      </c>
      <c r="BH355" s="232">
        <f>IF(N355="zníž. prenesená",J355,0)</f>
        <v>0</v>
      </c>
      <c r="BI355" s="232">
        <f>IF(N355="nulová",J355,0)</f>
        <v>0</v>
      </c>
      <c r="BJ355" s="14" t="s">
        <v>134</v>
      </c>
      <c r="BK355" s="232">
        <f>ROUND(I355*H355,2)</f>
        <v>0</v>
      </c>
      <c r="BL355" s="14" t="s">
        <v>196</v>
      </c>
      <c r="BM355" s="231" t="s">
        <v>942</v>
      </c>
    </row>
    <row r="356" s="2" customFormat="1" ht="37.8" customHeight="1">
      <c r="A356" s="35"/>
      <c r="B356" s="36"/>
      <c r="C356" s="219" t="s">
        <v>943</v>
      </c>
      <c r="D356" s="219" t="s">
        <v>129</v>
      </c>
      <c r="E356" s="220" t="s">
        <v>944</v>
      </c>
      <c r="F356" s="221" t="s">
        <v>945</v>
      </c>
      <c r="G356" s="222" t="s">
        <v>169</v>
      </c>
      <c r="H356" s="223">
        <v>246.43700000000001</v>
      </c>
      <c r="I356" s="224"/>
      <c r="J356" s="225">
        <f>ROUND(I356*H356,2)</f>
        <v>0</v>
      </c>
      <c r="K356" s="226"/>
      <c r="L356" s="41"/>
      <c r="M356" s="227" t="s">
        <v>1</v>
      </c>
      <c r="N356" s="228" t="s">
        <v>39</v>
      </c>
      <c r="O356" s="94"/>
      <c r="P356" s="229">
        <f>O356*H356</f>
        <v>0</v>
      </c>
      <c r="Q356" s="229">
        <v>0.00011</v>
      </c>
      <c r="R356" s="229">
        <f>Q356*H356</f>
        <v>0.027108070000000001</v>
      </c>
      <c r="S356" s="229">
        <v>0</v>
      </c>
      <c r="T356" s="230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1" t="s">
        <v>196</v>
      </c>
      <c r="AT356" s="231" t="s">
        <v>129</v>
      </c>
      <c r="AU356" s="231" t="s">
        <v>134</v>
      </c>
      <c r="AY356" s="14" t="s">
        <v>127</v>
      </c>
      <c r="BE356" s="232">
        <f>IF(N356="základná",J356,0)</f>
        <v>0</v>
      </c>
      <c r="BF356" s="232">
        <f>IF(N356="znížená",J356,0)</f>
        <v>0</v>
      </c>
      <c r="BG356" s="232">
        <f>IF(N356="zákl. prenesená",J356,0)</f>
        <v>0</v>
      </c>
      <c r="BH356" s="232">
        <f>IF(N356="zníž. prenesená",J356,0)</f>
        <v>0</v>
      </c>
      <c r="BI356" s="232">
        <f>IF(N356="nulová",J356,0)</f>
        <v>0</v>
      </c>
      <c r="BJ356" s="14" t="s">
        <v>134</v>
      </c>
      <c r="BK356" s="232">
        <f>ROUND(I356*H356,2)</f>
        <v>0</v>
      </c>
      <c r="BL356" s="14" t="s">
        <v>196</v>
      </c>
      <c r="BM356" s="231" t="s">
        <v>946</v>
      </c>
    </row>
    <row r="357" s="2" customFormat="1" ht="37.8" customHeight="1">
      <c r="A357" s="35"/>
      <c r="B357" s="36"/>
      <c r="C357" s="219" t="s">
        <v>947</v>
      </c>
      <c r="D357" s="219" t="s">
        <v>129</v>
      </c>
      <c r="E357" s="220" t="s">
        <v>948</v>
      </c>
      <c r="F357" s="221" t="s">
        <v>949</v>
      </c>
      <c r="G357" s="222" t="s">
        <v>169</v>
      </c>
      <c r="H357" s="223">
        <v>246.43700000000001</v>
      </c>
      <c r="I357" s="224"/>
      <c r="J357" s="225">
        <f>ROUND(I357*H357,2)</f>
        <v>0</v>
      </c>
      <c r="K357" s="226"/>
      <c r="L357" s="41"/>
      <c r="M357" s="227" t="s">
        <v>1</v>
      </c>
      <c r="N357" s="228" t="s">
        <v>39</v>
      </c>
      <c r="O357" s="94"/>
      <c r="P357" s="229">
        <f>O357*H357</f>
        <v>0</v>
      </c>
      <c r="Q357" s="229">
        <v>0.00018000000000000001</v>
      </c>
      <c r="R357" s="229">
        <f>Q357*H357</f>
        <v>0.044358660000000008</v>
      </c>
      <c r="S357" s="229">
        <v>0</v>
      </c>
      <c r="T357" s="230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31" t="s">
        <v>196</v>
      </c>
      <c r="AT357" s="231" t="s">
        <v>129</v>
      </c>
      <c r="AU357" s="231" t="s">
        <v>134</v>
      </c>
      <c r="AY357" s="14" t="s">
        <v>127</v>
      </c>
      <c r="BE357" s="232">
        <f>IF(N357="základná",J357,0)</f>
        <v>0</v>
      </c>
      <c r="BF357" s="232">
        <f>IF(N357="znížená",J357,0)</f>
        <v>0</v>
      </c>
      <c r="BG357" s="232">
        <f>IF(N357="zákl. prenesená",J357,0)</f>
        <v>0</v>
      </c>
      <c r="BH357" s="232">
        <f>IF(N357="zníž. prenesená",J357,0)</f>
        <v>0</v>
      </c>
      <c r="BI357" s="232">
        <f>IF(N357="nulová",J357,0)</f>
        <v>0</v>
      </c>
      <c r="BJ357" s="14" t="s">
        <v>134</v>
      </c>
      <c r="BK357" s="232">
        <f>ROUND(I357*H357,2)</f>
        <v>0</v>
      </c>
      <c r="BL357" s="14" t="s">
        <v>196</v>
      </c>
      <c r="BM357" s="231" t="s">
        <v>950</v>
      </c>
    </row>
    <row r="358" s="12" customFormat="1" ht="22.8" customHeight="1">
      <c r="A358" s="12"/>
      <c r="B358" s="203"/>
      <c r="C358" s="204"/>
      <c r="D358" s="205" t="s">
        <v>72</v>
      </c>
      <c r="E358" s="217" t="s">
        <v>951</v>
      </c>
      <c r="F358" s="217" t="s">
        <v>952</v>
      </c>
      <c r="G358" s="204"/>
      <c r="H358" s="204"/>
      <c r="I358" s="207"/>
      <c r="J358" s="218">
        <f>BK358</f>
        <v>0</v>
      </c>
      <c r="K358" s="204"/>
      <c r="L358" s="209"/>
      <c r="M358" s="210"/>
      <c r="N358" s="211"/>
      <c r="O358" s="211"/>
      <c r="P358" s="212">
        <f>P359</f>
        <v>0</v>
      </c>
      <c r="Q358" s="211"/>
      <c r="R358" s="212">
        <f>R359</f>
        <v>0</v>
      </c>
      <c r="S358" s="211"/>
      <c r="T358" s="213">
        <f>T359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4" t="s">
        <v>134</v>
      </c>
      <c r="AT358" s="215" t="s">
        <v>72</v>
      </c>
      <c r="AU358" s="215" t="s">
        <v>78</v>
      </c>
      <c r="AY358" s="214" t="s">
        <v>127</v>
      </c>
      <c r="BK358" s="216">
        <f>BK359</f>
        <v>0</v>
      </c>
    </row>
    <row r="359" s="2" customFormat="1" ht="16.5" customHeight="1">
      <c r="A359" s="35"/>
      <c r="B359" s="36"/>
      <c r="C359" s="219" t="s">
        <v>953</v>
      </c>
      <c r="D359" s="219" t="s">
        <v>129</v>
      </c>
      <c r="E359" s="220" t="s">
        <v>954</v>
      </c>
      <c r="F359" s="221" t="s">
        <v>955</v>
      </c>
      <c r="G359" s="222" t="s">
        <v>160</v>
      </c>
      <c r="H359" s="223">
        <v>1</v>
      </c>
      <c r="I359" s="224"/>
      <c r="J359" s="225">
        <f>ROUND(I359*H359,2)</f>
        <v>0</v>
      </c>
      <c r="K359" s="226"/>
      <c r="L359" s="41"/>
      <c r="M359" s="227" t="s">
        <v>1</v>
      </c>
      <c r="N359" s="228" t="s">
        <v>39</v>
      </c>
      <c r="O359" s="94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1" t="s">
        <v>196</v>
      </c>
      <c r="AT359" s="231" t="s">
        <v>129</v>
      </c>
      <c r="AU359" s="231" t="s">
        <v>134</v>
      </c>
      <c r="AY359" s="14" t="s">
        <v>127</v>
      </c>
      <c r="BE359" s="232">
        <f>IF(N359="základná",J359,0)</f>
        <v>0</v>
      </c>
      <c r="BF359" s="232">
        <f>IF(N359="znížená",J359,0)</f>
        <v>0</v>
      </c>
      <c r="BG359" s="232">
        <f>IF(N359="zákl. prenesená",J359,0)</f>
        <v>0</v>
      </c>
      <c r="BH359" s="232">
        <f>IF(N359="zníž. prenesená",J359,0)</f>
        <v>0</v>
      </c>
      <c r="BI359" s="232">
        <f>IF(N359="nulová",J359,0)</f>
        <v>0</v>
      </c>
      <c r="BJ359" s="14" t="s">
        <v>134</v>
      </c>
      <c r="BK359" s="232">
        <f>ROUND(I359*H359,2)</f>
        <v>0</v>
      </c>
      <c r="BL359" s="14" t="s">
        <v>196</v>
      </c>
      <c r="BM359" s="231" t="s">
        <v>956</v>
      </c>
    </row>
    <row r="360" s="12" customFormat="1" ht="25.92" customHeight="1">
      <c r="A360" s="12"/>
      <c r="B360" s="203"/>
      <c r="C360" s="204"/>
      <c r="D360" s="205" t="s">
        <v>72</v>
      </c>
      <c r="E360" s="206" t="s">
        <v>375</v>
      </c>
      <c r="F360" s="206" t="s">
        <v>957</v>
      </c>
      <c r="G360" s="204"/>
      <c r="H360" s="204"/>
      <c r="I360" s="207"/>
      <c r="J360" s="208">
        <f>BK360</f>
        <v>0</v>
      </c>
      <c r="K360" s="204"/>
      <c r="L360" s="209"/>
      <c r="M360" s="210"/>
      <c r="N360" s="211"/>
      <c r="O360" s="211"/>
      <c r="P360" s="212">
        <f>P361</f>
        <v>0</v>
      </c>
      <c r="Q360" s="211"/>
      <c r="R360" s="212">
        <f>R361</f>
        <v>0.98799999999999999</v>
      </c>
      <c r="S360" s="211"/>
      <c r="T360" s="213">
        <f>T361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4" t="s">
        <v>140</v>
      </c>
      <c r="AT360" s="215" t="s">
        <v>72</v>
      </c>
      <c r="AU360" s="215" t="s">
        <v>73</v>
      </c>
      <c r="AY360" s="214" t="s">
        <v>127</v>
      </c>
      <c r="BK360" s="216">
        <f>BK361</f>
        <v>0</v>
      </c>
    </row>
    <row r="361" s="12" customFormat="1" ht="22.8" customHeight="1">
      <c r="A361" s="12"/>
      <c r="B361" s="203"/>
      <c r="C361" s="204"/>
      <c r="D361" s="205" t="s">
        <v>72</v>
      </c>
      <c r="E361" s="217" t="s">
        <v>958</v>
      </c>
      <c r="F361" s="217" t="s">
        <v>959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SUM(P362:P384)</f>
        <v>0</v>
      </c>
      <c r="Q361" s="211"/>
      <c r="R361" s="212">
        <f>SUM(R362:R384)</f>
        <v>0.98799999999999999</v>
      </c>
      <c r="S361" s="211"/>
      <c r="T361" s="213">
        <f>SUM(T362:T384)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140</v>
      </c>
      <c r="AT361" s="215" t="s">
        <v>72</v>
      </c>
      <c r="AU361" s="215" t="s">
        <v>78</v>
      </c>
      <c r="AY361" s="214" t="s">
        <v>127</v>
      </c>
      <c r="BK361" s="216">
        <f>SUM(BK362:BK384)</f>
        <v>0</v>
      </c>
    </row>
    <row r="362" s="2" customFormat="1" ht="24.15" customHeight="1">
      <c r="A362" s="35"/>
      <c r="B362" s="36"/>
      <c r="C362" s="219" t="s">
        <v>960</v>
      </c>
      <c r="D362" s="219" t="s">
        <v>129</v>
      </c>
      <c r="E362" s="220" t="s">
        <v>961</v>
      </c>
      <c r="F362" s="221" t="s">
        <v>962</v>
      </c>
      <c r="G362" s="222" t="s">
        <v>294</v>
      </c>
      <c r="H362" s="223">
        <v>1</v>
      </c>
      <c r="I362" s="224"/>
      <c r="J362" s="225">
        <f>ROUND(I362*H362,2)</f>
        <v>0</v>
      </c>
      <c r="K362" s="226"/>
      <c r="L362" s="41"/>
      <c r="M362" s="227" t="s">
        <v>1</v>
      </c>
      <c r="N362" s="228" t="s">
        <v>39</v>
      </c>
      <c r="O362" s="94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1" t="s">
        <v>399</v>
      </c>
      <c r="AT362" s="231" t="s">
        <v>129</v>
      </c>
      <c r="AU362" s="231" t="s">
        <v>134</v>
      </c>
      <c r="AY362" s="14" t="s">
        <v>127</v>
      </c>
      <c r="BE362" s="232">
        <f>IF(N362="základná",J362,0)</f>
        <v>0</v>
      </c>
      <c r="BF362" s="232">
        <f>IF(N362="znížená",J362,0)</f>
        <v>0</v>
      </c>
      <c r="BG362" s="232">
        <f>IF(N362="zákl. prenesená",J362,0)</f>
        <v>0</v>
      </c>
      <c r="BH362" s="232">
        <f>IF(N362="zníž. prenesená",J362,0)</f>
        <v>0</v>
      </c>
      <c r="BI362" s="232">
        <f>IF(N362="nulová",J362,0)</f>
        <v>0</v>
      </c>
      <c r="BJ362" s="14" t="s">
        <v>134</v>
      </c>
      <c r="BK362" s="232">
        <f>ROUND(I362*H362,2)</f>
        <v>0</v>
      </c>
      <c r="BL362" s="14" t="s">
        <v>399</v>
      </c>
      <c r="BM362" s="231" t="s">
        <v>963</v>
      </c>
    </row>
    <row r="363" s="2" customFormat="1" ht="16.5" customHeight="1">
      <c r="A363" s="35"/>
      <c r="B363" s="36"/>
      <c r="C363" s="219" t="s">
        <v>964</v>
      </c>
      <c r="D363" s="219" t="s">
        <v>129</v>
      </c>
      <c r="E363" s="220" t="s">
        <v>965</v>
      </c>
      <c r="F363" s="221" t="s">
        <v>966</v>
      </c>
      <c r="G363" s="222" t="s">
        <v>294</v>
      </c>
      <c r="H363" s="223">
        <v>1</v>
      </c>
      <c r="I363" s="224"/>
      <c r="J363" s="225">
        <f>ROUND(I363*H363,2)</f>
        <v>0</v>
      </c>
      <c r="K363" s="226"/>
      <c r="L363" s="41"/>
      <c r="M363" s="227" t="s">
        <v>1</v>
      </c>
      <c r="N363" s="228" t="s">
        <v>39</v>
      </c>
      <c r="O363" s="94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31" t="s">
        <v>399</v>
      </c>
      <c r="AT363" s="231" t="s">
        <v>129</v>
      </c>
      <c r="AU363" s="231" t="s">
        <v>134</v>
      </c>
      <c r="AY363" s="14" t="s">
        <v>127</v>
      </c>
      <c r="BE363" s="232">
        <f>IF(N363="základná",J363,0)</f>
        <v>0</v>
      </c>
      <c r="BF363" s="232">
        <f>IF(N363="znížená",J363,0)</f>
        <v>0</v>
      </c>
      <c r="BG363" s="232">
        <f>IF(N363="zákl. prenesená",J363,0)</f>
        <v>0</v>
      </c>
      <c r="BH363" s="232">
        <f>IF(N363="zníž. prenesená",J363,0)</f>
        <v>0</v>
      </c>
      <c r="BI363" s="232">
        <f>IF(N363="nulová",J363,0)</f>
        <v>0</v>
      </c>
      <c r="BJ363" s="14" t="s">
        <v>134</v>
      </c>
      <c r="BK363" s="232">
        <f>ROUND(I363*H363,2)</f>
        <v>0</v>
      </c>
      <c r="BL363" s="14" t="s">
        <v>399</v>
      </c>
      <c r="BM363" s="231" t="s">
        <v>967</v>
      </c>
    </row>
    <row r="364" s="2" customFormat="1" ht="16.5" customHeight="1">
      <c r="A364" s="35"/>
      <c r="B364" s="36"/>
      <c r="C364" s="219" t="s">
        <v>968</v>
      </c>
      <c r="D364" s="219" t="s">
        <v>129</v>
      </c>
      <c r="E364" s="220" t="s">
        <v>969</v>
      </c>
      <c r="F364" s="221" t="s">
        <v>970</v>
      </c>
      <c r="G364" s="222" t="s">
        <v>971</v>
      </c>
      <c r="H364" s="223">
        <v>5810</v>
      </c>
      <c r="I364" s="224"/>
      <c r="J364" s="225">
        <f>ROUND(I364*H364,2)</f>
        <v>0</v>
      </c>
      <c r="K364" s="226"/>
      <c r="L364" s="41"/>
      <c r="M364" s="227" t="s">
        <v>1</v>
      </c>
      <c r="N364" s="228" t="s">
        <v>39</v>
      </c>
      <c r="O364" s="94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1" t="s">
        <v>399</v>
      </c>
      <c r="AT364" s="231" t="s">
        <v>129</v>
      </c>
      <c r="AU364" s="231" t="s">
        <v>134</v>
      </c>
      <c r="AY364" s="14" t="s">
        <v>127</v>
      </c>
      <c r="BE364" s="232">
        <f>IF(N364="základná",J364,0)</f>
        <v>0</v>
      </c>
      <c r="BF364" s="232">
        <f>IF(N364="znížená",J364,0)</f>
        <v>0</v>
      </c>
      <c r="BG364" s="232">
        <f>IF(N364="zákl. prenesená",J364,0)</f>
        <v>0</v>
      </c>
      <c r="BH364" s="232">
        <f>IF(N364="zníž. prenesená",J364,0)</f>
        <v>0</v>
      </c>
      <c r="BI364" s="232">
        <f>IF(N364="nulová",J364,0)</f>
        <v>0</v>
      </c>
      <c r="BJ364" s="14" t="s">
        <v>134</v>
      </c>
      <c r="BK364" s="232">
        <f>ROUND(I364*H364,2)</f>
        <v>0</v>
      </c>
      <c r="BL364" s="14" t="s">
        <v>399</v>
      </c>
      <c r="BM364" s="231" t="s">
        <v>972</v>
      </c>
    </row>
    <row r="365" s="2" customFormat="1" ht="21.75" customHeight="1">
      <c r="A365" s="35"/>
      <c r="B365" s="36"/>
      <c r="C365" s="233" t="s">
        <v>973</v>
      </c>
      <c r="D365" s="233" t="s">
        <v>375</v>
      </c>
      <c r="E365" s="234" t="s">
        <v>974</v>
      </c>
      <c r="F365" s="235" t="s">
        <v>975</v>
      </c>
      <c r="G365" s="236" t="s">
        <v>160</v>
      </c>
      <c r="H365" s="237">
        <v>14</v>
      </c>
      <c r="I365" s="238"/>
      <c r="J365" s="239">
        <f>ROUND(I365*H365,2)</f>
        <v>0</v>
      </c>
      <c r="K365" s="240"/>
      <c r="L365" s="241"/>
      <c r="M365" s="242" t="s">
        <v>1</v>
      </c>
      <c r="N365" s="243" t="s">
        <v>39</v>
      </c>
      <c r="O365" s="94"/>
      <c r="P365" s="229">
        <f>O365*H365</f>
        <v>0</v>
      </c>
      <c r="Q365" s="229">
        <v>0.025999999999999999</v>
      </c>
      <c r="R365" s="229">
        <f>Q365*H365</f>
        <v>0.36399999999999999</v>
      </c>
      <c r="S365" s="229">
        <v>0</v>
      </c>
      <c r="T365" s="230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31" t="s">
        <v>666</v>
      </c>
      <c r="AT365" s="231" t="s">
        <v>375</v>
      </c>
      <c r="AU365" s="231" t="s">
        <v>134</v>
      </c>
      <c r="AY365" s="14" t="s">
        <v>127</v>
      </c>
      <c r="BE365" s="232">
        <f>IF(N365="základná",J365,0)</f>
        <v>0</v>
      </c>
      <c r="BF365" s="232">
        <f>IF(N365="znížená",J365,0)</f>
        <v>0</v>
      </c>
      <c r="BG365" s="232">
        <f>IF(N365="zákl. prenesená",J365,0)</f>
        <v>0</v>
      </c>
      <c r="BH365" s="232">
        <f>IF(N365="zníž. prenesená",J365,0)</f>
        <v>0</v>
      </c>
      <c r="BI365" s="232">
        <f>IF(N365="nulová",J365,0)</f>
        <v>0</v>
      </c>
      <c r="BJ365" s="14" t="s">
        <v>134</v>
      </c>
      <c r="BK365" s="232">
        <f>ROUND(I365*H365,2)</f>
        <v>0</v>
      </c>
      <c r="BL365" s="14" t="s">
        <v>666</v>
      </c>
      <c r="BM365" s="231" t="s">
        <v>976</v>
      </c>
    </row>
    <row r="366" s="2" customFormat="1" ht="16.5" customHeight="1">
      <c r="A366" s="35"/>
      <c r="B366" s="36"/>
      <c r="C366" s="233" t="s">
        <v>977</v>
      </c>
      <c r="D366" s="233" t="s">
        <v>375</v>
      </c>
      <c r="E366" s="234" t="s">
        <v>978</v>
      </c>
      <c r="F366" s="235" t="s">
        <v>979</v>
      </c>
      <c r="G366" s="236" t="s">
        <v>160</v>
      </c>
      <c r="H366" s="237">
        <v>14</v>
      </c>
      <c r="I366" s="238"/>
      <c r="J366" s="239">
        <f>ROUND(I366*H366,2)</f>
        <v>0</v>
      </c>
      <c r="K366" s="240"/>
      <c r="L366" s="241"/>
      <c r="M366" s="242" t="s">
        <v>1</v>
      </c>
      <c r="N366" s="243" t="s">
        <v>39</v>
      </c>
      <c r="O366" s="94"/>
      <c r="P366" s="229">
        <f>O366*H366</f>
        <v>0</v>
      </c>
      <c r="Q366" s="229">
        <v>0.025999999999999999</v>
      </c>
      <c r="R366" s="229">
        <f>Q366*H366</f>
        <v>0.36399999999999999</v>
      </c>
      <c r="S366" s="229">
        <v>0</v>
      </c>
      <c r="T366" s="23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31" t="s">
        <v>666</v>
      </c>
      <c r="AT366" s="231" t="s">
        <v>375</v>
      </c>
      <c r="AU366" s="231" t="s">
        <v>134</v>
      </c>
      <c r="AY366" s="14" t="s">
        <v>127</v>
      </c>
      <c r="BE366" s="232">
        <f>IF(N366="základná",J366,0)</f>
        <v>0</v>
      </c>
      <c r="BF366" s="232">
        <f>IF(N366="znížená",J366,0)</f>
        <v>0</v>
      </c>
      <c r="BG366" s="232">
        <f>IF(N366="zákl. prenesená",J366,0)</f>
        <v>0</v>
      </c>
      <c r="BH366" s="232">
        <f>IF(N366="zníž. prenesená",J366,0)</f>
        <v>0</v>
      </c>
      <c r="BI366" s="232">
        <f>IF(N366="nulová",J366,0)</f>
        <v>0</v>
      </c>
      <c r="BJ366" s="14" t="s">
        <v>134</v>
      </c>
      <c r="BK366" s="232">
        <f>ROUND(I366*H366,2)</f>
        <v>0</v>
      </c>
      <c r="BL366" s="14" t="s">
        <v>666</v>
      </c>
      <c r="BM366" s="231" t="s">
        <v>980</v>
      </c>
    </row>
    <row r="367" s="2" customFormat="1" ht="21.75" customHeight="1">
      <c r="A367" s="35"/>
      <c r="B367" s="36"/>
      <c r="C367" s="233" t="s">
        <v>981</v>
      </c>
      <c r="D367" s="233" t="s">
        <v>375</v>
      </c>
      <c r="E367" s="234" t="s">
        <v>982</v>
      </c>
      <c r="F367" s="235" t="s">
        <v>983</v>
      </c>
      <c r="G367" s="236" t="s">
        <v>160</v>
      </c>
      <c r="H367" s="237">
        <v>1</v>
      </c>
      <c r="I367" s="238"/>
      <c r="J367" s="239">
        <f>ROUND(I367*H367,2)</f>
        <v>0</v>
      </c>
      <c r="K367" s="240"/>
      <c r="L367" s="241"/>
      <c r="M367" s="242" t="s">
        <v>1</v>
      </c>
      <c r="N367" s="243" t="s">
        <v>39</v>
      </c>
      <c r="O367" s="94"/>
      <c r="P367" s="229">
        <f>O367*H367</f>
        <v>0</v>
      </c>
      <c r="Q367" s="229">
        <v>0.025999999999999999</v>
      </c>
      <c r="R367" s="229">
        <f>Q367*H367</f>
        <v>0.025999999999999999</v>
      </c>
      <c r="S367" s="229">
        <v>0</v>
      </c>
      <c r="T367" s="230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31" t="s">
        <v>666</v>
      </c>
      <c r="AT367" s="231" t="s">
        <v>375</v>
      </c>
      <c r="AU367" s="231" t="s">
        <v>134</v>
      </c>
      <c r="AY367" s="14" t="s">
        <v>127</v>
      </c>
      <c r="BE367" s="232">
        <f>IF(N367="základná",J367,0)</f>
        <v>0</v>
      </c>
      <c r="BF367" s="232">
        <f>IF(N367="znížená",J367,0)</f>
        <v>0</v>
      </c>
      <c r="BG367" s="232">
        <f>IF(N367="zákl. prenesená",J367,0)</f>
        <v>0</v>
      </c>
      <c r="BH367" s="232">
        <f>IF(N367="zníž. prenesená",J367,0)</f>
        <v>0</v>
      </c>
      <c r="BI367" s="232">
        <f>IF(N367="nulová",J367,0)</f>
        <v>0</v>
      </c>
      <c r="BJ367" s="14" t="s">
        <v>134</v>
      </c>
      <c r="BK367" s="232">
        <f>ROUND(I367*H367,2)</f>
        <v>0</v>
      </c>
      <c r="BL367" s="14" t="s">
        <v>666</v>
      </c>
      <c r="BM367" s="231" t="s">
        <v>984</v>
      </c>
    </row>
    <row r="368" s="2" customFormat="1" ht="16.5" customHeight="1">
      <c r="A368" s="35"/>
      <c r="B368" s="36"/>
      <c r="C368" s="233" t="s">
        <v>985</v>
      </c>
      <c r="D368" s="233" t="s">
        <v>375</v>
      </c>
      <c r="E368" s="234" t="s">
        <v>986</v>
      </c>
      <c r="F368" s="235" t="s">
        <v>987</v>
      </c>
      <c r="G368" s="236" t="s">
        <v>160</v>
      </c>
      <c r="H368" s="237">
        <v>1</v>
      </c>
      <c r="I368" s="238"/>
      <c r="J368" s="239">
        <f>ROUND(I368*H368,2)</f>
        <v>0</v>
      </c>
      <c r="K368" s="240"/>
      <c r="L368" s="241"/>
      <c r="M368" s="242" t="s">
        <v>1</v>
      </c>
      <c r="N368" s="243" t="s">
        <v>39</v>
      </c>
      <c r="O368" s="94"/>
      <c r="P368" s="229">
        <f>O368*H368</f>
        <v>0</v>
      </c>
      <c r="Q368" s="229">
        <v>0.025999999999999999</v>
      </c>
      <c r="R368" s="229">
        <f>Q368*H368</f>
        <v>0.025999999999999999</v>
      </c>
      <c r="S368" s="229">
        <v>0</v>
      </c>
      <c r="T368" s="230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31" t="s">
        <v>666</v>
      </c>
      <c r="AT368" s="231" t="s">
        <v>375</v>
      </c>
      <c r="AU368" s="231" t="s">
        <v>134</v>
      </c>
      <c r="AY368" s="14" t="s">
        <v>127</v>
      </c>
      <c r="BE368" s="232">
        <f>IF(N368="základná",J368,0)</f>
        <v>0</v>
      </c>
      <c r="BF368" s="232">
        <f>IF(N368="znížená",J368,0)</f>
        <v>0</v>
      </c>
      <c r="BG368" s="232">
        <f>IF(N368="zákl. prenesená",J368,0)</f>
        <v>0</v>
      </c>
      <c r="BH368" s="232">
        <f>IF(N368="zníž. prenesená",J368,0)</f>
        <v>0</v>
      </c>
      <c r="BI368" s="232">
        <f>IF(N368="nulová",J368,0)</f>
        <v>0</v>
      </c>
      <c r="BJ368" s="14" t="s">
        <v>134</v>
      </c>
      <c r="BK368" s="232">
        <f>ROUND(I368*H368,2)</f>
        <v>0</v>
      </c>
      <c r="BL368" s="14" t="s">
        <v>666</v>
      </c>
      <c r="BM368" s="231" t="s">
        <v>988</v>
      </c>
    </row>
    <row r="369" s="2" customFormat="1" ht="16.5" customHeight="1">
      <c r="A369" s="35"/>
      <c r="B369" s="36"/>
      <c r="C369" s="233" t="s">
        <v>989</v>
      </c>
      <c r="D369" s="233" t="s">
        <v>375</v>
      </c>
      <c r="E369" s="234" t="s">
        <v>990</v>
      </c>
      <c r="F369" s="235" t="s">
        <v>991</v>
      </c>
      <c r="G369" s="236" t="s">
        <v>160</v>
      </c>
      <c r="H369" s="237">
        <v>4</v>
      </c>
      <c r="I369" s="238"/>
      <c r="J369" s="239">
        <f>ROUND(I369*H369,2)</f>
        <v>0</v>
      </c>
      <c r="K369" s="240"/>
      <c r="L369" s="241"/>
      <c r="M369" s="242" t="s">
        <v>1</v>
      </c>
      <c r="N369" s="243" t="s">
        <v>39</v>
      </c>
      <c r="O369" s="94"/>
      <c r="P369" s="229">
        <f>O369*H369</f>
        <v>0</v>
      </c>
      <c r="Q369" s="229">
        <v>0.025999999999999999</v>
      </c>
      <c r="R369" s="229">
        <f>Q369*H369</f>
        <v>0.104</v>
      </c>
      <c r="S369" s="229">
        <v>0</v>
      </c>
      <c r="T369" s="230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31" t="s">
        <v>666</v>
      </c>
      <c r="AT369" s="231" t="s">
        <v>375</v>
      </c>
      <c r="AU369" s="231" t="s">
        <v>134</v>
      </c>
      <c r="AY369" s="14" t="s">
        <v>127</v>
      </c>
      <c r="BE369" s="232">
        <f>IF(N369="základná",J369,0)</f>
        <v>0</v>
      </c>
      <c r="BF369" s="232">
        <f>IF(N369="znížená",J369,0)</f>
        <v>0</v>
      </c>
      <c r="BG369" s="232">
        <f>IF(N369="zákl. prenesená",J369,0)</f>
        <v>0</v>
      </c>
      <c r="BH369" s="232">
        <f>IF(N369="zníž. prenesená",J369,0)</f>
        <v>0</v>
      </c>
      <c r="BI369" s="232">
        <f>IF(N369="nulová",J369,0)</f>
        <v>0</v>
      </c>
      <c r="BJ369" s="14" t="s">
        <v>134</v>
      </c>
      <c r="BK369" s="232">
        <f>ROUND(I369*H369,2)</f>
        <v>0</v>
      </c>
      <c r="BL369" s="14" t="s">
        <v>666</v>
      </c>
      <c r="BM369" s="231" t="s">
        <v>992</v>
      </c>
    </row>
    <row r="370" s="2" customFormat="1" ht="16.5" customHeight="1">
      <c r="A370" s="35"/>
      <c r="B370" s="36"/>
      <c r="C370" s="233" t="s">
        <v>993</v>
      </c>
      <c r="D370" s="233" t="s">
        <v>375</v>
      </c>
      <c r="E370" s="234" t="s">
        <v>994</v>
      </c>
      <c r="F370" s="235" t="s">
        <v>995</v>
      </c>
      <c r="G370" s="236" t="s">
        <v>160</v>
      </c>
      <c r="H370" s="237">
        <v>4</v>
      </c>
      <c r="I370" s="238"/>
      <c r="J370" s="239">
        <f>ROUND(I370*H370,2)</f>
        <v>0</v>
      </c>
      <c r="K370" s="240"/>
      <c r="L370" s="241"/>
      <c r="M370" s="242" t="s">
        <v>1</v>
      </c>
      <c r="N370" s="243" t="s">
        <v>39</v>
      </c>
      <c r="O370" s="94"/>
      <c r="P370" s="229">
        <f>O370*H370</f>
        <v>0</v>
      </c>
      <c r="Q370" s="229">
        <v>0.025999999999999999</v>
      </c>
      <c r="R370" s="229">
        <f>Q370*H370</f>
        <v>0.104</v>
      </c>
      <c r="S370" s="229">
        <v>0</v>
      </c>
      <c r="T370" s="230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31" t="s">
        <v>666</v>
      </c>
      <c r="AT370" s="231" t="s">
        <v>375</v>
      </c>
      <c r="AU370" s="231" t="s">
        <v>134</v>
      </c>
      <c r="AY370" s="14" t="s">
        <v>127</v>
      </c>
      <c r="BE370" s="232">
        <f>IF(N370="základná",J370,0)</f>
        <v>0</v>
      </c>
      <c r="BF370" s="232">
        <f>IF(N370="znížená",J370,0)</f>
        <v>0</v>
      </c>
      <c r="BG370" s="232">
        <f>IF(N370="zákl. prenesená",J370,0)</f>
        <v>0</v>
      </c>
      <c r="BH370" s="232">
        <f>IF(N370="zníž. prenesená",J370,0)</f>
        <v>0</v>
      </c>
      <c r="BI370" s="232">
        <f>IF(N370="nulová",J370,0)</f>
        <v>0</v>
      </c>
      <c r="BJ370" s="14" t="s">
        <v>134</v>
      </c>
      <c r="BK370" s="232">
        <f>ROUND(I370*H370,2)</f>
        <v>0</v>
      </c>
      <c r="BL370" s="14" t="s">
        <v>666</v>
      </c>
      <c r="BM370" s="231" t="s">
        <v>996</v>
      </c>
    </row>
    <row r="371" s="2" customFormat="1" ht="16.5" customHeight="1">
      <c r="A371" s="35"/>
      <c r="B371" s="36"/>
      <c r="C371" s="219" t="s">
        <v>997</v>
      </c>
      <c r="D371" s="219" t="s">
        <v>129</v>
      </c>
      <c r="E371" s="220" t="s">
        <v>998</v>
      </c>
      <c r="F371" s="221" t="s">
        <v>999</v>
      </c>
      <c r="G371" s="222" t="s">
        <v>971</v>
      </c>
      <c r="H371" s="223">
        <v>5810</v>
      </c>
      <c r="I371" s="224"/>
      <c r="J371" s="225">
        <f>ROUND(I371*H371,2)</f>
        <v>0</v>
      </c>
      <c r="K371" s="226"/>
      <c r="L371" s="41"/>
      <c r="M371" s="227" t="s">
        <v>1</v>
      </c>
      <c r="N371" s="228" t="s">
        <v>39</v>
      </c>
      <c r="O371" s="94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31" t="s">
        <v>399</v>
      </c>
      <c r="AT371" s="231" t="s">
        <v>129</v>
      </c>
      <c r="AU371" s="231" t="s">
        <v>134</v>
      </c>
      <c r="AY371" s="14" t="s">
        <v>127</v>
      </c>
      <c r="BE371" s="232">
        <f>IF(N371="základná",J371,0)</f>
        <v>0</v>
      </c>
      <c r="BF371" s="232">
        <f>IF(N371="znížená",J371,0)</f>
        <v>0</v>
      </c>
      <c r="BG371" s="232">
        <f>IF(N371="zákl. prenesená",J371,0)</f>
        <v>0</v>
      </c>
      <c r="BH371" s="232">
        <f>IF(N371="zníž. prenesená",J371,0)</f>
        <v>0</v>
      </c>
      <c r="BI371" s="232">
        <f>IF(N371="nulová",J371,0)</f>
        <v>0</v>
      </c>
      <c r="BJ371" s="14" t="s">
        <v>134</v>
      </c>
      <c r="BK371" s="232">
        <f>ROUND(I371*H371,2)</f>
        <v>0</v>
      </c>
      <c r="BL371" s="14" t="s">
        <v>399</v>
      </c>
      <c r="BM371" s="231" t="s">
        <v>1000</v>
      </c>
    </row>
    <row r="372" s="2" customFormat="1" ht="16.5" customHeight="1">
      <c r="A372" s="35"/>
      <c r="B372" s="36"/>
      <c r="C372" s="233" t="s">
        <v>1001</v>
      </c>
      <c r="D372" s="233" t="s">
        <v>375</v>
      </c>
      <c r="E372" s="234" t="s">
        <v>1002</v>
      </c>
      <c r="F372" s="235" t="s">
        <v>1003</v>
      </c>
      <c r="G372" s="236" t="s">
        <v>160</v>
      </c>
      <c r="H372" s="237">
        <v>1</v>
      </c>
      <c r="I372" s="238"/>
      <c r="J372" s="239">
        <f>ROUND(I372*H372,2)</f>
        <v>0</v>
      </c>
      <c r="K372" s="240"/>
      <c r="L372" s="241"/>
      <c r="M372" s="242" t="s">
        <v>1</v>
      </c>
      <c r="N372" s="243" t="s">
        <v>39</v>
      </c>
      <c r="O372" s="94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31" t="s">
        <v>1004</v>
      </c>
      <c r="AT372" s="231" t="s">
        <v>375</v>
      </c>
      <c r="AU372" s="231" t="s">
        <v>134</v>
      </c>
      <c r="AY372" s="14" t="s">
        <v>127</v>
      </c>
      <c r="BE372" s="232">
        <f>IF(N372="základná",J372,0)</f>
        <v>0</v>
      </c>
      <c r="BF372" s="232">
        <f>IF(N372="znížená",J372,0)</f>
        <v>0</v>
      </c>
      <c r="BG372" s="232">
        <f>IF(N372="zákl. prenesená",J372,0)</f>
        <v>0</v>
      </c>
      <c r="BH372" s="232">
        <f>IF(N372="zníž. prenesená",J372,0)</f>
        <v>0</v>
      </c>
      <c r="BI372" s="232">
        <f>IF(N372="nulová",J372,0)</f>
        <v>0</v>
      </c>
      <c r="BJ372" s="14" t="s">
        <v>134</v>
      </c>
      <c r="BK372" s="232">
        <f>ROUND(I372*H372,2)</f>
        <v>0</v>
      </c>
      <c r="BL372" s="14" t="s">
        <v>399</v>
      </c>
      <c r="BM372" s="231" t="s">
        <v>1005</v>
      </c>
    </row>
    <row r="373" s="2" customFormat="1" ht="16.5" customHeight="1">
      <c r="A373" s="35"/>
      <c r="B373" s="36"/>
      <c r="C373" s="233" t="s">
        <v>1006</v>
      </c>
      <c r="D373" s="233" t="s">
        <v>375</v>
      </c>
      <c r="E373" s="234" t="s">
        <v>1007</v>
      </c>
      <c r="F373" s="235" t="s">
        <v>1008</v>
      </c>
      <c r="G373" s="236" t="s">
        <v>160</v>
      </c>
      <c r="H373" s="237">
        <v>2</v>
      </c>
      <c r="I373" s="238"/>
      <c r="J373" s="239">
        <f>ROUND(I373*H373,2)</f>
        <v>0</v>
      </c>
      <c r="K373" s="240"/>
      <c r="L373" s="241"/>
      <c r="M373" s="242" t="s">
        <v>1</v>
      </c>
      <c r="N373" s="243" t="s">
        <v>39</v>
      </c>
      <c r="O373" s="94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31" t="s">
        <v>1004</v>
      </c>
      <c r="AT373" s="231" t="s">
        <v>375</v>
      </c>
      <c r="AU373" s="231" t="s">
        <v>134</v>
      </c>
      <c r="AY373" s="14" t="s">
        <v>127</v>
      </c>
      <c r="BE373" s="232">
        <f>IF(N373="základná",J373,0)</f>
        <v>0</v>
      </c>
      <c r="BF373" s="232">
        <f>IF(N373="znížená",J373,0)</f>
        <v>0</v>
      </c>
      <c r="BG373" s="232">
        <f>IF(N373="zákl. prenesená",J373,0)</f>
        <v>0</v>
      </c>
      <c r="BH373" s="232">
        <f>IF(N373="zníž. prenesená",J373,0)</f>
        <v>0</v>
      </c>
      <c r="BI373" s="232">
        <f>IF(N373="nulová",J373,0)</f>
        <v>0</v>
      </c>
      <c r="BJ373" s="14" t="s">
        <v>134</v>
      </c>
      <c r="BK373" s="232">
        <f>ROUND(I373*H373,2)</f>
        <v>0</v>
      </c>
      <c r="BL373" s="14" t="s">
        <v>399</v>
      </c>
      <c r="BM373" s="231" t="s">
        <v>1009</v>
      </c>
    </row>
    <row r="374" s="2" customFormat="1" ht="16.5" customHeight="1">
      <c r="A374" s="35"/>
      <c r="B374" s="36"/>
      <c r="C374" s="233" t="s">
        <v>1010</v>
      </c>
      <c r="D374" s="233" t="s">
        <v>375</v>
      </c>
      <c r="E374" s="234" t="s">
        <v>1011</v>
      </c>
      <c r="F374" s="235" t="s">
        <v>1008</v>
      </c>
      <c r="G374" s="236" t="s">
        <v>160</v>
      </c>
      <c r="H374" s="237">
        <v>4</v>
      </c>
      <c r="I374" s="238"/>
      <c r="J374" s="239">
        <f>ROUND(I374*H374,2)</f>
        <v>0</v>
      </c>
      <c r="K374" s="240"/>
      <c r="L374" s="241"/>
      <c r="M374" s="242" t="s">
        <v>1</v>
      </c>
      <c r="N374" s="243" t="s">
        <v>39</v>
      </c>
      <c r="O374" s="94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31" t="s">
        <v>1004</v>
      </c>
      <c r="AT374" s="231" t="s">
        <v>375</v>
      </c>
      <c r="AU374" s="231" t="s">
        <v>134</v>
      </c>
      <c r="AY374" s="14" t="s">
        <v>127</v>
      </c>
      <c r="BE374" s="232">
        <f>IF(N374="základná",J374,0)</f>
        <v>0</v>
      </c>
      <c r="BF374" s="232">
        <f>IF(N374="znížená",J374,0)</f>
        <v>0</v>
      </c>
      <c r="BG374" s="232">
        <f>IF(N374="zákl. prenesená",J374,0)</f>
        <v>0</v>
      </c>
      <c r="BH374" s="232">
        <f>IF(N374="zníž. prenesená",J374,0)</f>
        <v>0</v>
      </c>
      <c r="BI374" s="232">
        <f>IF(N374="nulová",J374,0)</f>
        <v>0</v>
      </c>
      <c r="BJ374" s="14" t="s">
        <v>134</v>
      </c>
      <c r="BK374" s="232">
        <f>ROUND(I374*H374,2)</f>
        <v>0</v>
      </c>
      <c r="BL374" s="14" t="s">
        <v>399</v>
      </c>
      <c r="BM374" s="231" t="s">
        <v>1012</v>
      </c>
    </row>
    <row r="375" s="2" customFormat="1" ht="16.5" customHeight="1">
      <c r="A375" s="35"/>
      <c r="B375" s="36"/>
      <c r="C375" s="233" t="s">
        <v>1013</v>
      </c>
      <c r="D375" s="233" t="s">
        <v>375</v>
      </c>
      <c r="E375" s="234" t="s">
        <v>1014</v>
      </c>
      <c r="F375" s="235" t="s">
        <v>1015</v>
      </c>
      <c r="G375" s="236" t="s">
        <v>160</v>
      </c>
      <c r="H375" s="237">
        <v>2</v>
      </c>
      <c r="I375" s="238"/>
      <c r="J375" s="239">
        <f>ROUND(I375*H375,2)</f>
        <v>0</v>
      </c>
      <c r="K375" s="240"/>
      <c r="L375" s="241"/>
      <c r="M375" s="242" t="s">
        <v>1</v>
      </c>
      <c r="N375" s="243" t="s">
        <v>39</v>
      </c>
      <c r="O375" s="94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31" t="s">
        <v>1004</v>
      </c>
      <c r="AT375" s="231" t="s">
        <v>375</v>
      </c>
      <c r="AU375" s="231" t="s">
        <v>134</v>
      </c>
      <c r="AY375" s="14" t="s">
        <v>127</v>
      </c>
      <c r="BE375" s="232">
        <f>IF(N375="základná",J375,0)</f>
        <v>0</v>
      </c>
      <c r="BF375" s="232">
        <f>IF(N375="znížená",J375,0)</f>
        <v>0</v>
      </c>
      <c r="BG375" s="232">
        <f>IF(N375="zákl. prenesená",J375,0)</f>
        <v>0</v>
      </c>
      <c r="BH375" s="232">
        <f>IF(N375="zníž. prenesená",J375,0)</f>
        <v>0</v>
      </c>
      <c r="BI375" s="232">
        <f>IF(N375="nulová",J375,0)</f>
        <v>0</v>
      </c>
      <c r="BJ375" s="14" t="s">
        <v>134</v>
      </c>
      <c r="BK375" s="232">
        <f>ROUND(I375*H375,2)</f>
        <v>0</v>
      </c>
      <c r="BL375" s="14" t="s">
        <v>399</v>
      </c>
      <c r="BM375" s="231" t="s">
        <v>1016</v>
      </c>
    </row>
    <row r="376" s="2" customFormat="1" ht="16.5" customHeight="1">
      <c r="A376" s="35"/>
      <c r="B376" s="36"/>
      <c r="C376" s="233" t="s">
        <v>1017</v>
      </c>
      <c r="D376" s="233" t="s">
        <v>375</v>
      </c>
      <c r="E376" s="234" t="s">
        <v>1018</v>
      </c>
      <c r="F376" s="235" t="s">
        <v>1019</v>
      </c>
      <c r="G376" s="236" t="s">
        <v>160</v>
      </c>
      <c r="H376" s="237">
        <v>1</v>
      </c>
      <c r="I376" s="238"/>
      <c r="J376" s="239">
        <f>ROUND(I376*H376,2)</f>
        <v>0</v>
      </c>
      <c r="K376" s="240"/>
      <c r="L376" s="241"/>
      <c r="M376" s="242" t="s">
        <v>1</v>
      </c>
      <c r="N376" s="243" t="s">
        <v>39</v>
      </c>
      <c r="O376" s="94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31" t="s">
        <v>1004</v>
      </c>
      <c r="AT376" s="231" t="s">
        <v>375</v>
      </c>
      <c r="AU376" s="231" t="s">
        <v>134</v>
      </c>
      <c r="AY376" s="14" t="s">
        <v>127</v>
      </c>
      <c r="BE376" s="232">
        <f>IF(N376="základná",J376,0)</f>
        <v>0</v>
      </c>
      <c r="BF376" s="232">
        <f>IF(N376="znížená",J376,0)</f>
        <v>0</v>
      </c>
      <c r="BG376" s="232">
        <f>IF(N376="zákl. prenesená",J376,0)</f>
        <v>0</v>
      </c>
      <c r="BH376" s="232">
        <f>IF(N376="zníž. prenesená",J376,0)</f>
        <v>0</v>
      </c>
      <c r="BI376" s="232">
        <f>IF(N376="nulová",J376,0)</f>
        <v>0</v>
      </c>
      <c r="BJ376" s="14" t="s">
        <v>134</v>
      </c>
      <c r="BK376" s="232">
        <f>ROUND(I376*H376,2)</f>
        <v>0</v>
      </c>
      <c r="BL376" s="14" t="s">
        <v>399</v>
      </c>
      <c r="BM376" s="231" t="s">
        <v>1020</v>
      </c>
    </row>
    <row r="377" s="2" customFormat="1" ht="16.5" customHeight="1">
      <c r="A377" s="35"/>
      <c r="B377" s="36"/>
      <c r="C377" s="233" t="s">
        <v>1021</v>
      </c>
      <c r="D377" s="233" t="s">
        <v>375</v>
      </c>
      <c r="E377" s="234" t="s">
        <v>1022</v>
      </c>
      <c r="F377" s="235" t="s">
        <v>1023</v>
      </c>
      <c r="G377" s="236" t="s">
        <v>160</v>
      </c>
      <c r="H377" s="237">
        <v>1</v>
      </c>
      <c r="I377" s="238"/>
      <c r="J377" s="239">
        <f>ROUND(I377*H377,2)</f>
        <v>0</v>
      </c>
      <c r="K377" s="240"/>
      <c r="L377" s="241"/>
      <c r="M377" s="242" t="s">
        <v>1</v>
      </c>
      <c r="N377" s="243" t="s">
        <v>39</v>
      </c>
      <c r="O377" s="94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31" t="s">
        <v>1004</v>
      </c>
      <c r="AT377" s="231" t="s">
        <v>375</v>
      </c>
      <c r="AU377" s="231" t="s">
        <v>134</v>
      </c>
      <c r="AY377" s="14" t="s">
        <v>127</v>
      </c>
      <c r="BE377" s="232">
        <f>IF(N377="základná",J377,0)</f>
        <v>0</v>
      </c>
      <c r="BF377" s="232">
        <f>IF(N377="znížená",J377,0)</f>
        <v>0</v>
      </c>
      <c r="BG377" s="232">
        <f>IF(N377="zákl. prenesená",J377,0)</f>
        <v>0</v>
      </c>
      <c r="BH377" s="232">
        <f>IF(N377="zníž. prenesená",J377,0)</f>
        <v>0</v>
      </c>
      <c r="BI377" s="232">
        <f>IF(N377="nulová",J377,0)</f>
        <v>0</v>
      </c>
      <c r="BJ377" s="14" t="s">
        <v>134</v>
      </c>
      <c r="BK377" s="232">
        <f>ROUND(I377*H377,2)</f>
        <v>0</v>
      </c>
      <c r="BL377" s="14" t="s">
        <v>399</v>
      </c>
      <c r="BM377" s="231" t="s">
        <v>1024</v>
      </c>
    </row>
    <row r="378" s="2" customFormat="1" ht="16.5" customHeight="1">
      <c r="A378" s="35"/>
      <c r="B378" s="36"/>
      <c r="C378" s="233" t="s">
        <v>1025</v>
      </c>
      <c r="D378" s="233" t="s">
        <v>375</v>
      </c>
      <c r="E378" s="234" t="s">
        <v>1026</v>
      </c>
      <c r="F378" s="235" t="s">
        <v>1027</v>
      </c>
      <c r="G378" s="236" t="s">
        <v>224</v>
      </c>
      <c r="H378" s="237">
        <v>10</v>
      </c>
      <c r="I378" s="238"/>
      <c r="J378" s="239">
        <f>ROUND(I378*H378,2)</f>
        <v>0</v>
      </c>
      <c r="K378" s="240"/>
      <c r="L378" s="241"/>
      <c r="M378" s="242" t="s">
        <v>1</v>
      </c>
      <c r="N378" s="243" t="s">
        <v>39</v>
      </c>
      <c r="O378" s="94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31" t="s">
        <v>1004</v>
      </c>
      <c r="AT378" s="231" t="s">
        <v>375</v>
      </c>
      <c r="AU378" s="231" t="s">
        <v>134</v>
      </c>
      <c r="AY378" s="14" t="s">
        <v>127</v>
      </c>
      <c r="BE378" s="232">
        <f>IF(N378="základná",J378,0)</f>
        <v>0</v>
      </c>
      <c r="BF378" s="232">
        <f>IF(N378="znížená",J378,0)</f>
        <v>0</v>
      </c>
      <c r="BG378" s="232">
        <f>IF(N378="zákl. prenesená",J378,0)</f>
        <v>0</v>
      </c>
      <c r="BH378" s="232">
        <f>IF(N378="zníž. prenesená",J378,0)</f>
        <v>0</v>
      </c>
      <c r="BI378" s="232">
        <f>IF(N378="nulová",J378,0)</f>
        <v>0</v>
      </c>
      <c r="BJ378" s="14" t="s">
        <v>134</v>
      </c>
      <c r="BK378" s="232">
        <f>ROUND(I378*H378,2)</f>
        <v>0</v>
      </c>
      <c r="BL378" s="14" t="s">
        <v>399</v>
      </c>
      <c r="BM378" s="231" t="s">
        <v>1028</v>
      </c>
    </row>
    <row r="379" s="2" customFormat="1" ht="16.5" customHeight="1">
      <c r="A379" s="35"/>
      <c r="B379" s="36"/>
      <c r="C379" s="233" t="s">
        <v>1029</v>
      </c>
      <c r="D379" s="233" t="s">
        <v>375</v>
      </c>
      <c r="E379" s="234" t="s">
        <v>1030</v>
      </c>
      <c r="F379" s="235" t="s">
        <v>1031</v>
      </c>
      <c r="G379" s="236" t="s">
        <v>160</v>
      </c>
      <c r="H379" s="237">
        <v>1</v>
      </c>
      <c r="I379" s="238"/>
      <c r="J379" s="239">
        <f>ROUND(I379*H379,2)</f>
        <v>0</v>
      </c>
      <c r="K379" s="240"/>
      <c r="L379" s="241"/>
      <c r="M379" s="242" t="s">
        <v>1</v>
      </c>
      <c r="N379" s="243" t="s">
        <v>39</v>
      </c>
      <c r="O379" s="94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31" t="s">
        <v>1004</v>
      </c>
      <c r="AT379" s="231" t="s">
        <v>375</v>
      </c>
      <c r="AU379" s="231" t="s">
        <v>134</v>
      </c>
      <c r="AY379" s="14" t="s">
        <v>127</v>
      </c>
      <c r="BE379" s="232">
        <f>IF(N379="základná",J379,0)</f>
        <v>0</v>
      </c>
      <c r="BF379" s="232">
        <f>IF(N379="znížená",J379,0)</f>
        <v>0</v>
      </c>
      <c r="BG379" s="232">
        <f>IF(N379="zákl. prenesená",J379,0)</f>
        <v>0</v>
      </c>
      <c r="BH379" s="232">
        <f>IF(N379="zníž. prenesená",J379,0)</f>
        <v>0</v>
      </c>
      <c r="BI379" s="232">
        <f>IF(N379="nulová",J379,0)</f>
        <v>0</v>
      </c>
      <c r="BJ379" s="14" t="s">
        <v>134</v>
      </c>
      <c r="BK379" s="232">
        <f>ROUND(I379*H379,2)</f>
        <v>0</v>
      </c>
      <c r="BL379" s="14" t="s">
        <v>399</v>
      </c>
      <c r="BM379" s="231" t="s">
        <v>1032</v>
      </c>
    </row>
    <row r="380" s="2" customFormat="1" ht="16.5" customHeight="1">
      <c r="A380" s="35"/>
      <c r="B380" s="36"/>
      <c r="C380" s="233" t="s">
        <v>1033</v>
      </c>
      <c r="D380" s="233" t="s">
        <v>375</v>
      </c>
      <c r="E380" s="234" t="s">
        <v>1034</v>
      </c>
      <c r="F380" s="235" t="s">
        <v>1035</v>
      </c>
      <c r="G380" s="236" t="s">
        <v>160</v>
      </c>
      <c r="H380" s="237">
        <v>1</v>
      </c>
      <c r="I380" s="238"/>
      <c r="J380" s="239">
        <f>ROUND(I380*H380,2)</f>
        <v>0</v>
      </c>
      <c r="K380" s="240"/>
      <c r="L380" s="241"/>
      <c r="M380" s="242" t="s">
        <v>1</v>
      </c>
      <c r="N380" s="243" t="s">
        <v>39</v>
      </c>
      <c r="O380" s="94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31" t="s">
        <v>1004</v>
      </c>
      <c r="AT380" s="231" t="s">
        <v>375</v>
      </c>
      <c r="AU380" s="231" t="s">
        <v>134</v>
      </c>
      <c r="AY380" s="14" t="s">
        <v>127</v>
      </c>
      <c r="BE380" s="232">
        <f>IF(N380="základná",J380,0)</f>
        <v>0</v>
      </c>
      <c r="BF380" s="232">
        <f>IF(N380="znížená",J380,0)</f>
        <v>0</v>
      </c>
      <c r="BG380" s="232">
        <f>IF(N380="zákl. prenesená",J380,0)</f>
        <v>0</v>
      </c>
      <c r="BH380" s="232">
        <f>IF(N380="zníž. prenesená",J380,0)</f>
        <v>0</v>
      </c>
      <c r="BI380" s="232">
        <f>IF(N380="nulová",J380,0)</f>
        <v>0</v>
      </c>
      <c r="BJ380" s="14" t="s">
        <v>134</v>
      </c>
      <c r="BK380" s="232">
        <f>ROUND(I380*H380,2)</f>
        <v>0</v>
      </c>
      <c r="BL380" s="14" t="s">
        <v>399</v>
      </c>
      <c r="BM380" s="231" t="s">
        <v>1036</v>
      </c>
    </row>
    <row r="381" s="2" customFormat="1" ht="16.5" customHeight="1">
      <c r="A381" s="35"/>
      <c r="B381" s="36"/>
      <c r="C381" s="233" t="s">
        <v>1037</v>
      </c>
      <c r="D381" s="233" t="s">
        <v>375</v>
      </c>
      <c r="E381" s="234" t="s">
        <v>1038</v>
      </c>
      <c r="F381" s="235" t="s">
        <v>1039</v>
      </c>
      <c r="G381" s="236" t="s">
        <v>224</v>
      </c>
      <c r="H381" s="237">
        <v>3</v>
      </c>
      <c r="I381" s="238"/>
      <c r="J381" s="239">
        <f>ROUND(I381*H381,2)</f>
        <v>0</v>
      </c>
      <c r="K381" s="240"/>
      <c r="L381" s="241"/>
      <c r="M381" s="242" t="s">
        <v>1</v>
      </c>
      <c r="N381" s="243" t="s">
        <v>39</v>
      </c>
      <c r="O381" s="94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31" t="s">
        <v>1004</v>
      </c>
      <c r="AT381" s="231" t="s">
        <v>375</v>
      </c>
      <c r="AU381" s="231" t="s">
        <v>134</v>
      </c>
      <c r="AY381" s="14" t="s">
        <v>127</v>
      </c>
      <c r="BE381" s="232">
        <f>IF(N381="základná",J381,0)</f>
        <v>0</v>
      </c>
      <c r="BF381" s="232">
        <f>IF(N381="znížená",J381,0)</f>
        <v>0</v>
      </c>
      <c r="BG381" s="232">
        <f>IF(N381="zákl. prenesená",J381,0)</f>
        <v>0</v>
      </c>
      <c r="BH381" s="232">
        <f>IF(N381="zníž. prenesená",J381,0)</f>
        <v>0</v>
      </c>
      <c r="BI381" s="232">
        <f>IF(N381="nulová",J381,0)</f>
        <v>0</v>
      </c>
      <c r="BJ381" s="14" t="s">
        <v>134</v>
      </c>
      <c r="BK381" s="232">
        <f>ROUND(I381*H381,2)</f>
        <v>0</v>
      </c>
      <c r="BL381" s="14" t="s">
        <v>399</v>
      </c>
      <c r="BM381" s="231" t="s">
        <v>1040</v>
      </c>
    </row>
    <row r="382" s="2" customFormat="1" ht="16.5" customHeight="1">
      <c r="A382" s="35"/>
      <c r="B382" s="36"/>
      <c r="C382" s="219" t="s">
        <v>1041</v>
      </c>
      <c r="D382" s="219" t="s">
        <v>129</v>
      </c>
      <c r="E382" s="220" t="s">
        <v>1042</v>
      </c>
      <c r="F382" s="221" t="s">
        <v>1043</v>
      </c>
      <c r="G382" s="222" t="s">
        <v>294</v>
      </c>
      <c r="H382" s="223">
        <v>4</v>
      </c>
      <c r="I382" s="224"/>
      <c r="J382" s="225">
        <f>ROUND(I382*H382,2)</f>
        <v>0</v>
      </c>
      <c r="K382" s="226"/>
      <c r="L382" s="41"/>
      <c r="M382" s="227" t="s">
        <v>1</v>
      </c>
      <c r="N382" s="228" t="s">
        <v>39</v>
      </c>
      <c r="O382" s="94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31" t="s">
        <v>399</v>
      </c>
      <c r="AT382" s="231" t="s">
        <v>129</v>
      </c>
      <c r="AU382" s="231" t="s">
        <v>134</v>
      </c>
      <c r="AY382" s="14" t="s">
        <v>127</v>
      </c>
      <c r="BE382" s="232">
        <f>IF(N382="základná",J382,0)</f>
        <v>0</v>
      </c>
      <c r="BF382" s="232">
        <f>IF(N382="znížená",J382,0)</f>
        <v>0</v>
      </c>
      <c r="BG382" s="232">
        <f>IF(N382="zákl. prenesená",J382,0)</f>
        <v>0</v>
      </c>
      <c r="BH382" s="232">
        <f>IF(N382="zníž. prenesená",J382,0)</f>
        <v>0</v>
      </c>
      <c r="BI382" s="232">
        <f>IF(N382="nulová",J382,0)</f>
        <v>0</v>
      </c>
      <c r="BJ382" s="14" t="s">
        <v>134</v>
      </c>
      <c r="BK382" s="232">
        <f>ROUND(I382*H382,2)</f>
        <v>0</v>
      </c>
      <c r="BL382" s="14" t="s">
        <v>399</v>
      </c>
      <c r="BM382" s="231" t="s">
        <v>1044</v>
      </c>
    </row>
    <row r="383" s="2" customFormat="1" ht="24.15" customHeight="1">
      <c r="A383" s="35"/>
      <c r="B383" s="36"/>
      <c r="C383" s="219" t="s">
        <v>1045</v>
      </c>
      <c r="D383" s="219" t="s">
        <v>129</v>
      </c>
      <c r="E383" s="220" t="s">
        <v>1046</v>
      </c>
      <c r="F383" s="221" t="s">
        <v>1047</v>
      </c>
      <c r="G383" s="222" t="s">
        <v>294</v>
      </c>
      <c r="H383" s="223">
        <v>1</v>
      </c>
      <c r="I383" s="224"/>
      <c r="J383" s="225">
        <f>ROUND(I383*H383,2)</f>
        <v>0</v>
      </c>
      <c r="K383" s="226"/>
      <c r="L383" s="41"/>
      <c r="M383" s="227" t="s">
        <v>1</v>
      </c>
      <c r="N383" s="228" t="s">
        <v>39</v>
      </c>
      <c r="O383" s="94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31" t="s">
        <v>399</v>
      </c>
      <c r="AT383" s="231" t="s">
        <v>129</v>
      </c>
      <c r="AU383" s="231" t="s">
        <v>134</v>
      </c>
      <c r="AY383" s="14" t="s">
        <v>127</v>
      </c>
      <c r="BE383" s="232">
        <f>IF(N383="základná",J383,0)</f>
        <v>0</v>
      </c>
      <c r="BF383" s="232">
        <f>IF(N383="znížená",J383,0)</f>
        <v>0</v>
      </c>
      <c r="BG383" s="232">
        <f>IF(N383="zákl. prenesená",J383,0)</f>
        <v>0</v>
      </c>
      <c r="BH383" s="232">
        <f>IF(N383="zníž. prenesená",J383,0)</f>
        <v>0</v>
      </c>
      <c r="BI383" s="232">
        <f>IF(N383="nulová",J383,0)</f>
        <v>0</v>
      </c>
      <c r="BJ383" s="14" t="s">
        <v>134</v>
      </c>
      <c r="BK383" s="232">
        <f>ROUND(I383*H383,2)</f>
        <v>0</v>
      </c>
      <c r="BL383" s="14" t="s">
        <v>399</v>
      </c>
      <c r="BM383" s="231" t="s">
        <v>1048</v>
      </c>
    </row>
    <row r="384" s="2" customFormat="1" ht="16.5" customHeight="1">
      <c r="A384" s="35"/>
      <c r="B384" s="36"/>
      <c r="C384" s="219" t="s">
        <v>1049</v>
      </c>
      <c r="D384" s="219" t="s">
        <v>129</v>
      </c>
      <c r="E384" s="220" t="s">
        <v>1050</v>
      </c>
      <c r="F384" s="221" t="s">
        <v>1051</v>
      </c>
      <c r="G384" s="222" t="s">
        <v>294</v>
      </c>
      <c r="H384" s="223">
        <v>1</v>
      </c>
      <c r="I384" s="224"/>
      <c r="J384" s="225">
        <f>ROUND(I384*H384,2)</f>
        <v>0</v>
      </c>
      <c r="K384" s="226"/>
      <c r="L384" s="41"/>
      <c r="M384" s="244" t="s">
        <v>1</v>
      </c>
      <c r="N384" s="245" t="s">
        <v>39</v>
      </c>
      <c r="O384" s="246"/>
      <c r="P384" s="247">
        <f>O384*H384</f>
        <v>0</v>
      </c>
      <c r="Q384" s="247">
        <v>0</v>
      </c>
      <c r="R384" s="247">
        <f>Q384*H384</f>
        <v>0</v>
      </c>
      <c r="S384" s="247">
        <v>0</v>
      </c>
      <c r="T384" s="248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31" t="s">
        <v>399</v>
      </c>
      <c r="AT384" s="231" t="s">
        <v>129</v>
      </c>
      <c r="AU384" s="231" t="s">
        <v>134</v>
      </c>
      <c r="AY384" s="14" t="s">
        <v>127</v>
      </c>
      <c r="BE384" s="232">
        <f>IF(N384="základná",J384,0)</f>
        <v>0</v>
      </c>
      <c r="BF384" s="232">
        <f>IF(N384="znížená",J384,0)</f>
        <v>0</v>
      </c>
      <c r="BG384" s="232">
        <f>IF(N384="zákl. prenesená",J384,0)</f>
        <v>0</v>
      </c>
      <c r="BH384" s="232">
        <f>IF(N384="zníž. prenesená",J384,0)</f>
        <v>0</v>
      </c>
      <c r="BI384" s="232">
        <f>IF(N384="nulová",J384,0)</f>
        <v>0</v>
      </c>
      <c r="BJ384" s="14" t="s">
        <v>134</v>
      </c>
      <c r="BK384" s="232">
        <f>ROUND(I384*H384,2)</f>
        <v>0</v>
      </c>
      <c r="BL384" s="14" t="s">
        <v>399</v>
      </c>
      <c r="BM384" s="231" t="s">
        <v>1052</v>
      </c>
    </row>
    <row r="385" s="2" customFormat="1" ht="6.96" customHeight="1">
      <c r="A385" s="35"/>
      <c r="B385" s="69"/>
      <c r="C385" s="70"/>
      <c r="D385" s="70"/>
      <c r="E385" s="70"/>
      <c r="F385" s="70"/>
      <c r="G385" s="70"/>
      <c r="H385" s="70"/>
      <c r="I385" s="70"/>
      <c r="J385" s="70"/>
      <c r="K385" s="70"/>
      <c r="L385" s="41"/>
      <c r="M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</row>
  </sheetData>
  <sheetProtection sheet="1" autoFilter="0" formatColumns="0" formatRows="0" objects="1" scenarios="1" spinCount="100000" saltValue="GXWq+2kxCWkeyxKVxq9p2UveeffDn81JjwRUPBK1PZlyMWfD5fg99yBaCihX0dciSvUdwy7wQOiA12JEWX7cBA==" hashValue="lSomOsk2ePBXyoJUJAYglfys1IqZ2GhzvbY3HIUstcRHANy7wZuPhzRV5Tgimx3jdo0GTllc5nRnOfeLjTnoZg==" algorithmName="SHA-512" password="CC35"/>
  <autoFilter ref="C138:K384"/>
  <mergeCells count="6">
    <mergeCell ref="E7:H7"/>
    <mergeCell ref="E16:H16"/>
    <mergeCell ref="E25:H25"/>
    <mergeCell ref="E85:H85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LAPTOP-NPS246P2\kudel</dc:creator>
  <cp:lastModifiedBy>LAPTOP-NPS246P2\kudel</cp:lastModifiedBy>
  <dcterms:created xsi:type="dcterms:W3CDTF">2022-12-09T10:31:22Z</dcterms:created>
  <dcterms:modified xsi:type="dcterms:W3CDTF">2022-12-09T10:31:25Z</dcterms:modified>
</cp:coreProperties>
</file>