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AVOMAL\Documents\2022\059\CP\"/>
    </mc:Choice>
  </mc:AlternateContent>
  <bookViews>
    <workbookView xWindow="0" yWindow="0" windowWidth="0" windowHeight="0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'01 - Stavebná časť'!$C$141:$K$360</definedName>
    <definedName name="_xlnm.Print_Area" localSheetId="1">'01 - Stavebná časť'!$C$82:$J$123,'01 - Stavebná časť'!$C$129:$J$360</definedName>
    <definedName name="_xlnm.Print_Titles" localSheetId="1">'01 - Stavebná časť'!$141:$141</definedName>
    <definedName name="_xlnm._FilterDatabase" localSheetId="2" hidden="1">'03 - ZTI'!$C$126:$K$250</definedName>
    <definedName name="_xlnm.Print_Area" localSheetId="2">'03 - ZTI'!$C$82:$J$108,'03 - ZTI'!$C$114:$J$250</definedName>
    <definedName name="_xlnm.Print_Titles" localSheetId="2">'03 - ZTI'!$126:$126</definedName>
    <definedName name="_xlnm._FilterDatabase" localSheetId="3" hidden="1">'04 - Ústredné vykurovanie'!$C$120:$K$166</definedName>
    <definedName name="_xlnm.Print_Area" localSheetId="3">'04 - Ústredné vykurovanie'!$C$82:$J$102,'04 - Ústredné vykurovanie'!$C$108:$J$166</definedName>
    <definedName name="_xlnm.Print_Titles" localSheetId="3">'04 - Ústredné vykurovanie'!$120:$120</definedName>
    <definedName name="_xlnm._FilterDatabase" localSheetId="4" hidden="1">'05 - VZT'!$C$117:$K$134</definedName>
    <definedName name="_xlnm.Print_Area" localSheetId="4">'05 - VZT'!$C$82:$J$99,'05 - VZT'!$C$105:$J$134</definedName>
    <definedName name="_xlnm.Print_Titles" localSheetId="4">'05 - VZT'!$117:$117</definedName>
    <definedName name="_xlnm._FilterDatabase" localSheetId="5" hidden="1">'06 - Elektroinštalácia'!$C$119:$K$195</definedName>
    <definedName name="_xlnm.Print_Area" localSheetId="5">'06 - Elektroinštalácia'!$C$82:$J$101,'06 - Elektroinštalácia'!$C$107:$J$195</definedName>
    <definedName name="_xlnm.Print_Titles" localSheetId="5">'06 - Elektroinštalácia'!$119:$119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7"/>
  <c r="F116"/>
  <c r="F114"/>
  <c r="E112"/>
  <c r="F92"/>
  <c r="F91"/>
  <c r="F89"/>
  <c r="E87"/>
  <c r="J24"/>
  <c r="E24"/>
  <c r="J92"/>
  <c r="J23"/>
  <c r="J21"/>
  <c r="E21"/>
  <c r="J116"/>
  <c r="J20"/>
  <c r="J12"/>
  <c r="J114"/>
  <c r="E7"/>
  <c r="E85"/>
  <c i="5" r="J37"/>
  <c r="J36"/>
  <c i="1" r="AY98"/>
  <c i="5" r="J35"/>
  <c i="1" r="AX98"/>
  <c i="5"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5"/>
  <c r="F114"/>
  <c r="F112"/>
  <c r="E110"/>
  <c r="F92"/>
  <c r="F91"/>
  <c r="F89"/>
  <c r="E87"/>
  <c r="J24"/>
  <c r="E24"/>
  <c r="J115"/>
  <c r="J23"/>
  <c r="J21"/>
  <c r="E21"/>
  <c r="J114"/>
  <c r="J20"/>
  <c r="J12"/>
  <c r="J112"/>
  <c r="E7"/>
  <c r="E85"/>
  <c i="4" r="J37"/>
  <c r="J36"/>
  <c i="1" r="AY97"/>
  <c i="4" r="J35"/>
  <c i="1" r="AX97"/>
  <c i="4"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8"/>
  <c r="F117"/>
  <c r="F115"/>
  <c r="E113"/>
  <c r="F92"/>
  <c r="F91"/>
  <c r="F89"/>
  <c r="E87"/>
  <c r="J24"/>
  <c r="E24"/>
  <c r="J118"/>
  <c r="J23"/>
  <c r="J21"/>
  <c r="E21"/>
  <c r="J91"/>
  <c r="J20"/>
  <c r="J12"/>
  <c r="J115"/>
  <c r="E7"/>
  <c r="E111"/>
  <c i="3" r="J37"/>
  <c r="J36"/>
  <c i="1" r="AY96"/>
  <c i="3" r="J35"/>
  <c i="1" r="AX96"/>
  <c i="3"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7"/>
  <c r="BH177"/>
  <c r="BG177"/>
  <c r="BE177"/>
  <c r="T177"/>
  <c r="T176"/>
  <c r="R177"/>
  <c r="R176"/>
  <c r="P177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4"/>
  <c r="F123"/>
  <c r="F121"/>
  <c r="E119"/>
  <c r="F92"/>
  <c r="F91"/>
  <c r="F89"/>
  <c r="E87"/>
  <c r="J24"/>
  <c r="E24"/>
  <c r="J92"/>
  <c r="J23"/>
  <c r="J21"/>
  <c r="E21"/>
  <c r="J123"/>
  <c r="J20"/>
  <c r="J12"/>
  <c r="J89"/>
  <c r="E7"/>
  <c r="E85"/>
  <c i="2" r="J37"/>
  <c r="J36"/>
  <c i="1" r="AY95"/>
  <c i="2" r="J35"/>
  <c i="1" r="AX95"/>
  <c i="2" r="BI360"/>
  <c r="BH360"/>
  <c r="BG360"/>
  <c r="BE360"/>
  <c r="T360"/>
  <c r="T359"/>
  <c r="R360"/>
  <c r="R359"/>
  <c r="P360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5"/>
  <c r="BH235"/>
  <c r="BG235"/>
  <c r="BE235"/>
  <c r="T235"/>
  <c r="T234"/>
  <c r="R235"/>
  <c r="R234"/>
  <c r="P235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F139"/>
  <c r="F138"/>
  <c r="F136"/>
  <c r="E134"/>
  <c r="F92"/>
  <c r="F91"/>
  <c r="F89"/>
  <c r="E87"/>
  <c r="J24"/>
  <c r="E24"/>
  <c r="J139"/>
  <c r="J23"/>
  <c r="J21"/>
  <c r="E21"/>
  <c r="J138"/>
  <c r="J20"/>
  <c r="J12"/>
  <c r="J89"/>
  <c r="E7"/>
  <c r="E132"/>
  <c i="1" r="L90"/>
  <c r="AM90"/>
  <c r="AM89"/>
  <c r="L89"/>
  <c r="AM87"/>
  <c r="L87"/>
  <c r="L85"/>
  <c r="L84"/>
  <c i="2" r="BK356"/>
  <c r="J343"/>
  <c r="J335"/>
  <c r="BK328"/>
  <c r="BK316"/>
  <c r="BK308"/>
  <c r="BK302"/>
  <c r="BK294"/>
  <c r="J289"/>
  <c r="J283"/>
  <c r="J270"/>
  <c r="J262"/>
  <c r="J259"/>
  <c r="BK253"/>
  <c r="J241"/>
  <c r="BK233"/>
  <c r="BK228"/>
  <c r="BK221"/>
  <c r="BK213"/>
  <c r="BK207"/>
  <c r="BK200"/>
  <c r="BK191"/>
  <c r="J187"/>
  <c r="BK182"/>
  <c r="BK176"/>
  <c r="J167"/>
  <c r="J158"/>
  <c i="1" r="AS94"/>
  <c i="2" r="BK324"/>
  <c r="J319"/>
  <c r="BK313"/>
  <c r="J310"/>
  <c r="BK301"/>
  <c r="J292"/>
  <c r="BK285"/>
  <c r="J281"/>
  <c r="J266"/>
  <c r="J255"/>
  <c r="BK251"/>
  <c r="J247"/>
  <c r="BK242"/>
  <c r="J238"/>
  <c r="BK229"/>
  <c r="J224"/>
  <c r="J217"/>
  <c r="J212"/>
  <c r="J202"/>
  <c r="J197"/>
  <c r="J194"/>
  <c r="J190"/>
  <c r="J186"/>
  <c r="BK178"/>
  <c r="BK173"/>
  <c r="J165"/>
  <c r="J162"/>
  <c r="BK150"/>
  <c r="J145"/>
  <c r="BK354"/>
  <c r="J349"/>
  <c r="J346"/>
  <c r="J339"/>
  <c r="J333"/>
  <c r="BK307"/>
  <c r="BK303"/>
  <c r="J295"/>
  <c r="J282"/>
  <c r="BK276"/>
  <c r="BK272"/>
  <c r="J267"/>
  <c r="BK261"/>
  <c r="J252"/>
  <c r="BK246"/>
  <c r="J240"/>
  <c r="BK225"/>
  <c r="BK217"/>
  <c r="BK209"/>
  <c r="J207"/>
  <c r="BK198"/>
  <c r="BK184"/>
  <c r="J176"/>
  <c r="BK171"/>
  <c r="J163"/>
  <c r="BK158"/>
  <c r="J149"/>
  <c r="BK145"/>
  <c r="J354"/>
  <c r="J345"/>
  <c r="J342"/>
  <c r="J338"/>
  <c r="J334"/>
  <c r="BK325"/>
  <c r="BK321"/>
  <c r="J317"/>
  <c r="BK312"/>
  <c r="J309"/>
  <c r="BK299"/>
  <c r="BK295"/>
  <c r="J288"/>
  <c r="J284"/>
  <c r="J279"/>
  <c r="J276"/>
  <c r="J272"/>
  <c r="BK269"/>
  <c r="BK262"/>
  <c r="BK259"/>
  <c r="BK256"/>
  <c r="BK245"/>
  <c r="BK238"/>
  <c r="BK232"/>
  <c r="J225"/>
  <c r="J221"/>
  <c r="J215"/>
  <c r="BK210"/>
  <c r="BK206"/>
  <c r="BK203"/>
  <c r="BK197"/>
  <c r="BK186"/>
  <c r="J180"/>
  <c r="J174"/>
  <c r="J169"/>
  <c r="BK162"/>
  <c r="J156"/>
  <c r="BK152"/>
  <c r="BK149"/>
  <c r="J146"/>
  <c i="3" r="J247"/>
  <c r="J242"/>
  <c r="J238"/>
  <c r="J235"/>
  <c r="BK231"/>
  <c r="J224"/>
  <c r="J219"/>
  <c r="J214"/>
  <c r="J209"/>
  <c r="BK206"/>
  <c r="BK203"/>
  <c r="BK197"/>
  <c r="J194"/>
  <c r="J190"/>
  <c r="BK184"/>
  <c r="J174"/>
  <c r="J169"/>
  <c r="J164"/>
  <c r="J161"/>
  <c r="J156"/>
  <c r="BK150"/>
  <c r="J137"/>
  <c r="BK248"/>
  <c r="J241"/>
  <c r="BK236"/>
  <c r="J231"/>
  <c r="BK228"/>
  <c r="BK225"/>
  <c r="BK222"/>
  <c r="BK216"/>
  <c r="BK211"/>
  <c r="J208"/>
  <c r="J197"/>
  <c r="BK189"/>
  <c r="J184"/>
  <c r="J180"/>
  <c r="BK173"/>
  <c r="J170"/>
  <c r="J166"/>
  <c r="BK161"/>
  <c r="BK156"/>
  <c r="BK149"/>
  <c r="BK142"/>
  <c r="J136"/>
  <c r="BK132"/>
  <c r="BK250"/>
  <c r="J246"/>
  <c r="J243"/>
  <c r="J239"/>
  <c r="J232"/>
  <c r="J226"/>
  <c r="BK220"/>
  <c r="BK214"/>
  <c r="J206"/>
  <c r="BK202"/>
  <c r="J198"/>
  <c r="BK192"/>
  <c r="J188"/>
  <c r="J182"/>
  <c r="BK174"/>
  <c r="BK169"/>
  <c r="BK165"/>
  <c r="J163"/>
  <c r="BK154"/>
  <c r="BK151"/>
  <c r="J142"/>
  <c r="J131"/>
  <c r="J158"/>
  <c r="J149"/>
  <c r="J144"/>
  <c r="BK136"/>
  <c i="4" r="BK166"/>
  <c r="BK161"/>
  <c r="BK152"/>
  <c r="BK143"/>
  <c r="J139"/>
  <c r="J135"/>
  <c r="BK125"/>
  <c r="BK144"/>
  <c r="J142"/>
  <c r="BK135"/>
  <c r="BK130"/>
  <c r="J160"/>
  <c r="BK157"/>
  <c r="BK151"/>
  <c r="BK147"/>
  <c r="BK142"/>
  <c r="J136"/>
  <c r="BK129"/>
  <c r="J166"/>
  <c r="J162"/>
  <c r="J158"/>
  <c r="J153"/>
  <c r="J147"/>
  <c r="J134"/>
  <c r="J131"/>
  <c r="BK128"/>
  <c r="J124"/>
  <c i="5" r="J132"/>
  <c r="BK125"/>
  <c r="BK134"/>
  <c r="J129"/>
  <c r="J125"/>
  <c r="BK133"/>
  <c r="BK123"/>
  <c r="J131"/>
  <c r="J127"/>
  <c r="J122"/>
  <c i="6" r="BK189"/>
  <c r="BK186"/>
  <c r="J179"/>
  <c r="BK173"/>
  <c r="BK171"/>
  <c r="J165"/>
  <c r="J162"/>
  <c r="J155"/>
  <c r="J150"/>
  <c r="BK145"/>
  <c r="BK138"/>
  <c r="BK136"/>
  <c r="J178"/>
  <c r="J173"/>
  <c r="BK164"/>
  <c r="BK156"/>
  <c r="J151"/>
  <c r="BK143"/>
  <c r="J139"/>
  <c r="BK133"/>
  <c r="J127"/>
  <c r="J123"/>
  <c r="J186"/>
  <c r="J180"/>
  <c r="BK175"/>
  <c r="J169"/>
  <c r="BK162"/>
  <c r="J157"/>
  <c r="J152"/>
  <c r="J146"/>
  <c r="BK142"/>
  <c r="BK139"/>
  <c r="BK132"/>
  <c r="J128"/>
  <c r="BK192"/>
  <c r="BK188"/>
  <c r="BK182"/>
  <c r="J171"/>
  <c r="BK169"/>
  <c r="J160"/>
  <c r="J156"/>
  <c r="BK150"/>
  <c r="BK147"/>
  <c r="J132"/>
  <c r="BK126"/>
  <c i="2" r="J355"/>
  <c r="BK344"/>
  <c r="J332"/>
  <c r="J321"/>
  <c r="J311"/>
  <c r="J305"/>
  <c r="J299"/>
  <c r="BK293"/>
  <c r="BK288"/>
  <c r="BK279"/>
  <c r="BK267"/>
  <c r="J260"/>
  <c r="BK255"/>
  <c r="J249"/>
  <c r="J239"/>
  <c r="J230"/>
  <c r="J222"/>
  <c r="J218"/>
  <c r="J209"/>
  <c r="J196"/>
  <c r="BK189"/>
  <c r="J184"/>
  <c r="BK180"/>
  <c r="BK175"/>
  <c r="J164"/>
  <c r="J157"/>
  <c r="BK153"/>
  <c r="BK358"/>
  <c r="BK351"/>
  <c r="J348"/>
  <c r="BK346"/>
  <c r="BK338"/>
  <c r="BK333"/>
  <c r="J325"/>
  <c r="J323"/>
  <c r="J318"/>
  <c r="J312"/>
  <c r="J307"/>
  <c r="BK298"/>
  <c r="J291"/>
  <c r="BK284"/>
  <c r="BK274"/>
  <c r="BK264"/>
  <c r="J254"/>
  <c r="J248"/>
  <c r="J243"/>
  <c r="BK240"/>
  <c r="BK230"/>
  <c r="BK226"/>
  <c r="J220"/>
  <c r="BK215"/>
  <c r="BK211"/>
  <c r="J200"/>
  <c r="BK196"/>
  <c r="BK192"/>
  <c r="J188"/>
  <c r="J181"/>
  <c r="BK174"/>
  <c r="J171"/>
  <c r="BK163"/>
  <c r="BK151"/>
  <c r="BK146"/>
  <c r="BK357"/>
  <c r="J351"/>
  <c r="BK347"/>
  <c r="BK336"/>
  <c r="BK331"/>
  <c r="BK305"/>
  <c r="J298"/>
  <c r="BK291"/>
  <c r="BK278"/>
  <c r="J275"/>
  <c r="BK271"/>
  <c r="BK266"/>
  <c r="J256"/>
  <c r="BK248"/>
  <c r="J245"/>
  <c r="BK227"/>
  <c r="BK224"/>
  <c r="J211"/>
  <c r="BK208"/>
  <c r="J203"/>
  <c r="J192"/>
  <c r="BK183"/>
  <c r="BK170"/>
  <c r="BK160"/>
  <c r="BK156"/>
  <c r="J153"/>
  <c r="J147"/>
  <c r="BK355"/>
  <c r="BK349"/>
  <c r="BK343"/>
  <c r="BK339"/>
  <c r="J336"/>
  <c r="J328"/>
  <c r="BK323"/>
  <c r="BK319"/>
  <c r="J316"/>
  <c r="J313"/>
  <c r="J302"/>
  <c r="J296"/>
  <c r="J293"/>
  <c r="BK287"/>
  <c r="BK281"/>
  <c r="BK277"/>
  <c r="BK275"/>
  <c r="J271"/>
  <c r="BK268"/>
  <c r="J261"/>
  <c r="BK258"/>
  <c r="J251"/>
  <c r="J242"/>
  <c r="BK235"/>
  <c r="J231"/>
  <c r="BK222"/>
  <c r="BK218"/>
  <c r="J213"/>
  <c r="J208"/>
  <c r="J204"/>
  <c r="J198"/>
  <c r="BK187"/>
  <c r="J183"/>
  <c r="J175"/>
  <c r="J170"/>
  <c r="BK166"/>
  <c r="J161"/>
  <c r="BK155"/>
  <c r="J151"/>
  <c r="BK147"/>
  <c i="3" r="J248"/>
  <c r="J244"/>
  <c r="BK241"/>
  <c r="J237"/>
  <c r="BK234"/>
  <c r="J230"/>
  <c r="J225"/>
  <c r="J220"/>
  <c r="J216"/>
  <c r="BK212"/>
  <c r="J210"/>
  <c r="J205"/>
  <c r="J202"/>
  <c r="J196"/>
  <c r="BK193"/>
  <c r="J191"/>
  <c r="BK186"/>
  <c r="J181"/>
  <c r="J172"/>
  <c r="J168"/>
  <c r="J162"/>
  <c r="BK158"/>
  <c r="J152"/>
  <c r="BK144"/>
  <c r="J138"/>
  <c r="BK134"/>
  <c r="BK245"/>
  <c r="BK240"/>
  <c r="BK235"/>
  <c r="BK230"/>
  <c r="J227"/>
  <c r="BK224"/>
  <c r="BK221"/>
  <c r="BK213"/>
  <c r="BK210"/>
  <c r="BK207"/>
  <c r="BK201"/>
  <c r="J193"/>
  <c r="BK187"/>
  <c r="BK182"/>
  <c r="BK177"/>
  <c r="BK172"/>
  <c r="BK168"/>
  <c r="BK163"/>
  <c r="BK157"/>
  <c r="J151"/>
  <c r="BK147"/>
  <c r="J139"/>
  <c r="J133"/>
  <c r="BK130"/>
  <c r="J249"/>
  <c r="J245"/>
  <c r="BK242"/>
  <c r="BK238"/>
  <c r="J233"/>
  <c r="BK227"/>
  <c r="J221"/>
  <c r="J215"/>
  <c r="J207"/>
  <c r="BK204"/>
  <c r="J199"/>
  <c r="BK195"/>
  <c r="BK191"/>
  <c r="J187"/>
  <c r="BK180"/>
  <c r="BK171"/>
  <c r="BK166"/>
  <c r="BK164"/>
  <c r="J157"/>
  <c r="J145"/>
  <c r="J130"/>
  <c r="J155"/>
  <c r="J153"/>
  <c r="J147"/>
  <c r="BK140"/>
  <c r="J135"/>
  <c i="4" r="J165"/>
  <c r="BK156"/>
  <c r="J151"/>
  <c r="J141"/>
  <c r="J137"/>
  <c r="J132"/>
  <c r="J146"/>
  <c r="BK141"/>
  <c r="BK134"/>
  <c r="BK164"/>
  <c r="BK162"/>
  <c r="J159"/>
  <c r="J155"/>
  <c r="BK148"/>
  <c r="J144"/>
  <c r="J138"/>
  <c r="BK133"/>
  <c r="BK124"/>
  <c r="J163"/>
  <c r="BK159"/>
  <c r="BK155"/>
  <c r="BK149"/>
  <c r="J140"/>
  <c r="BK132"/>
  <c r="J129"/>
  <c r="J125"/>
  <c i="5" r="J133"/>
  <c r="BK127"/>
  <c r="BK121"/>
  <c r="J130"/>
  <c r="J126"/>
  <c r="BK132"/>
  <c r="J121"/>
  <c r="BK130"/>
  <c r="BK126"/>
  <c i="6" r="J187"/>
  <c r="BK181"/>
  <c r="BK174"/>
  <c r="J167"/>
  <c r="J164"/>
  <c r="J161"/>
  <c r="J154"/>
  <c r="J149"/>
  <c r="BK144"/>
  <c r="BK135"/>
  <c r="J133"/>
  <c r="BK131"/>
  <c r="BK130"/>
  <c r="BK127"/>
  <c r="BK124"/>
  <c r="BK195"/>
  <c r="J194"/>
  <c r="J193"/>
  <c r="J192"/>
  <c r="J190"/>
  <c r="J188"/>
  <c r="J184"/>
  <c r="J181"/>
  <c r="BK180"/>
  <c r="J177"/>
  <c r="BK168"/>
  <c r="BK161"/>
  <c r="BK148"/>
  <c r="J142"/>
  <c r="J138"/>
  <c r="BK129"/>
  <c r="J126"/>
  <c r="BK187"/>
  <c r="J182"/>
  <c r="J176"/>
  <c r="BK170"/>
  <c r="J163"/>
  <c r="BK158"/>
  <c r="J153"/>
  <c r="J144"/>
  <c r="J141"/>
  <c r="BK137"/>
  <c r="J130"/>
  <c r="BK125"/>
  <c r="BK190"/>
  <c r="BK185"/>
  <c r="BK178"/>
  <c r="J168"/>
  <c r="J158"/>
  <c r="BK154"/>
  <c r="BK149"/>
  <c r="J136"/>
  <c r="J131"/>
  <c r="BK123"/>
  <c i="2" r="J357"/>
  <c r="J350"/>
  <c r="BK341"/>
  <c r="J331"/>
  <c r="BK317"/>
  <c r="BK309"/>
  <c r="J303"/>
  <c r="BK297"/>
  <c r="J290"/>
  <c r="J287"/>
  <c r="BK273"/>
  <c r="J265"/>
  <c r="J257"/>
  <c r="BK252"/>
  <c r="J244"/>
  <c r="BK231"/>
  <c r="J227"/>
  <c r="BK219"/>
  <c r="BK212"/>
  <c r="BK205"/>
  <c r="BK195"/>
  <c r="BK188"/>
  <c r="BK185"/>
  <c r="BK181"/>
  <c r="J172"/>
  <c r="J166"/>
  <c r="J160"/>
  <c r="BK154"/>
  <c r="BK360"/>
  <c r="J356"/>
  <c r="BK350"/>
  <c r="J347"/>
  <c r="BK345"/>
  <c r="BK335"/>
  <c r="J327"/>
  <c r="J324"/>
  <c r="BK322"/>
  <c r="BK315"/>
  <c r="BK311"/>
  <c r="J304"/>
  <c r="J297"/>
  <c r="BK290"/>
  <c r="BK283"/>
  <c r="J269"/>
  <c r="J258"/>
  <c r="J253"/>
  <c r="BK249"/>
  <c r="BK244"/>
  <c r="BK241"/>
  <c r="J232"/>
  <c r="J228"/>
  <c r="J219"/>
  <c r="BK214"/>
  <c r="J206"/>
  <c r="J199"/>
  <c r="J195"/>
  <c r="J191"/>
  <c r="J189"/>
  <c r="J182"/>
  <c r="J177"/>
  <c r="BK172"/>
  <c r="BK164"/>
  <c r="BK161"/>
  <c r="J148"/>
  <c r="J360"/>
  <c r="BK352"/>
  <c r="BK348"/>
  <c r="BK342"/>
  <c r="BK334"/>
  <c r="J308"/>
  <c r="BK304"/>
  <c r="BK296"/>
  <c r="BK292"/>
  <c r="J285"/>
  <c r="J277"/>
  <c r="J274"/>
  <c r="J268"/>
  <c r="J264"/>
  <c r="BK254"/>
  <c r="BK247"/>
  <c r="BK243"/>
  <c r="J235"/>
  <c r="J226"/>
  <c r="BK223"/>
  <c r="J210"/>
  <c r="BK204"/>
  <c r="BK199"/>
  <c r="BK190"/>
  <c r="BK177"/>
  <c r="BK169"/>
  <c r="J155"/>
  <c r="J152"/>
  <c r="J358"/>
  <c r="J352"/>
  <c r="J344"/>
  <c r="J341"/>
  <c r="BK332"/>
  <c r="BK327"/>
  <c r="J322"/>
  <c r="BK318"/>
  <c r="J315"/>
  <c r="BK310"/>
  <c r="J301"/>
  <c r="J294"/>
  <c r="BK289"/>
  <c r="BK282"/>
  <c r="J278"/>
  <c r="J273"/>
  <c r="BK270"/>
  <c r="BK265"/>
  <c r="BK260"/>
  <c r="BK257"/>
  <c r="J246"/>
  <c r="BK239"/>
  <c r="J233"/>
  <c r="J229"/>
  <c r="J223"/>
  <c r="BK220"/>
  <c r="J214"/>
  <c r="J205"/>
  <c r="BK202"/>
  <c r="BK194"/>
  <c r="J185"/>
  <c r="J178"/>
  <c r="J173"/>
  <c r="BK167"/>
  <c r="BK165"/>
  <c r="BK157"/>
  <c r="J154"/>
  <c r="J150"/>
  <c r="BK148"/>
  <c i="3" r="BK249"/>
  <c r="BK246"/>
  <c r="BK239"/>
  <c r="J236"/>
  <c r="BK232"/>
  <c r="J229"/>
  <c r="BK223"/>
  <c r="J217"/>
  <c r="BK215"/>
  <c r="J211"/>
  <c r="BK208"/>
  <c r="J204"/>
  <c r="BK199"/>
  <c r="J195"/>
  <c r="J192"/>
  <c r="BK188"/>
  <c r="BK183"/>
  <c r="J175"/>
  <c r="BK170"/>
  <c r="J165"/>
  <c r="J160"/>
  <c r="BK153"/>
  <c r="BK139"/>
  <c r="BK135"/>
  <c r="BK133"/>
  <c r="BK243"/>
  <c r="BK237"/>
  <c r="BK233"/>
  <c r="BK229"/>
  <c r="BK226"/>
  <c r="J223"/>
  <c r="BK217"/>
  <c r="J212"/>
  <c r="BK209"/>
  <c r="J203"/>
  <c r="BK198"/>
  <c r="BK190"/>
  <c r="J186"/>
  <c r="BK181"/>
  <c r="BK175"/>
  <c r="J171"/>
  <c r="BK167"/>
  <c r="BK162"/>
  <c r="BK159"/>
  <c r="BK155"/>
  <c r="BK148"/>
  <c r="J140"/>
  <c r="J134"/>
  <c r="BK131"/>
  <c r="J250"/>
  <c r="BK247"/>
  <c r="BK244"/>
  <c r="J240"/>
  <c r="J234"/>
  <c r="J228"/>
  <c r="J222"/>
  <c r="BK219"/>
  <c r="J213"/>
  <c r="BK205"/>
  <c r="J201"/>
  <c r="BK196"/>
  <c r="BK194"/>
  <c r="J189"/>
  <c r="J183"/>
  <c r="J177"/>
  <c r="J173"/>
  <c r="J167"/>
  <c r="BK160"/>
  <c r="BK152"/>
  <c r="J148"/>
  <c r="BK137"/>
  <c r="J159"/>
  <c r="J154"/>
  <c r="J150"/>
  <c r="BK145"/>
  <c r="BK138"/>
  <c r="J132"/>
  <c i="4" r="J164"/>
  <c r="BK160"/>
  <c r="BK153"/>
  <c r="J148"/>
  <c r="BK140"/>
  <c r="BK136"/>
  <c r="J128"/>
  <c r="BK145"/>
  <c r="J143"/>
  <c r="BK138"/>
  <c r="BK131"/>
  <c r="BK163"/>
  <c r="BK158"/>
  <c r="J156"/>
  <c r="J149"/>
  <c r="J145"/>
  <c r="BK139"/>
  <c r="BK137"/>
  <c r="J126"/>
  <c r="BK165"/>
  <c r="J161"/>
  <c r="J157"/>
  <c r="J152"/>
  <c r="BK146"/>
  <c r="J133"/>
  <c r="J130"/>
  <c r="BK126"/>
  <c i="5" r="BK129"/>
  <c r="J124"/>
  <c r="BK131"/>
  <c r="J128"/>
  <c r="BK122"/>
  <c r="BK124"/>
  <c r="J134"/>
  <c r="BK128"/>
  <c r="J123"/>
  <c i="6" r="J195"/>
  <c r="J185"/>
  <c r="BK176"/>
  <c r="J172"/>
  <c r="J166"/>
  <c r="BK163"/>
  <c r="BK159"/>
  <c r="BK151"/>
  <c r="BK146"/>
  <c r="J140"/>
  <c r="J137"/>
  <c r="BK179"/>
  <c r="J174"/>
  <c r="BK166"/>
  <c r="J159"/>
  <c r="BK152"/>
  <c r="J145"/>
  <c r="BK141"/>
  <c r="BK134"/>
  <c r="BK128"/>
  <c r="J125"/>
  <c r="BK193"/>
  <c r="BK177"/>
  <c r="BK172"/>
  <c r="BK167"/>
  <c r="BK160"/>
  <c r="BK155"/>
  <c r="J147"/>
  <c r="J143"/>
  <c r="BK140"/>
  <c r="J135"/>
  <c r="J129"/>
  <c r="BK194"/>
  <c r="J189"/>
  <c r="BK184"/>
  <c r="J175"/>
  <c r="J170"/>
  <c r="BK165"/>
  <c r="BK157"/>
  <c r="BK153"/>
  <c r="J148"/>
  <c r="J134"/>
  <c r="J124"/>
  <c i="2" l="1" r="R144"/>
  <c r="R159"/>
  <c r="R168"/>
  <c r="R179"/>
  <c r="P193"/>
  <c r="T201"/>
  <c r="R216"/>
  <c r="BK237"/>
  <c r="J237"/>
  <c r="J107"/>
  <c r="P250"/>
  <c r="BK263"/>
  <c r="J263"/>
  <c r="J109"/>
  <c r="T280"/>
  <c r="BK286"/>
  <c r="J286"/>
  <c r="J111"/>
  <c r="BK300"/>
  <c r="J300"/>
  <c r="J112"/>
  <c r="P306"/>
  <c r="T314"/>
  <c r="T320"/>
  <c r="T326"/>
  <c r="T330"/>
  <c r="T337"/>
  <c r="T340"/>
  <c r="T353"/>
  <c r="T144"/>
  <c r="P168"/>
  <c r="BK179"/>
  <c r="J179"/>
  <c r="J101"/>
  <c r="BK193"/>
  <c r="J193"/>
  <c r="J102"/>
  <c r="R201"/>
  <c r="T216"/>
  <c r="R237"/>
  <c r="R250"/>
  <c r="P263"/>
  <c r="BK280"/>
  <c r="J280"/>
  <c r="J110"/>
  <c r="P286"/>
  <c r="P300"/>
  <c r="BK306"/>
  <c r="J306"/>
  <c r="J113"/>
  <c r="BK314"/>
  <c r="J314"/>
  <c r="J114"/>
  <c r="BK320"/>
  <c r="J320"/>
  <c r="J115"/>
  <c r="P326"/>
  <c r="R330"/>
  <c r="R337"/>
  <c r="R340"/>
  <c r="BK353"/>
  <c r="J353"/>
  <c r="J121"/>
  <c i="3" r="P129"/>
  <c r="BK146"/>
  <c r="J146"/>
  <c r="J101"/>
  <c r="T146"/>
  <c r="P179"/>
  <c r="BK185"/>
  <c r="J185"/>
  <c r="J105"/>
  <c r="BK200"/>
  <c r="J200"/>
  <c r="J106"/>
  <c r="R200"/>
  <c r="T218"/>
  <c i="4" r="BK127"/>
  <c r="J127"/>
  <c r="J99"/>
  <c r="P127"/>
  <c r="BK150"/>
  <c r="J150"/>
  <c r="J100"/>
  <c r="BK154"/>
  <c r="J154"/>
  <c r="J101"/>
  <c r="R154"/>
  <c i="5" r="R120"/>
  <c r="R119"/>
  <c r="R118"/>
  <c i="6" r="T122"/>
  <c r="P183"/>
  <c r="R183"/>
  <c i="2" r="P144"/>
  <c r="P159"/>
  <c r="BK168"/>
  <c r="J168"/>
  <c r="J100"/>
  <c r="P179"/>
  <c r="T193"/>
  <c r="BK201"/>
  <c r="J201"/>
  <c r="J103"/>
  <c r="P216"/>
  <c r="P237"/>
  <c r="BK250"/>
  <c r="J250"/>
  <c r="J108"/>
  <c r="T263"/>
  <c r="R280"/>
  <c r="T286"/>
  <c r="R300"/>
  <c r="T306"/>
  <c r="R314"/>
  <c r="R320"/>
  <c r="R326"/>
  <c r="P330"/>
  <c r="P337"/>
  <c r="P340"/>
  <c r="P353"/>
  <c i="3" r="BK129"/>
  <c r="J129"/>
  <c r="J98"/>
  <c r="R129"/>
  <c r="P143"/>
  <c r="R143"/>
  <c r="R146"/>
  <c r="BK179"/>
  <c r="J179"/>
  <c r="J104"/>
  <c r="T179"/>
  <c r="P185"/>
  <c r="T185"/>
  <c r="BK218"/>
  <c r="J218"/>
  <c r="J107"/>
  <c r="R218"/>
  <c i="4" r="BK123"/>
  <c r="J123"/>
  <c r="J98"/>
  <c r="R123"/>
  <c r="T127"/>
  <c r="P150"/>
  <c r="T150"/>
  <c r="T154"/>
  <c i="5" r="BK120"/>
  <c r="J120"/>
  <c r="J98"/>
  <c r="P120"/>
  <c r="P119"/>
  <c r="P118"/>
  <c i="1" r="AU98"/>
  <c i="6" r="BK122"/>
  <c r="J122"/>
  <c r="J98"/>
  <c r="R122"/>
  <c r="R121"/>
  <c r="R120"/>
  <c r="BK183"/>
  <c r="J183"/>
  <c r="J99"/>
  <c r="T183"/>
  <c r="BK191"/>
  <c r="J191"/>
  <c r="J100"/>
  <c r="P191"/>
  <c r="R191"/>
  <c i="2" r="BK144"/>
  <c r="J144"/>
  <c r="J98"/>
  <c r="BK159"/>
  <c r="J159"/>
  <c r="J99"/>
  <c r="T159"/>
  <c r="T168"/>
  <c r="T179"/>
  <c r="R193"/>
  <c r="P201"/>
  <c r="BK216"/>
  <c r="J216"/>
  <c r="J104"/>
  <c r="T237"/>
  <c r="T250"/>
  <c r="R263"/>
  <c r="P280"/>
  <c r="R286"/>
  <c r="T300"/>
  <c r="R306"/>
  <c r="P314"/>
  <c r="P320"/>
  <c r="BK326"/>
  <c r="J326"/>
  <c r="J116"/>
  <c r="BK330"/>
  <c r="J330"/>
  <c r="J118"/>
  <c r="BK337"/>
  <c r="J337"/>
  <c r="J119"/>
  <c r="BK340"/>
  <c r="J340"/>
  <c r="J120"/>
  <c r="R353"/>
  <c i="3" r="T129"/>
  <c r="BK143"/>
  <c r="J143"/>
  <c r="J100"/>
  <c r="T143"/>
  <c r="P146"/>
  <c r="R179"/>
  <c r="R185"/>
  <c r="P200"/>
  <c r="T200"/>
  <c r="P218"/>
  <c i="4" r="P123"/>
  <c r="T123"/>
  <c r="T122"/>
  <c r="T121"/>
  <c r="R127"/>
  <c r="R150"/>
  <c r="P154"/>
  <c i="5" r="T120"/>
  <c r="T119"/>
  <c r="T118"/>
  <c i="6" r="P122"/>
  <c r="P121"/>
  <c r="P120"/>
  <c i="1" r="AU99"/>
  <c i="6" r="T191"/>
  <c i="2" r="BK359"/>
  <c r="J359"/>
  <c r="J122"/>
  <c i="3" r="BK141"/>
  <c r="J141"/>
  <c r="J99"/>
  <c i="2" r="BK234"/>
  <c r="J234"/>
  <c r="J105"/>
  <c i="3" r="BK176"/>
  <c r="J176"/>
  <c r="J102"/>
  <c i="6" r="J89"/>
  <c r="E110"/>
  <c r="BF123"/>
  <c r="BF127"/>
  <c r="BF130"/>
  <c r="BF131"/>
  <c r="BF133"/>
  <c r="BF140"/>
  <c r="BF144"/>
  <c r="BF147"/>
  <c r="BF153"/>
  <c r="BF155"/>
  <c r="BF157"/>
  <c r="BF162"/>
  <c r="BF165"/>
  <c r="BF167"/>
  <c r="BF173"/>
  <c r="BF174"/>
  <c r="BF180"/>
  <c r="BF188"/>
  <c r="BF189"/>
  <c r="BF195"/>
  <c r="J117"/>
  <c r="BF124"/>
  <c r="BF128"/>
  <c r="BF129"/>
  <c r="BF134"/>
  <c r="BF135"/>
  <c r="BF142"/>
  <c r="BF143"/>
  <c r="BF145"/>
  <c r="BF146"/>
  <c r="BF150"/>
  <c r="BF154"/>
  <c r="BF156"/>
  <c r="BF163"/>
  <c r="BF168"/>
  <c r="BF169"/>
  <c r="BF170"/>
  <c r="BF179"/>
  <c r="BF181"/>
  <c r="BF185"/>
  <c r="BF192"/>
  <c r="J91"/>
  <c r="BF125"/>
  <c r="BF137"/>
  <c r="BF138"/>
  <c r="BF139"/>
  <c r="BF141"/>
  <c r="BF151"/>
  <c r="BF159"/>
  <c r="BF164"/>
  <c r="BF171"/>
  <c r="BF172"/>
  <c r="BF176"/>
  <c r="BF177"/>
  <c r="BF182"/>
  <c r="BF187"/>
  <c r="BF190"/>
  <c r="BF126"/>
  <c r="BF132"/>
  <c r="BF136"/>
  <c r="BF148"/>
  <c r="BF149"/>
  <c r="BF152"/>
  <c r="BF158"/>
  <c r="BF160"/>
  <c r="BF161"/>
  <c r="BF166"/>
  <c r="BF175"/>
  <c r="BF178"/>
  <c r="BF184"/>
  <c r="BF186"/>
  <c r="BF193"/>
  <c r="BF194"/>
  <c i="5" r="E108"/>
  <c r="BF124"/>
  <c r="BF128"/>
  <c r="BF132"/>
  <c r="BF133"/>
  <c r="J89"/>
  <c r="J91"/>
  <c r="BF121"/>
  <c r="BF122"/>
  <c r="BF125"/>
  <c r="BF126"/>
  <c r="BF129"/>
  <c r="BF130"/>
  <c r="BF131"/>
  <c r="BF134"/>
  <c r="J92"/>
  <c r="BF123"/>
  <c r="BF127"/>
  <c i="4" r="J89"/>
  <c r="J92"/>
  <c r="BF124"/>
  <c r="BF126"/>
  <c r="BF131"/>
  <c r="BF132"/>
  <c r="BF133"/>
  <c r="BF147"/>
  <c r="BF149"/>
  <c r="BF155"/>
  <c r="BF157"/>
  <c r="BF159"/>
  <c r="BF161"/>
  <c r="BF162"/>
  <c r="J117"/>
  <c r="BF135"/>
  <c r="BF137"/>
  <c r="BF143"/>
  <c r="BF144"/>
  <c r="BF145"/>
  <c r="BF151"/>
  <c r="BF152"/>
  <c r="BF160"/>
  <c r="BF163"/>
  <c r="BF164"/>
  <c r="E85"/>
  <c r="BF125"/>
  <c r="BF129"/>
  <c r="BF136"/>
  <c r="BF141"/>
  <c r="BF142"/>
  <c r="BF128"/>
  <c r="BF130"/>
  <c r="BF134"/>
  <c r="BF138"/>
  <c r="BF139"/>
  <c r="BF140"/>
  <c r="BF146"/>
  <c r="BF148"/>
  <c r="BF153"/>
  <c r="BF156"/>
  <c r="BF158"/>
  <c r="BF165"/>
  <c r="BF166"/>
  <c i="3" r="J91"/>
  <c r="E117"/>
  <c r="J121"/>
  <c r="BF131"/>
  <c r="BF134"/>
  <c r="BF145"/>
  <c r="BF148"/>
  <c r="BF149"/>
  <c r="BF153"/>
  <c r="BF154"/>
  <c r="BF157"/>
  <c r="BF160"/>
  <c r="BF130"/>
  <c r="BF135"/>
  <c r="BF140"/>
  <c r="BF142"/>
  <c r="BF144"/>
  <c r="BF147"/>
  <c r="BF152"/>
  <c r="BF161"/>
  <c r="BF167"/>
  <c r="BF168"/>
  <c r="BF169"/>
  <c r="BF174"/>
  <c r="BF180"/>
  <c r="BF184"/>
  <c r="BF189"/>
  <c r="BF192"/>
  <c r="BF193"/>
  <c r="BF194"/>
  <c r="BF196"/>
  <c r="BF199"/>
  <c r="BF204"/>
  <c r="BF207"/>
  <c r="BF209"/>
  <c r="BF214"/>
  <c r="BF219"/>
  <c r="BF222"/>
  <c r="BF223"/>
  <c r="BF226"/>
  <c r="BF228"/>
  <c r="BF229"/>
  <c r="BF230"/>
  <c r="BF234"/>
  <c r="BF235"/>
  <c r="BF248"/>
  <c r="BF249"/>
  <c r="BF250"/>
  <c r="J124"/>
  <c r="BF132"/>
  <c r="BF133"/>
  <c r="BF138"/>
  <c r="BF139"/>
  <c r="BF150"/>
  <c r="BF158"/>
  <c r="BF163"/>
  <c r="BF164"/>
  <c r="BF166"/>
  <c r="BF173"/>
  <c r="BF181"/>
  <c r="BF183"/>
  <c r="BF187"/>
  <c r="BF190"/>
  <c r="BF195"/>
  <c r="BF198"/>
  <c r="BF201"/>
  <c r="BF202"/>
  <c r="BF208"/>
  <c r="BF221"/>
  <c r="BF231"/>
  <c r="BF232"/>
  <c r="BF233"/>
  <c r="BF237"/>
  <c r="BF238"/>
  <c r="BF240"/>
  <c r="BF241"/>
  <c r="BF243"/>
  <c r="BF244"/>
  <c r="BF245"/>
  <c r="BF246"/>
  <c r="BF247"/>
  <c r="BF136"/>
  <c r="BF137"/>
  <c r="BF151"/>
  <c r="BF155"/>
  <c r="BF156"/>
  <c r="BF159"/>
  <c r="BF162"/>
  <c r="BF165"/>
  <c r="BF170"/>
  <c r="BF171"/>
  <c r="BF172"/>
  <c r="BF175"/>
  <c r="BF177"/>
  <c r="BF182"/>
  <c r="BF186"/>
  <c r="BF188"/>
  <c r="BF191"/>
  <c r="BF197"/>
  <c r="BF203"/>
  <c r="BF205"/>
  <c r="BF206"/>
  <c r="BF210"/>
  <c r="BF211"/>
  <c r="BF212"/>
  <c r="BF213"/>
  <c r="BF215"/>
  <c r="BF216"/>
  <c r="BF217"/>
  <c r="BF220"/>
  <c r="BF224"/>
  <c r="BF225"/>
  <c r="BF227"/>
  <c r="BF236"/>
  <c r="BF239"/>
  <c r="BF242"/>
  <c i="2" r="E85"/>
  <c r="J91"/>
  <c r="J136"/>
  <c r="BF150"/>
  <c r="BF153"/>
  <c r="BF155"/>
  <c r="BF157"/>
  <c r="BF160"/>
  <c r="BF169"/>
  <c r="BF172"/>
  <c r="BF175"/>
  <c r="BF177"/>
  <c r="BF182"/>
  <c r="BF195"/>
  <c r="BF196"/>
  <c r="BF200"/>
  <c r="BF202"/>
  <c r="BF204"/>
  <c r="BF207"/>
  <c r="BF213"/>
  <c r="BF214"/>
  <c r="BF223"/>
  <c r="BF224"/>
  <c r="BF226"/>
  <c r="BF228"/>
  <c r="BF230"/>
  <c r="BF241"/>
  <c r="BF252"/>
  <c r="BF266"/>
  <c r="BF271"/>
  <c r="BF273"/>
  <c r="BF275"/>
  <c r="BF277"/>
  <c r="BF279"/>
  <c r="BF283"/>
  <c r="BF284"/>
  <c r="BF291"/>
  <c r="BF293"/>
  <c r="BF295"/>
  <c r="BF299"/>
  <c r="BF301"/>
  <c r="BF309"/>
  <c r="BF311"/>
  <c r="BF318"/>
  <c r="BF322"/>
  <c r="BF323"/>
  <c r="BF325"/>
  <c r="BF328"/>
  <c r="BF333"/>
  <c r="BF334"/>
  <c r="BF339"/>
  <c r="BF341"/>
  <c r="BF343"/>
  <c r="BF344"/>
  <c r="BF346"/>
  <c r="BF352"/>
  <c r="BF357"/>
  <c r="J92"/>
  <c r="BF146"/>
  <c r="BF148"/>
  <c r="BF149"/>
  <c r="BF151"/>
  <c r="BF152"/>
  <c r="BF154"/>
  <c r="BF162"/>
  <c r="BF167"/>
  <c r="BF174"/>
  <c r="BF176"/>
  <c r="BF191"/>
  <c r="BF197"/>
  <c r="BF203"/>
  <c r="BF210"/>
  <c r="BF219"/>
  <c r="BF225"/>
  <c r="BF231"/>
  <c r="BF233"/>
  <c r="BF238"/>
  <c r="BF239"/>
  <c r="BF242"/>
  <c r="BF244"/>
  <c r="BF246"/>
  <c r="BF255"/>
  <c r="BF259"/>
  <c r="BF260"/>
  <c r="BF262"/>
  <c r="BF265"/>
  <c r="BF274"/>
  <c r="BF281"/>
  <c r="BF292"/>
  <c r="BF294"/>
  <c r="BF297"/>
  <c r="BF305"/>
  <c r="BF307"/>
  <c r="BF332"/>
  <c r="BF335"/>
  <c r="BF338"/>
  <c r="BF350"/>
  <c r="BF358"/>
  <c r="BF145"/>
  <c r="BF147"/>
  <c r="BF161"/>
  <c r="BF164"/>
  <c r="BF165"/>
  <c r="BF170"/>
  <c r="BF178"/>
  <c r="BF180"/>
  <c r="BF181"/>
  <c r="BF183"/>
  <c r="BF184"/>
  <c r="BF185"/>
  <c r="BF187"/>
  <c r="BF188"/>
  <c r="BF189"/>
  <c r="BF190"/>
  <c r="BF192"/>
  <c r="BF198"/>
  <c r="BF199"/>
  <c r="BF205"/>
  <c r="BF206"/>
  <c r="BF209"/>
  <c r="BF212"/>
  <c r="BF215"/>
  <c r="BF220"/>
  <c r="BF222"/>
  <c r="BF227"/>
  <c r="BF232"/>
  <c r="BF235"/>
  <c r="BF247"/>
  <c r="BF249"/>
  <c r="BF251"/>
  <c r="BF253"/>
  <c r="BF254"/>
  <c r="BF256"/>
  <c r="BF257"/>
  <c r="BF268"/>
  <c r="BF287"/>
  <c r="BF290"/>
  <c r="BF296"/>
  <c r="BF302"/>
  <c r="BF303"/>
  <c r="BF304"/>
  <c r="BF308"/>
  <c r="BF310"/>
  <c r="BF313"/>
  <c r="BF316"/>
  <c r="BF317"/>
  <c r="BF319"/>
  <c r="BF321"/>
  <c r="BF324"/>
  <c r="BF327"/>
  <c r="BF336"/>
  <c r="BF354"/>
  <c r="BF355"/>
  <c r="BF356"/>
  <c r="BF156"/>
  <c r="BF158"/>
  <c r="BF163"/>
  <c r="BF166"/>
  <c r="BF171"/>
  <c r="BF173"/>
  <c r="BF186"/>
  <c r="BF194"/>
  <c r="BF208"/>
  <c r="BF211"/>
  <c r="BF217"/>
  <c r="BF218"/>
  <c r="BF221"/>
  <c r="BF229"/>
  <c r="BF240"/>
  <c r="BF243"/>
  <c r="BF245"/>
  <c r="BF248"/>
  <c r="BF258"/>
  <c r="BF261"/>
  <c r="BF264"/>
  <c r="BF267"/>
  <c r="BF269"/>
  <c r="BF270"/>
  <c r="BF272"/>
  <c r="BF276"/>
  <c r="BF278"/>
  <c r="BF282"/>
  <c r="BF285"/>
  <c r="BF288"/>
  <c r="BF289"/>
  <c r="BF298"/>
  <c r="BF312"/>
  <c r="BF315"/>
  <c r="BF331"/>
  <c r="BF342"/>
  <c r="BF345"/>
  <c r="BF347"/>
  <c r="BF348"/>
  <c r="BF349"/>
  <c r="BF351"/>
  <c r="BF360"/>
  <c r="F36"/>
  <c i="1" r="BC95"/>
  <c i="3" r="F33"/>
  <c i="1" r="AZ96"/>
  <c i="3" r="F37"/>
  <c i="1" r="BD96"/>
  <c i="4" r="F35"/>
  <c i="1" r="BB97"/>
  <c i="4" r="F37"/>
  <c i="1" r="BD97"/>
  <c i="5" r="J33"/>
  <c i="1" r="AV98"/>
  <c i="6" r="F33"/>
  <c i="1" r="AZ99"/>
  <c i="2" r="F37"/>
  <c i="1" r="BD95"/>
  <c i="3" r="F36"/>
  <c i="1" r="BC96"/>
  <c i="3" r="F35"/>
  <c i="1" r="BB96"/>
  <c i="4" r="J33"/>
  <c i="1" r="AV97"/>
  <c i="5" r="F33"/>
  <c i="1" r="AZ98"/>
  <c i="5" r="F37"/>
  <c i="1" r="BD98"/>
  <c i="6" r="F35"/>
  <c i="1" r="BB99"/>
  <c i="6" r="F36"/>
  <c i="1" r="BC99"/>
  <c i="2" r="J33"/>
  <c i="1" r="AV95"/>
  <c i="2" r="F33"/>
  <c i="1" r="AZ95"/>
  <c i="2" r="F35"/>
  <c i="1" r="BB95"/>
  <c i="3" r="J33"/>
  <c i="1" r="AV96"/>
  <c i="4" r="F33"/>
  <c i="1" r="AZ97"/>
  <c i="4" r="F36"/>
  <c i="1" r="BC97"/>
  <c i="5" r="F35"/>
  <c i="1" r="BB98"/>
  <c i="5" r="F36"/>
  <c i="1" r="BC98"/>
  <c i="6" r="J33"/>
  <c i="1" r="AV99"/>
  <c i="6" r="F37"/>
  <c i="1" r="BD99"/>
  <c i="2" l="1" r="T236"/>
  <c i="4" r="R122"/>
  <c r="R121"/>
  <c i="3" r="T178"/>
  <c i="2" r="P329"/>
  <c i="6" r="T121"/>
  <c r="T120"/>
  <c i="3" r="P178"/>
  <c r="P128"/>
  <c r="P127"/>
  <c i="1" r="AU96"/>
  <c i="2" r="R329"/>
  <c i="4" r="P122"/>
  <c r="P121"/>
  <c i="1" r="AU97"/>
  <c i="3" r="R178"/>
  <c r="R128"/>
  <c r="R127"/>
  <c i="2" r="P236"/>
  <c r="P143"/>
  <c r="P142"/>
  <c i="1" r="AU95"/>
  <c i="2" r="R236"/>
  <c r="T143"/>
  <c r="T142"/>
  <c r="T329"/>
  <c i="3" r="T128"/>
  <c r="T127"/>
  <c i="2" r="R143"/>
  <c r="R142"/>
  <c r="BK143"/>
  <c r="J143"/>
  <c r="J97"/>
  <c i="5" r="BK119"/>
  <c r="J119"/>
  <c r="J97"/>
  <c i="6" r="BK121"/>
  <c r="J121"/>
  <c r="J97"/>
  <c i="2" r="BK236"/>
  <c r="J236"/>
  <c r="J106"/>
  <c r="BK329"/>
  <c r="J329"/>
  <c r="J117"/>
  <c i="3" r="BK178"/>
  <c r="J178"/>
  <c r="J103"/>
  <c r="BK128"/>
  <c r="J128"/>
  <c r="J97"/>
  <c i="4" r="BK122"/>
  <c r="J122"/>
  <c r="J97"/>
  <c i="2" r="F34"/>
  <c i="1" r="BA95"/>
  <c i="4" r="F34"/>
  <c i="1" r="BA97"/>
  <c r="BD94"/>
  <c r="W33"/>
  <c i="6" r="J34"/>
  <c i="1" r="AW99"/>
  <c r="AT99"/>
  <c i="3" r="J34"/>
  <c i="1" r="AW96"/>
  <c r="AT96"/>
  <c i="2" r="J34"/>
  <c i="1" r="AW95"/>
  <c r="AT95"/>
  <c i="4" r="J34"/>
  <c i="1" r="AW97"/>
  <c r="AT97"/>
  <c i="6" r="F34"/>
  <c i="1" r="BA99"/>
  <c i="3" r="F34"/>
  <c i="1" r="BA96"/>
  <c i="5" r="J34"/>
  <c i="1" r="AW98"/>
  <c r="AT98"/>
  <c i="5" r="F34"/>
  <c i="1" r="BA98"/>
  <c r="AZ94"/>
  <c r="AV94"/>
  <c r="AK29"/>
  <c r="BB94"/>
  <c r="AX94"/>
  <c r="BC94"/>
  <c r="W32"/>
  <c i="2" l="1" r="BK142"/>
  <c r="J142"/>
  <c r="J96"/>
  <c i="5" r="BK118"/>
  <c r="J118"/>
  <c r="J96"/>
  <c i="6" r="BK120"/>
  <c r="J120"/>
  <c i="4" r="BK121"/>
  <c r="J121"/>
  <c r="J96"/>
  <c i="3" r="BK127"/>
  <c r="J127"/>
  <c i="1" r="AU94"/>
  <c i="6" r="J30"/>
  <c i="1" r="AG99"/>
  <c r="AY94"/>
  <c i="3" r="J30"/>
  <c i="1" r="AG96"/>
  <c r="W29"/>
  <c r="W31"/>
  <c r="BA94"/>
  <c r="W30"/>
  <c i="3" l="1" r="J39"/>
  <c i="6" r="J39"/>
  <c r="J96"/>
  <c i="3" r="J96"/>
  <c i="1" r="AN99"/>
  <c r="AN96"/>
  <c i="5" r="J30"/>
  <c i="1" r="AG98"/>
  <c i="4" r="J30"/>
  <c i="1" r="AG97"/>
  <c i="2" r="J30"/>
  <c i="1" r="AG95"/>
  <c r="AN95"/>
  <c r="AW94"/>
  <c r="AK30"/>
  <c i="2" l="1" r="J39"/>
  <c i="4" r="J39"/>
  <c i="5" r="J39"/>
  <c i="1" r="AN97"/>
  <c r="AN98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<sst xmlns="http://schemas.openxmlformats.org/spreadsheetml/2006/main">
  <si>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</si>
  <si>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</si>
  <si>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</si>
  <si>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</si>
  <si>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{5455d16b-c6f8-4928-99cf-a2d1e4c793f0}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</si>
  <si>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</si>
  <si>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</si>
  <si>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</si>
  <si>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</si>
  <si>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</si>
  <si>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</si>
  <si>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</si>
  <si>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059/1</t>
  </si>
  <si>
    <t>Stavba:</t>
  </si>
  <si>
    <t>Predškolské zariadenie - nový objekt III</t>
  </si>
  <si>
    <t>JKSO:</t>
  </si>
  <si>
    <t>KS:</t>
  </si>
  <si>
    <t>Miesto:</t>
  </si>
  <si>
    <t>Bučany</t>
  </si>
  <si>
    <t>Dátum:</t>
  </si>
  <si>
    <t>21. 12. 2022</t>
  </si>
  <si>
    <t>Objednávateľ:</t>
  </si>
  <si>
    <t>IČO:</t>
  </si>
  <si>
    <t>obec Bučany</t>
  </si>
  <si>
    <t>IČ DPH:</t>
  </si>
  <si>
    <t>Zhotoviteľ:</t>
  </si>
  <si>
    <t>STAVOMAL, s.r.o.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</si>
  <si>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</si>
  <si>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</si>
  <si>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</si>
  <si>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</si>
  <si>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</si>
  <si>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</si>
  <si>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</si>
  <si>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</si>
  <si>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</si>
  <si>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</si>
  <si>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</si>
  <si>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</si>
  <si>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</si>
  <si>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</si>
  <si>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</si>
  <si>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</si>
  <si>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</si>
  <si>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</si>
  <si>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</si>
  <si>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</si>
  <si>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</si>
  <si>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</si>
  <si>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</si>
  <si>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</si>
  <si>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</si>
  <si>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</si>
  <si>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</si>
  <si>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</si>
  <si>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</si>
  <si>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</si>
  <si>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</si>
  <si>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</si>
  <si>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</si>
  <si>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</si>
  <si>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</si>
  <si>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</si>
  <si>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</si>
  <si>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</si>
  <si>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</si>
  <si>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</si>
  <si>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</si>
  <si>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</si>
  <si>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</si>
  <si>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</si>
  <si>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</si>
  <si>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</si>
  <si>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</si>
  <si>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</si>
  <si>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</si>
  <si>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</si>
  <si>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</si>
  <si>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</si>
  <si>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</si>
  <si>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</si>
  <si>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{c161c283-d1de-4e59-8bda-e194533b60df}</t>
  </si>
  <si>
    <t>03</t>
  </si>
  <si>
    <t>ZTI</t>
  </si>
  <si>
    <t>{f928bee7-3d96-42e5-9d51-de394fc50ecd}</t>
  </si>
  <si>
    <t>04</t>
  </si>
  <si>
    <t>Ústredné vykurovanie</t>
  </si>
  <si>
    <t>{df0041a5-f289-4fb3-82a4-355be94ea054}</t>
  </si>
  <si>
    <t>05</t>
  </si>
  <si>
    <t>VZT</t>
  </si>
  <si>
    <t>{f164e9d6-5310-4d85-beff-d4d970ae019f}</t>
  </si>
  <si>
    <t>06</t>
  </si>
  <si>
    <t>Elektroinštalácia</t>
  </si>
  <si>
    <t>{9ad9c200-3940-4627-8340-69373707a077}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</si>
  <si>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</si>
  <si>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</si>
  <si>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</si>
  <si>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</si>
  <si>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</si>
  <si>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</si>
  <si>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</si>
  <si>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</si>
  <si>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</si>
  <si>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</si>
  <si>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</si>
  <si>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</si>
  <si>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</si>
  <si>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</si>
  <si>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</si>
  <si>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</si>
  <si>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</si>
  <si>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</si>
  <si>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</si>
  <si>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</si>
  <si>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</si>
  <si>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</si>
  <si>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</si>
  <si>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</si>
  <si>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</si>
  <si>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</si>
  <si>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</si>
  <si>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</si>
  <si>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 - doplnenie alebo zmena položiek</t>
  </si>
  <si>
    <t xml:space="preserve">    712a - Povlakové krytiny</t>
  </si>
  <si>
    <t xml:space="preserve">    722a - ZTI</t>
  </si>
  <si>
    <t xml:space="preserve">    764a - Konštrukcie klampiarske</t>
  </si>
  <si>
    <t xml:space="preserve">    767a - Konštrukcie kovové doplnkové</t>
  </si>
  <si>
    <t xml:space="preserve">    781a - Obklady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</si>
  <si>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</si>
  <si>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</si>
  <si>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</si>
  <si>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</si>
  <si>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</si>
  <si>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</si>
  <si>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</si>
  <si>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</si>
  <si>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</si>
  <si>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</si>
  <si>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</si>
  <si>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</si>
  <si>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</si>
  <si>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</si>
  <si>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</si>
  <si>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</si>
  <si>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</si>
  <si>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</si>
  <si>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</si>
  <si>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</si>
  <si>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4</t>
  </si>
  <si>
    <t>2</t>
  </si>
  <si>
    <t>112201012.S</t>
  </si>
  <si>
    <t>Odstránenie pňa ručne, priemeru nad 200 do 300 mm v rovine a na svahu do 1:5</t>
  </si>
  <si>
    <t>3</t>
  </si>
  <si>
    <t>113107131.S</t>
  </si>
  <si>
    <t xml:space="preserve">Odstránenie krytu v ploche do 200 m2 z betónu prostého, hr. vrstvy do 150 mm,  -0,22500t</t>
  </si>
  <si>
    <t>m2</t>
  </si>
  <si>
    <t>6</t>
  </si>
  <si>
    <t>113107142.S</t>
  </si>
  <si>
    <t xml:space="preserve">Odstránenie krytu asfaltového v ploche do 200 m2, hr. nad 50 do 100 mm,  -0,18100t</t>
  </si>
  <si>
    <t>8</t>
  </si>
  <si>
    <t>5</t>
  </si>
  <si>
    <t>121101111.S</t>
  </si>
  <si>
    <t>Odstránenie ornice s vodor. premiestn. na hromady, so zložením na vzdialenosť do 100 m a do 100m3</t>
  </si>
  <si>
    <t>m3</t>
  </si>
  <si>
    <t>10</t>
  </si>
  <si>
    <t>132201101.S</t>
  </si>
  <si>
    <t>Výkop ryhy do šírky 600 mm v horn.3 do 100 m3</t>
  </si>
  <si>
    <t>12</t>
  </si>
  <si>
    <t>7</t>
  </si>
  <si>
    <t>132201109.S</t>
  </si>
  <si>
    <t>Príplatok k cene za lepivosť pri hĺbení rýh šírky do 600 mm zapažených i nezapažených s urovnaním dna v hornine 3</t>
  </si>
  <si>
    <t>14</t>
  </si>
  <si>
    <t>162401411.S</t>
  </si>
  <si>
    <t>Vodorovné premiestnenie konárov stromov nad 100 do 300 mm do 3000 m</t>
  </si>
  <si>
    <t>16</t>
  </si>
  <si>
    <t>9</t>
  </si>
  <si>
    <t>162501102.S</t>
  </si>
  <si>
    <t>Vodorovné premiestnenie výkopku po spevnenej ceste z horniny tr.1-4, do 100 m3 na vzdialenosť do 3000 m</t>
  </si>
  <si>
    <t>18</t>
  </si>
  <si>
    <t>162501105.S</t>
  </si>
  <si>
    <t>Vodorovné premiestnenie výkopku po spevnenej ceste z horniny tr.1-4, do 100 m3, príplatok k cene za každých ďalšich a začatých 1000 m</t>
  </si>
  <si>
    <t>11</t>
  </si>
  <si>
    <t>162501411.S</t>
  </si>
  <si>
    <t>Vodorovné premiestnenie kmeňov nad 100 do 300 mm do 3000 m</t>
  </si>
  <si>
    <t>22</t>
  </si>
  <si>
    <t>162601411.S</t>
  </si>
  <si>
    <t>Vodorovné premiestnenie pňov nad 100 do 300 mm do 3000 m</t>
  </si>
  <si>
    <t>24</t>
  </si>
  <si>
    <t>13</t>
  </si>
  <si>
    <t>171201201.S</t>
  </si>
  <si>
    <t>Uloženie sypaniny na skládky do 100 m3</t>
  </si>
  <si>
    <t>26</t>
  </si>
  <si>
    <t>171209002.S</t>
  </si>
  <si>
    <t>Poplatok za skladovanie - zemina a kamenivo (17 05) ostatné</t>
  </si>
  <si>
    <t>t</t>
  </si>
  <si>
    <t>28</t>
  </si>
  <si>
    <t>Zakladanie</t>
  </si>
  <si>
    <t>15</t>
  </si>
  <si>
    <t>215901101.S</t>
  </si>
  <si>
    <t>Zhutnenie podložia z rastlej horniny 1 až 4 pod násypy, z hornina súdržných do 92 % PS a nesúdržných</t>
  </si>
  <si>
    <t>30</t>
  </si>
  <si>
    <t>273321312.S</t>
  </si>
  <si>
    <t>Betón základových dosiek, železový (bez výstuže), tr. C 20/25</t>
  </si>
  <si>
    <t>32</t>
  </si>
  <si>
    <t>17</t>
  </si>
  <si>
    <t>273351215.S</t>
  </si>
  <si>
    <t>Debnenie stien základových dosiek, zhotovenie-dielce</t>
  </si>
  <si>
    <t>34</t>
  </si>
  <si>
    <t>273351216.S</t>
  </si>
  <si>
    <t>Debnenie stien základových dosiek, odstránenie-dielce</t>
  </si>
  <si>
    <t>36</t>
  </si>
  <si>
    <t>19</t>
  </si>
  <si>
    <t>273362442.S</t>
  </si>
  <si>
    <t>Výstuž základových dosiek zo zvár. sietí KARI, priemer drôtu 8/8 mm, veľkosť oka 150x150 mm</t>
  </si>
  <si>
    <t>38</t>
  </si>
  <si>
    <t>274271041.S</t>
  </si>
  <si>
    <t>Murivo základových pásov (m3) z betónových debniacich tvárnic s betónovou výplňou C 16/20 hrúbky 300 mm</t>
  </si>
  <si>
    <t>40</t>
  </si>
  <si>
    <t>21</t>
  </si>
  <si>
    <t>274313612.S</t>
  </si>
  <si>
    <t>Betón základových pásov, prostý tr. C 20/25</t>
  </si>
  <si>
    <t>42</t>
  </si>
  <si>
    <t>274361825.S</t>
  </si>
  <si>
    <t>Výstuž pre murivo základových pásov z betónových debniacich tvárnic s betónovou výplňou z ocele B500 (10505)</t>
  </si>
  <si>
    <t>44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</si>
  <si>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</si>
  <si>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</si>
  <si>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</si>
  <si>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</si>
  <si>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46</t>
  </si>
  <si>
    <t>312233361.S</t>
  </si>
  <si>
    <t>Murivo výplňové (m3) z tehál pálených dierovaných brúsených tepelnoizolačných na pero a drážku hrúbky 250 mm, na maltu pre tenké škáry</t>
  </si>
  <si>
    <t>48</t>
  </si>
  <si>
    <t>25</t>
  </si>
  <si>
    <t>317162102</t>
  </si>
  <si>
    <t>Keramický predpätý preklad POROTHERM KPP 12, šírky 120 mm, výšky 65 mm, dĺžky 1250 mm</t>
  </si>
  <si>
    <t>50</t>
  </si>
  <si>
    <t>317162132</t>
  </si>
  <si>
    <t>Keramický preklad POROTHERM KPP 7, šírky 70 mm, výšky 238 mm, dĺžky 1250 mm</t>
  </si>
  <si>
    <t>52</t>
  </si>
  <si>
    <t>27</t>
  </si>
  <si>
    <t>342240141.S</t>
  </si>
  <si>
    <t>Priečky z tehál pálených dierovaných brúsených na pero a drážku hrúbky 115 mm, na maltu pre tenké škáry</t>
  </si>
  <si>
    <t>54</t>
  </si>
  <si>
    <t>342241161.S</t>
  </si>
  <si>
    <t>Akustické priečky z tehál pálených dierovaných brúsených hrúbky 190 mm, na maltu pre tenké škáry</t>
  </si>
  <si>
    <t>56</t>
  </si>
  <si>
    <t>29</t>
  </si>
  <si>
    <t>345321414.S</t>
  </si>
  <si>
    <t>Betón múrikov parapetných, atikových, schodiskových, zábradelných, železový (bez výstuže) tr. C 20/25</t>
  </si>
  <si>
    <t>58</t>
  </si>
  <si>
    <t>345351101.S</t>
  </si>
  <si>
    <t>Debnenie múrikov parapet., atik., zábradl., plnostenných- zhotovenie</t>
  </si>
  <si>
    <t>60</t>
  </si>
  <si>
    <t>31</t>
  </si>
  <si>
    <t>345351102.S</t>
  </si>
  <si>
    <t>Debnenie múrikov parapet., atik., zábradl., plnostenných- odstránenie</t>
  </si>
  <si>
    <t>62</t>
  </si>
  <si>
    <t>345361821.S</t>
  </si>
  <si>
    <t>Výstuž múrikov parapet., atik., schodisk., zábradl., z betonárskej ocele B500 (10505)</t>
  </si>
  <si>
    <t>64</t>
  </si>
  <si>
    <t>Vodorovné konštrukcie</t>
  </si>
  <si>
    <t>33</t>
  </si>
  <si>
    <t>411121039.S</t>
  </si>
  <si>
    <t xml:space="preserve">Polomontovaný strop PRESCOT zo ŽB nosníkov  a betónových stropných vložiek výšky nad 150 do 200 mm, s podoprením a dobetónovaním medzi vložkami (bez výstuže)</t>
  </si>
  <si>
    <t>66</t>
  </si>
  <si>
    <t>411201051.S</t>
  </si>
  <si>
    <t>Nadbetonávka polomontovaných stropov betónom C 20/25 hrúbky 40 mm</t>
  </si>
  <si>
    <t>68</t>
  </si>
  <si>
    <t>35</t>
  </si>
  <si>
    <t>411362422.S</t>
  </si>
  <si>
    <t>Výstuž stropov doskových, trámových, vložkových, konzolových, balkónových, zo sietí KARI, priemer drôtu 6/6 mm, veľkosť oka 150x150 mm</t>
  </si>
  <si>
    <t>70</t>
  </si>
  <si>
    <t>417321414.S</t>
  </si>
  <si>
    <t>Betón stužujúcich pásov a vencov železový tr. C 20/25</t>
  </si>
  <si>
    <t>72</t>
  </si>
  <si>
    <t>37</t>
  </si>
  <si>
    <t>417351115.S</t>
  </si>
  <si>
    <t>Debnenie bočníc stužujúcich pásov a vencov vrátane vzpier zhotovenie</t>
  </si>
  <si>
    <t>74</t>
  </si>
  <si>
    <t>417351116.S</t>
  </si>
  <si>
    <t>Debnenie bočníc stužujúcich pásov a vencov vrátane vzpier odstránenie</t>
  </si>
  <si>
    <t>76</t>
  </si>
  <si>
    <t>39</t>
  </si>
  <si>
    <t>417361821.S</t>
  </si>
  <si>
    <t>Výstuž stužujúcich pásov a vencov z betonárskej ocele B500 (10505)</t>
  </si>
  <si>
    <t>78</t>
  </si>
  <si>
    <t>417391151.S</t>
  </si>
  <si>
    <t>Montáž obkladu betónových konštrukcií vykonaný súčasne s betónovaním extrudovaným polystyrénom</t>
  </si>
  <si>
    <t>80</t>
  </si>
  <si>
    <t>41</t>
  </si>
  <si>
    <t>M</t>
  </si>
  <si>
    <t>283750000700.S</t>
  </si>
  <si>
    <t>Doska XPS hr. 50 mm, zateplenie soklov, suterénov, podláh</t>
  </si>
  <si>
    <t>82</t>
  </si>
  <si>
    <t>430321315.S</t>
  </si>
  <si>
    <t>Schodiskové konštrukcie, betón železový tr. C 20/25</t>
  </si>
  <si>
    <t>84</t>
  </si>
  <si>
    <t>43</t>
  </si>
  <si>
    <t>430361821.S</t>
  </si>
  <si>
    <t>Výstuž schodiskových konštrukcií z betonárskej ocele B500 (10505)</t>
  </si>
  <si>
    <t>86</t>
  </si>
  <si>
    <t>434351141.S</t>
  </si>
  <si>
    <t>Debnenie stupňov na podstupňovej doske alebo na teréne pôdorysne priamočiarych zhotovenie</t>
  </si>
  <si>
    <t>88</t>
  </si>
  <si>
    <t>45</t>
  </si>
  <si>
    <t>434351142.S</t>
  </si>
  <si>
    <t>Debnenie stupňov na podstupňovej doske alebo na teréne pôdorysne priamočiarych odstránenie</t>
  </si>
  <si>
    <t>90</t>
  </si>
  <si>
    <t>Komunikácie</t>
  </si>
  <si>
    <t>564760111.S</t>
  </si>
  <si>
    <t>Podklad alebo kryt z kameniva hrubého drveného veľ. 8-16 mm s rozprestretím a zhutnením hr. 200 mm</t>
  </si>
  <si>
    <t>92</t>
  </si>
  <si>
    <t>47</t>
  </si>
  <si>
    <t>564782111.S</t>
  </si>
  <si>
    <t>Podklad alebo kryt z kameniva hrubého drveného veľ. 32-63 mm (vibr.štrk) po zhut.hr. 300 mm</t>
  </si>
  <si>
    <t>94</t>
  </si>
  <si>
    <t>564861111.S</t>
  </si>
  <si>
    <t>Podklad zo štrkodrviny s rozprestretím a zhutnením, po zhutnení hr. 200 mm</t>
  </si>
  <si>
    <t>96</t>
  </si>
  <si>
    <t>49</t>
  </si>
  <si>
    <t>596911141.S</t>
  </si>
  <si>
    <t>Kladenie betónovej zámkovej dlažby komunikácií pre peších hr. 60 mm pre peších do 50 m2 so zriadením lôžka z kameniva hr. 30 mm</t>
  </si>
  <si>
    <t>98</t>
  </si>
  <si>
    <t>592460007700.S</t>
  </si>
  <si>
    <t>Dlažba betónová škárová, rozmer 200x165x60 mm, prírodná</t>
  </si>
  <si>
    <t>100</t>
  </si>
  <si>
    <t>51</t>
  </si>
  <si>
    <t>596911221.S</t>
  </si>
  <si>
    <t>Kladenie betónovej zámkovej dlažby pozemných komunikácií hr. 80 mm pre peších do 50 m2 so zriadením lôžka z kameniva hr. 50 mm</t>
  </si>
  <si>
    <t>102</t>
  </si>
  <si>
    <t>592460008500.S</t>
  </si>
  <si>
    <t>Dlažba betónová škárová, rozmer 200x165x80 mm, prírodná</t>
  </si>
  <si>
    <t>104</t>
  </si>
  <si>
    <t>Úpravy povrchov, podlahy, osadenie</t>
  </si>
  <si>
    <t>53</t>
  </si>
  <si>
    <t>611460151.S</t>
  </si>
  <si>
    <t>Príprava vnútorného podkladu stropov cementovým prednástrekom, hr. 3 mm</t>
  </si>
  <si>
    <t>106</t>
  </si>
  <si>
    <t>611461136</t>
  </si>
  <si>
    <t>Vnútorná omietka stropov BAUMIT, vápennocementová, strojné miešanie, ručné nanášanie, MVR Uni, hr. 8 mm</t>
  </si>
  <si>
    <t>108</t>
  </si>
  <si>
    <t>55</t>
  </si>
  <si>
    <t>612460151.S</t>
  </si>
  <si>
    <t>Príprava vnútorného podkladu stien cementovým prednástrekom, hr. 3 mm</t>
  </si>
  <si>
    <t>110</t>
  </si>
  <si>
    <t>612465136</t>
  </si>
  <si>
    <t>Vnútorná omietka stien BAUMIT, vápennocementová, strojné miešanie, ručné nanášanie, MVR Uni, hr. 10 mm</t>
  </si>
  <si>
    <t>112</t>
  </si>
  <si>
    <t>57</t>
  </si>
  <si>
    <t>622461032.S</t>
  </si>
  <si>
    <t>Vonkajšia omietka stien pastovitá silikátová roztieraná, hr. 1,5 mm</t>
  </si>
  <si>
    <t>114</t>
  </si>
  <si>
    <t>625250241.S</t>
  </si>
  <si>
    <t>Kontaktný zatepľovací systém z bieleho EPS hr. 30 mm, zatĺkacie kotvy</t>
  </si>
  <si>
    <t>116</t>
  </si>
  <si>
    <t>59</t>
  </si>
  <si>
    <t>625250737.S</t>
  </si>
  <si>
    <t>Kontaktný zatepľovací systém z minerálnej vlny hr. 100 mm, zatĺkacie kotvy</t>
  </si>
  <si>
    <t>118</t>
  </si>
  <si>
    <t>631315661.S</t>
  </si>
  <si>
    <t>Mazanina z betónu prostého (m3) tr. C 20/25 hr.nad 120 do 240 mm</t>
  </si>
  <si>
    <t>120</t>
  </si>
  <si>
    <t>61</t>
  </si>
  <si>
    <t>631319175.S</t>
  </si>
  <si>
    <t>Príplatok za strhnutie povrchu mazaniny latou pre hr. obidvoch vrstiev mazaniny nad 120 do 240 mm</t>
  </si>
  <si>
    <t>122</t>
  </si>
  <si>
    <t>631362442.S</t>
  </si>
  <si>
    <t>Výstuž mazanín z betónov (z kameniva) a z ľahkých betónov zo sietí KARI, priemer drôtu 8/8 mm, veľkosť oka 150x150 mm</t>
  </si>
  <si>
    <t>124</t>
  </si>
  <si>
    <t>63</t>
  </si>
  <si>
    <t>631501111.S</t>
  </si>
  <si>
    <t>Násyp s utlačením a urovnaním povrchu z kameniva ťaženého hrubého a drobného</t>
  </si>
  <si>
    <t>126</t>
  </si>
  <si>
    <t>632450285</t>
  </si>
  <si>
    <t>Cementová samonivelizačná stierka BAUMIT Nivello 10, triedy CT-C30-F7, hr. 5 mm</t>
  </si>
  <si>
    <t>128</t>
  </si>
  <si>
    <t>65</t>
  </si>
  <si>
    <t>632455603</t>
  </si>
  <si>
    <t>Cementový poter BAUMIT Estrich, triedy CT-C20-F5, hr. 45 mm</t>
  </si>
  <si>
    <t>130</t>
  </si>
  <si>
    <t>632455604</t>
  </si>
  <si>
    <t>Cementový poter BAUMIT Estrich, triedy CT-C20-F5, hr. 50 mm</t>
  </si>
  <si>
    <t>132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</si>
  <si>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</si>
  <si>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</si>
  <si>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</si>
  <si>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</si>
  <si>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</si>
  <si>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134</t>
  </si>
  <si>
    <t>592170002100.S</t>
  </si>
  <si>
    <t>Obrubník cestný, lxšxv 1000x100x200 mm, skosenie 15/15 mm</t>
  </si>
  <si>
    <t>136</t>
  </si>
  <si>
    <t>69</t>
  </si>
  <si>
    <t>916561112.S</t>
  </si>
  <si>
    <t>Osadenie záhonového alebo parkového obrubníka betón., do lôžka z bet. pros. tr. C 16/20 s bočnou oporou</t>
  </si>
  <si>
    <t>138</t>
  </si>
  <si>
    <t>592170001800.S</t>
  </si>
  <si>
    <t>Obrubník parkový, lxšxv 1000x50x200 mm, prírodný</t>
  </si>
  <si>
    <t>140</t>
  </si>
  <si>
    <t>71</t>
  </si>
  <si>
    <t>941941031.S</t>
  </si>
  <si>
    <t>Montáž lešenia ľahkého pracovného radového s podlahami šírky od 0,80 do 1,00 m, výšky do 10 m</t>
  </si>
  <si>
    <t>142</t>
  </si>
  <si>
    <t>941941191.S</t>
  </si>
  <si>
    <t>Príplatok za prvý a každý ďalší i začatý mesiac použitia lešenia ľahkého pracovného radového s podlahami šírky od 0,80 do 1,00 m, výšky do 10 m</t>
  </si>
  <si>
    <t>144</t>
  </si>
  <si>
    <t>73</t>
  </si>
  <si>
    <t>941941831.S</t>
  </si>
  <si>
    <t>Demontáž lešenia ľahkého pracovného radového s podlahami šírky nad 0,80 do 1,00 m, výšky do 10 m</t>
  </si>
  <si>
    <t>146</t>
  </si>
  <si>
    <t>941955002.S</t>
  </si>
  <si>
    <t>Lešenie ľahké pracovné pomocné s výškou lešeňovej podlahy nad 1,20 do 1,90 m</t>
  </si>
  <si>
    <t>148</t>
  </si>
  <si>
    <t>75</t>
  </si>
  <si>
    <t>952901111.S</t>
  </si>
  <si>
    <t>Vyčistenie budov pri výške podlaží do 4 m</t>
  </si>
  <si>
    <t>150</t>
  </si>
  <si>
    <t>953945309.S</t>
  </si>
  <si>
    <t>Hliníkový soklový profil šírky 103 mm</t>
  </si>
  <si>
    <t>152</t>
  </si>
  <si>
    <t>77</t>
  </si>
  <si>
    <t>953945351.S</t>
  </si>
  <si>
    <t>Hliníkový rohový ochranný profil s integrovanou mriežkou</t>
  </si>
  <si>
    <t>154</t>
  </si>
  <si>
    <t>979082213.S</t>
  </si>
  <si>
    <t>Vodorovná doprava sutiny so zložením a hrubým urovnaním na vzdialenosť do 1 km</t>
  </si>
  <si>
    <t>156</t>
  </si>
  <si>
    <t>79</t>
  </si>
  <si>
    <t>979082219.S</t>
  </si>
  <si>
    <t>Príplatok k cene za každý ďalší aj začatý 1 km nad 1 km pre vodorovnú dopravu sutiny</t>
  </si>
  <si>
    <t>158</t>
  </si>
  <si>
    <t>979087212.S</t>
  </si>
  <si>
    <t>Nakladanie na dopravné prostriedky pre vodorovnú dopravu sutiny</t>
  </si>
  <si>
    <t>160</t>
  </si>
  <si>
    <t>81</t>
  </si>
  <si>
    <t>979089012.S</t>
  </si>
  <si>
    <t>Poplatok za skladovanie - betón, tehly, dlaždice (17 01) ostatné</t>
  </si>
  <si>
    <t>162</t>
  </si>
  <si>
    <t>9901r</t>
  </si>
  <si>
    <t>Montáž a dodávka betónový veľkoobjemový kvetináč 2400x600*600mm</t>
  </si>
  <si>
    <t>164</t>
  </si>
  <si>
    <t>83</t>
  </si>
  <si>
    <t>9901r1</t>
  </si>
  <si>
    <t>Montáž a dodávka betónový veľkoobjemový kvetináč 1000x600*600mm</t>
  </si>
  <si>
    <t>166</t>
  </si>
  <si>
    <t>99</t>
  </si>
  <si>
    <t>Presun hmôt HSV</t>
  </si>
  <si>
    <t>998011001.S</t>
  </si>
  <si>
    <t>Presun hmôt pre budovy (801, 803, 812), zvislá konštr. z tehál, tvárnic, z kovu výšky do 6 m</t>
  </si>
  <si>
    <t>168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</si>
  <si>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</si>
  <si>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</si>
  <si>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</si>
  <si>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</si>
  <si>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</si>
  <si>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</si>
  <si>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</si>
  <si>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170</t>
  </si>
  <si>
    <t>711112001.S</t>
  </si>
  <si>
    <t xml:space="preserve">Zhotovenie  izolácie proti zemnej vlhkosti zvislá penetračným náterom za studena</t>
  </si>
  <si>
    <t>172</t>
  </si>
  <si>
    <t>87</t>
  </si>
  <si>
    <t>246170000900.S</t>
  </si>
  <si>
    <t>Lak asfaltový penetračný</t>
  </si>
  <si>
    <t>174</t>
  </si>
  <si>
    <t>711113131.S</t>
  </si>
  <si>
    <t>Izolácie proti zemnej vlhkosti a povrchovej vode 2-zložkovou stierkou hydroizolačnou minerálnou pružnou hr. 2 mm na ploche vodorovnej</t>
  </si>
  <si>
    <t>176</t>
  </si>
  <si>
    <t>89</t>
  </si>
  <si>
    <t>711132107.S</t>
  </si>
  <si>
    <t>Zhotovenie izolácie proti zemnej vlhkosti nopovou fóloiu položenou voľne na ploche zvislej</t>
  </si>
  <si>
    <t>178</t>
  </si>
  <si>
    <t>283230002700.S</t>
  </si>
  <si>
    <t>Nopová HDPE fólia hrúbky 0,5 mm, výška nopu 8 mm, proti zemnej vlhkosti s radónovou ochranou, pre spodnú stavbu</t>
  </si>
  <si>
    <t>180</t>
  </si>
  <si>
    <t>91</t>
  </si>
  <si>
    <t>711141559.S</t>
  </si>
  <si>
    <t xml:space="preserve">Zhotovenie  izolácie proti zemnej vlhkosti a tlakovej vode vodorovná NAIP pritavením</t>
  </si>
  <si>
    <t>182</t>
  </si>
  <si>
    <t>711142559.S</t>
  </si>
  <si>
    <t xml:space="preserve">Zhotovenie  izolácie proti zemnej vlhkosti a tlakovej vode zvislá NAIP pritavením</t>
  </si>
  <si>
    <t>184</t>
  </si>
  <si>
    <t>93</t>
  </si>
  <si>
    <t>628310000900.S</t>
  </si>
  <si>
    <t>Pás asfaltový s jemným posypom hr. 4,0 mm vystužený vložkou z umelohmotnej rohože</t>
  </si>
  <si>
    <t>186</t>
  </si>
  <si>
    <t>711211501</t>
  </si>
  <si>
    <t>Jednozlož. hydroizolačná hmota CEMIX, kúpeľňová hydroizolácia dvojnásobná, ozn. I03 vodorová</t>
  </si>
  <si>
    <t>188</t>
  </si>
  <si>
    <t>95</t>
  </si>
  <si>
    <t>711212501</t>
  </si>
  <si>
    <t>Jednozlož. hydroizolačná hmota CEMIX, kúpeľňová hydroizolácia dvojnásobná, ozn. I03 zvislá</t>
  </si>
  <si>
    <t>190</t>
  </si>
  <si>
    <t>998711201.S</t>
  </si>
  <si>
    <t>Presun hmôt pre izoláciu proti vode v objektoch výšky do 6 m</t>
  </si>
  <si>
    <t>%</t>
  </si>
  <si>
    <t>192</t>
  </si>
  <si>
    <t>712</t>
  </si>
  <si>
    <t>Izolácie striech, povlakové krytiny</t>
  </si>
  <si>
    <t>97</t>
  </si>
  <si>
    <t>712290010.S</t>
  </si>
  <si>
    <t>Zhotovenie parozábrany pre strechy ploché do 10°</t>
  </si>
  <si>
    <t>194</t>
  </si>
  <si>
    <t>628420000100.S</t>
  </si>
  <si>
    <t>Pás asfaltový SBS s jemným posypom hr. 3,0 mm s kombinovanou vložkou samolepiaci modifikovaný</t>
  </si>
  <si>
    <t>196</t>
  </si>
  <si>
    <t>712290011</t>
  </si>
  <si>
    <t>Extenzívna zelená strecha komplet vrstvy 1-5</t>
  </si>
  <si>
    <t>198</t>
  </si>
  <si>
    <t>712370070.S</t>
  </si>
  <si>
    <t>Zhotovenie povlakovej krytiny striech plochých do 10° PVC-P fóliou upevnenou prikotvením so zvarením spoju</t>
  </si>
  <si>
    <t>200</t>
  </si>
  <si>
    <t>101</t>
  </si>
  <si>
    <t>283220002000.S</t>
  </si>
  <si>
    <t>Hydroizolačná fólia PVC-P hr. 1,5 mm izolácia plochých striech</t>
  </si>
  <si>
    <t>202</t>
  </si>
  <si>
    <t>311970001500.S</t>
  </si>
  <si>
    <t>Vrut do dĺžky 150 mm na upevnenie do kombi dosiek</t>
  </si>
  <si>
    <t>204</t>
  </si>
  <si>
    <t>103</t>
  </si>
  <si>
    <t>553430004700.S</t>
  </si>
  <si>
    <t>Lišta kútová z poplastovaného plechu pre ukončenie fólií z PVC š. 70 mm, dĺ. 2 m</t>
  </si>
  <si>
    <t>206</t>
  </si>
  <si>
    <t>712973232.S</t>
  </si>
  <si>
    <t>Detaily k PVC-P fóliam zaizolovanie kruhového prestupu 101 – 250 mm</t>
  </si>
  <si>
    <t>208</t>
  </si>
  <si>
    <t>105</t>
  </si>
  <si>
    <t>712990040.S</t>
  </si>
  <si>
    <t>Položenie geotextílie vodorovne alebo zvislo na strechy ploché do 10°</t>
  </si>
  <si>
    <t>210</t>
  </si>
  <si>
    <t>693110004710.S</t>
  </si>
  <si>
    <t>Geotextília polypropylénová netkaná 400 g/m2</t>
  </si>
  <si>
    <t>212</t>
  </si>
  <si>
    <t>107</t>
  </si>
  <si>
    <t>7129900401</t>
  </si>
  <si>
    <t>Položenie drenážnej vrstvy vodorovne</t>
  </si>
  <si>
    <t>214</t>
  </si>
  <si>
    <t>693110001801</t>
  </si>
  <si>
    <t>Drenážna vrstva PETEXDREN</t>
  </si>
  <si>
    <t>216</t>
  </si>
  <si>
    <t>713</t>
  </si>
  <si>
    <t>Izolácie tepelné</t>
  </si>
  <si>
    <t>109</t>
  </si>
  <si>
    <t>713120010.S</t>
  </si>
  <si>
    <t>Zakrývanie tepelnej izolácie podláh fóliou</t>
  </si>
  <si>
    <t>218</t>
  </si>
  <si>
    <t>283230011400.S</t>
  </si>
  <si>
    <t>Krycia PE fólia hr. 0,12 mm</t>
  </si>
  <si>
    <t>220</t>
  </si>
  <si>
    <t>111</t>
  </si>
  <si>
    <t>713122111.S</t>
  </si>
  <si>
    <t>Montáž tepelnej izolácie podláh polystyrénom, kladeným voľne v jednej vrstve</t>
  </si>
  <si>
    <t>222</t>
  </si>
  <si>
    <t>283760002100</t>
  </si>
  <si>
    <t>Doska EPS Neofloor 150 hr. 100 mm, sivý penový polystyrén pre zateplenie podláh, ISOVER</t>
  </si>
  <si>
    <t>224</t>
  </si>
  <si>
    <t>113</t>
  </si>
  <si>
    <t>713132211.S</t>
  </si>
  <si>
    <t>Montáž tepelnej izolácie podzemných stien a základov xps celoplošným prilepením</t>
  </si>
  <si>
    <t>226</t>
  </si>
  <si>
    <t>283750002500.S</t>
  </si>
  <si>
    <t>Doska XPS 300 hr. 160 mm, zakladanie stavieb, podlahy, obrátené ploché strechy</t>
  </si>
  <si>
    <t>228</t>
  </si>
  <si>
    <t>115</t>
  </si>
  <si>
    <t>713142160.S</t>
  </si>
  <si>
    <t>Montáž tepelnej izolácie striech plochých do 10° spádovými doskami z polystyrénu v jednej vrstve</t>
  </si>
  <si>
    <t>230</t>
  </si>
  <si>
    <t>283760007400.S</t>
  </si>
  <si>
    <t>Doska spádová EPS 100 S grafitová pre vyspádovanie plochých striech</t>
  </si>
  <si>
    <t>232</t>
  </si>
  <si>
    <t>117</t>
  </si>
  <si>
    <t>713142250.S</t>
  </si>
  <si>
    <t>Montáž tepelnej izolácie striech plochých do 10° polystyrénom, dvojvrstvová kladenými voľne</t>
  </si>
  <si>
    <t>234</t>
  </si>
  <si>
    <t>283720008100.S</t>
  </si>
  <si>
    <t>Doska EPS hr. 120 mm, pevnosť v tlaku 100 kPa, na zateplenie podláh a plochých striech</t>
  </si>
  <si>
    <t>236</t>
  </si>
  <si>
    <t>119</t>
  </si>
  <si>
    <t>283720008300.S</t>
  </si>
  <si>
    <t>Doska EPS hr. 160 mm, pevnosť v tlaku 100 kPa, na zateplenie podláh a plochých striech</t>
  </si>
  <si>
    <t>238</t>
  </si>
  <si>
    <t>283750002200.S</t>
  </si>
  <si>
    <t>Doska XPS 300 hr. 120 mm, zakladanie stavieb, podlahy, obrátené ploché strechy</t>
  </si>
  <si>
    <t>240</t>
  </si>
  <si>
    <t>121</t>
  </si>
  <si>
    <t>242</t>
  </si>
  <si>
    <t>713144030.S</t>
  </si>
  <si>
    <t>Montáž tepelnej izolácie na atiku polystyrénom prikotvením</t>
  </si>
  <si>
    <t>244</t>
  </si>
  <si>
    <t>123</t>
  </si>
  <si>
    <t>283720006500.S</t>
  </si>
  <si>
    <t>Doska EPS hr. 100 mm, pevnosť v tlaku 70 kPa, do spodnej vrstvy v dvojvrstvovej skladbe plochých striech</t>
  </si>
  <si>
    <t>246</t>
  </si>
  <si>
    <t>998713201.S</t>
  </si>
  <si>
    <t>Presun hmôt pre izolácie tepelné v objektoch výšky do 6 m</t>
  </si>
  <si>
    <t>248</t>
  </si>
  <si>
    <t>764</t>
  </si>
  <si>
    <t>Konštrukcie klampiarske</t>
  </si>
  <si>
    <t>125</t>
  </si>
  <si>
    <t>764421560.S</t>
  </si>
  <si>
    <t>Oplechovanie ríms, balkónov, terás z poplastovaného plechu, r.š. 500 mm</t>
  </si>
  <si>
    <t>250</t>
  </si>
  <si>
    <t>764430550.S</t>
  </si>
  <si>
    <t>Oplechovanie muriva a atík z poplastovaného plechu, vrátane rohov r.š. 750 mm</t>
  </si>
  <si>
    <t>252</t>
  </si>
  <si>
    <t>127</t>
  </si>
  <si>
    <t>7644414109</t>
  </si>
  <si>
    <t>Bočná vpusť hranatá</t>
  </si>
  <si>
    <t>254</t>
  </si>
  <si>
    <t>764454453.S</t>
  </si>
  <si>
    <t>Zvodové rúry z pozinkovaného farbeného PZf plechu, kruhové priemer 100 mm</t>
  </si>
  <si>
    <t>256</t>
  </si>
  <si>
    <t>129</t>
  </si>
  <si>
    <t>998764201.S</t>
  </si>
  <si>
    <t>Presun hmôt pre konštrukcie klampiarske v objektoch výšky do 6 m</t>
  </si>
  <si>
    <t>258</t>
  </si>
  <si>
    <t>766</t>
  </si>
  <si>
    <t>Konštrukcie stolárske</t>
  </si>
  <si>
    <t>766621400.S</t>
  </si>
  <si>
    <t>Montáž okien plastových s hydroizolačnými ISO páskami (exteriérová a interiérová)</t>
  </si>
  <si>
    <t>260</t>
  </si>
  <si>
    <t>131</t>
  </si>
  <si>
    <t>283290006100.S</t>
  </si>
  <si>
    <t>Tesniaca paropriepustná fólia polymér-flísová, š. 290 mm, dĺ. 30 m, pre tesnenie pripájacej škáry okenného rámu a muriva z exteriéru</t>
  </si>
  <si>
    <t>262</t>
  </si>
  <si>
    <t>611410010400.S1</t>
  </si>
  <si>
    <t>Plastové okno šxv 3000x2050 mm, izolačné trojsklo, 6 komorový profil vrátane parapetov</t>
  </si>
  <si>
    <t>264</t>
  </si>
  <si>
    <t>133</t>
  </si>
  <si>
    <t>611410010400.S2</t>
  </si>
  <si>
    <t>Plastové okno šxv 1200x2050 mm, izolačné trojsklo, 6 komorový profil vrátane parapetov</t>
  </si>
  <si>
    <t>266</t>
  </si>
  <si>
    <t>766621409.S</t>
  </si>
  <si>
    <t>Montáž a dodávka plastových zhrňovacích dverí - predelenie triedy od spacej časti</t>
  </si>
  <si>
    <t>268</t>
  </si>
  <si>
    <t>135</t>
  </si>
  <si>
    <t>766641161.S</t>
  </si>
  <si>
    <t>Montáž dverí vchodových, 1 m obvodu dverí</t>
  </si>
  <si>
    <t>270</t>
  </si>
  <si>
    <t>611730000100.S1</t>
  </si>
  <si>
    <t xml:space="preserve">Vstupné dvere protipožiarne EW30/D3-C   šxv 2800x2400 mm</t>
  </si>
  <si>
    <t>272</t>
  </si>
  <si>
    <t>137</t>
  </si>
  <si>
    <t>766662112.S</t>
  </si>
  <si>
    <t>Montáž dverového krídla otočného jednokrídlového poldrážkového, do existujúcej zárubne, vrátane kovania</t>
  </si>
  <si>
    <t>274</t>
  </si>
  <si>
    <t>549150000900</t>
  </si>
  <si>
    <t>Kľučka dverová 2x</t>
  </si>
  <si>
    <t>276</t>
  </si>
  <si>
    <t>139</t>
  </si>
  <si>
    <t>611610003600.S</t>
  </si>
  <si>
    <t>Dvere vnútorné jednokrídlové, šírka 600-900 mm, výplň DTD doska, povrch dýha, plné</t>
  </si>
  <si>
    <t>278</t>
  </si>
  <si>
    <t>766702111.S</t>
  </si>
  <si>
    <t>Montáž zárubní obložkových pre dvere jednokrídlové</t>
  </si>
  <si>
    <t>280</t>
  </si>
  <si>
    <t>141</t>
  </si>
  <si>
    <t>611810003200.S</t>
  </si>
  <si>
    <t>Zárubňa vnútorná obložková, šírka 600-900 mm, výška 1970 mm, DTD doska, povrch dýha, pre stenu hrúbky 60-170 mm, pre jednokrídlové dvere</t>
  </si>
  <si>
    <t>282</t>
  </si>
  <si>
    <t>998766201.S</t>
  </si>
  <si>
    <t>Presun hmot pre konštrukcie stolárske v objektoch výšky do 6 m</t>
  </si>
  <si>
    <t>284</t>
  </si>
  <si>
    <t>767</t>
  </si>
  <si>
    <t>Konštrukcie doplnkové kovové</t>
  </si>
  <si>
    <t>143</t>
  </si>
  <si>
    <t>767310100.S</t>
  </si>
  <si>
    <t>Montáž výlezu do plochej strechy</t>
  </si>
  <si>
    <t>286</t>
  </si>
  <si>
    <t>611330000500.S</t>
  </si>
  <si>
    <t>Strešný výlez PVC, šxv 900x1200 mm, pre plochú strechu</t>
  </si>
  <si>
    <t>288</t>
  </si>
  <si>
    <t>145</t>
  </si>
  <si>
    <t>767310109.S</t>
  </si>
  <si>
    <t>Rebrík k výlezu do plochej strechy</t>
  </si>
  <si>
    <t>290</t>
  </si>
  <si>
    <t>767340000.Sr1</t>
  </si>
  <si>
    <t>Montáž a dodávka oceľového prístrešku terasy rovná strecha z polykarbonátu</t>
  </si>
  <si>
    <t>292</t>
  </si>
  <si>
    <t>147</t>
  </si>
  <si>
    <t>767901.Sr1</t>
  </si>
  <si>
    <t xml:space="preserve">Montáž a dodávka  zábradlia terasy</t>
  </si>
  <si>
    <t>294</t>
  </si>
  <si>
    <t>771</t>
  </si>
  <si>
    <t>Podlahy z dlaždíc</t>
  </si>
  <si>
    <t>771271107.S</t>
  </si>
  <si>
    <t>Montáž obkladov schodiskových stupňov dlaždicami do malty</t>
  </si>
  <si>
    <t>296</t>
  </si>
  <si>
    <t>149</t>
  </si>
  <si>
    <t>771415002.S</t>
  </si>
  <si>
    <t>Montáž soklíkov z obkladačiek do tmelu</t>
  </si>
  <si>
    <t>298</t>
  </si>
  <si>
    <t>771541015.S</t>
  </si>
  <si>
    <t>Montáž podláh z dlaždíc gres kladených do malty</t>
  </si>
  <si>
    <t>300</t>
  </si>
  <si>
    <t>151</t>
  </si>
  <si>
    <t>597740003300.S</t>
  </si>
  <si>
    <t>Dlaždice keramické gresové mrazuvzdorné</t>
  </si>
  <si>
    <t>302</t>
  </si>
  <si>
    <t>771541115.S</t>
  </si>
  <si>
    <t>Montáž podláh z dlaždíc gres kladených do tmelu</t>
  </si>
  <si>
    <t>304</t>
  </si>
  <si>
    <t>153</t>
  </si>
  <si>
    <t>597740001910.S</t>
  </si>
  <si>
    <t>Dlaždice keramické gresové protišmykové</t>
  </si>
  <si>
    <t>306</t>
  </si>
  <si>
    <t>998771201.S</t>
  </si>
  <si>
    <t>Presun hmôt pre podlahy z dlaždíc v objektoch výšky do 6m</t>
  </si>
  <si>
    <t>308</t>
  </si>
  <si>
    <t>776</t>
  </si>
  <si>
    <t>Podlahy povlakové</t>
  </si>
  <si>
    <t>155</t>
  </si>
  <si>
    <t>776411000.S</t>
  </si>
  <si>
    <t>Lepenie podlahových líšt soklových</t>
  </si>
  <si>
    <t>310</t>
  </si>
  <si>
    <t>776572310.S</t>
  </si>
  <si>
    <t>Lepenie textilných podláh - kobercov z pásov</t>
  </si>
  <si>
    <t>312</t>
  </si>
  <si>
    <t>157</t>
  </si>
  <si>
    <t>697410001900</t>
  </si>
  <si>
    <t xml:space="preserve">Koberec všívaný  trieda záťaže 33</t>
  </si>
  <si>
    <t>314</t>
  </si>
  <si>
    <t>776990110.S</t>
  </si>
  <si>
    <t>Penetrovanie podkladu pred kladením povlakových podláh</t>
  </si>
  <si>
    <t>316</t>
  </si>
  <si>
    <t>159</t>
  </si>
  <si>
    <t>998776201.S</t>
  </si>
  <si>
    <t>Presun hmôt pre podlahy povlakové v objektoch výšky do 6 m</t>
  </si>
  <si>
    <t>318</t>
  </si>
  <si>
    <t>781</t>
  </si>
  <si>
    <t>Obklady</t>
  </si>
  <si>
    <t>781445102.S</t>
  </si>
  <si>
    <t>Montáž obkladov vnútor. stien z obkladačiek kladených do tmelu</t>
  </si>
  <si>
    <t>320</t>
  </si>
  <si>
    <t>161</t>
  </si>
  <si>
    <t>597640002300.S</t>
  </si>
  <si>
    <t>Obkladačky keramické</t>
  </si>
  <si>
    <t>322</t>
  </si>
  <si>
    <t>781731050.S</t>
  </si>
  <si>
    <t>Montáž obkladov vonk. stien z obkladačiek tehlových kladených do malty, škár. hmotou škárovacou, veľ. 290 x 65 mm</t>
  </si>
  <si>
    <t>324</t>
  </si>
  <si>
    <t>163</t>
  </si>
  <si>
    <t>596360000100.S</t>
  </si>
  <si>
    <t>Obkladový pásik tehlový</t>
  </si>
  <si>
    <t>326</t>
  </si>
  <si>
    <t>998781202.S</t>
  </si>
  <si>
    <t>Presun hmôt pre obklady keramické v objektoch výšky nad 6 do 12 m</t>
  </si>
  <si>
    <t>328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</si>
  <si>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</si>
  <si>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</si>
  <si>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</si>
  <si>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</si>
  <si>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</si>
  <si>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330</t>
  </si>
  <si>
    <t>784452373</t>
  </si>
  <si>
    <t>Maľby z maliarskych zmesí Primalex, Farmal, ručne nanášané tónované dvojnásobné na hrubozrnný podklad výšky do 3,80 m</t>
  </si>
  <si>
    <t>332</t>
  </si>
  <si>
    <t>OST</t>
  </si>
  <si>
    <t>Ostatné - doplnenie alebo zmena položiek</t>
  </si>
  <si>
    <t>712a</t>
  </si>
  <si>
    <t>Povlakové krytiny</t>
  </si>
  <si>
    <t>167</t>
  </si>
  <si>
    <t>631001r</t>
  </si>
  <si>
    <t>Predpestovaný rozchodníkový koberec</t>
  </si>
  <si>
    <t>334</t>
  </si>
  <si>
    <t>631571090</t>
  </si>
  <si>
    <t xml:space="preserve">Násyp  na plochých strechách - extenzívny substrát</t>
  </si>
  <si>
    <t>336</t>
  </si>
  <si>
    <t>169</t>
  </si>
  <si>
    <t>338</t>
  </si>
  <si>
    <t>693110004710.Sr1</t>
  </si>
  <si>
    <t>Geotextília separačná</t>
  </si>
  <si>
    <t>340</t>
  </si>
  <si>
    <t>171</t>
  </si>
  <si>
    <t>693110004710.Sr2</t>
  </si>
  <si>
    <t>Geotextília filtračná</t>
  </si>
  <si>
    <t>342</t>
  </si>
  <si>
    <t>998712202.S</t>
  </si>
  <si>
    <t>Presun hmôt pre izoláciu povlakovej krytiny v objektoch výšky nad 6 do 12 m</t>
  </si>
  <si>
    <t>344</t>
  </si>
  <si>
    <t>722a</t>
  </si>
  <si>
    <t>173</t>
  </si>
  <si>
    <t>722250180.S</t>
  </si>
  <si>
    <t>Montáž hasiaceho prístroja na stenu</t>
  </si>
  <si>
    <t>346</t>
  </si>
  <si>
    <t>449170000900.S</t>
  </si>
  <si>
    <t>Prenosný hasiaci prístroj práškový P6Če 6 kg, 21A</t>
  </si>
  <si>
    <t>348</t>
  </si>
  <si>
    <t>764a</t>
  </si>
  <si>
    <t>175</t>
  </si>
  <si>
    <t>764326230.S1</t>
  </si>
  <si>
    <t>K4 - Oplechovanie striešky r.š. 675mm</t>
  </si>
  <si>
    <t>350</t>
  </si>
  <si>
    <t>764327220.S1</t>
  </si>
  <si>
    <t>K5 - Oplechovanie pri odkvape r.š.215mm</t>
  </si>
  <si>
    <t>352</t>
  </si>
  <si>
    <t>177</t>
  </si>
  <si>
    <t>764327220.S2</t>
  </si>
  <si>
    <t>K6 - Oplechovanie pri KZS r.š. 250mm</t>
  </si>
  <si>
    <t>354</t>
  </si>
  <si>
    <t>764327220.S3</t>
  </si>
  <si>
    <t>K7,8,9 - Obvodové oplechovanie r.š.265mm</t>
  </si>
  <si>
    <t>356</t>
  </si>
  <si>
    <t>179</t>
  </si>
  <si>
    <t>764327220.S4</t>
  </si>
  <si>
    <t>K13 - Oplechovanie prístrešku r.š.330mm</t>
  </si>
  <si>
    <t>358</t>
  </si>
  <si>
    <t>764331450.S1</t>
  </si>
  <si>
    <t>K2 - Oplechovanie atiky r.š.540mm</t>
  </si>
  <si>
    <t>360</t>
  </si>
  <si>
    <t>181</t>
  </si>
  <si>
    <t>764331460.S1</t>
  </si>
  <si>
    <t>K1 - Oplechovanie atiky r.š.620mm</t>
  </si>
  <si>
    <t>362</t>
  </si>
  <si>
    <t>764352421.S1</t>
  </si>
  <si>
    <t>K10 - Podstrešný žľab r.š.200mm</t>
  </si>
  <si>
    <t>364</t>
  </si>
  <si>
    <t>183</t>
  </si>
  <si>
    <t>764353402.S1</t>
  </si>
  <si>
    <t>K3 - Strešný žľab r.š.530mm</t>
  </si>
  <si>
    <t>366</t>
  </si>
  <si>
    <t>764454452.S1</t>
  </si>
  <si>
    <t>K11 - Zvodové potrubie priemer 80mm</t>
  </si>
  <si>
    <t>368</t>
  </si>
  <si>
    <t>185</t>
  </si>
  <si>
    <t>764454454.S1</t>
  </si>
  <si>
    <t>K12 - Zvodové potrubie priemer 120mm</t>
  </si>
  <si>
    <t>370</t>
  </si>
  <si>
    <t>998764202.S</t>
  </si>
  <si>
    <t>Presun hmôt pre konštrukcie klampiarske v objektoch výšky nad 6 do 12 m</t>
  </si>
  <si>
    <t>372</t>
  </si>
  <si>
    <t>767a</t>
  </si>
  <si>
    <t>Konštrukcie kovové doplnkové</t>
  </si>
  <si>
    <t>187</t>
  </si>
  <si>
    <t>767901r</t>
  </si>
  <si>
    <t>Montáž a dodávka vstupných hliníkových presklených dverí ED1 900x2500mm</t>
  </si>
  <si>
    <t>374</t>
  </si>
  <si>
    <t>767902r</t>
  </si>
  <si>
    <t>Montáž a dodávka vstupných protipožiarnych dverí ED2 2600x2500mm</t>
  </si>
  <si>
    <t>376</t>
  </si>
  <si>
    <t>189</t>
  </si>
  <si>
    <t>767911r</t>
  </si>
  <si>
    <t xml:space="preserve">Montáž a dodávka -  zábradlie hlavný vstup</t>
  </si>
  <si>
    <t>súbor</t>
  </si>
  <si>
    <t>378</t>
  </si>
  <si>
    <t>767912r</t>
  </si>
  <si>
    <t xml:space="preserve">Montáž a dodávka -  zábradlie vedľajší vstup</t>
  </si>
  <si>
    <t>380</t>
  </si>
  <si>
    <t>191</t>
  </si>
  <si>
    <t>767913r</t>
  </si>
  <si>
    <t xml:space="preserve">Montáž a dodávka -  zábradlie rampy časť 1a2</t>
  </si>
  <si>
    <t>382</t>
  </si>
  <si>
    <t>781a</t>
  </si>
  <si>
    <t>5952800009</t>
  </si>
  <si>
    <t>Keramický obklad BALTRUM GLATT</t>
  </si>
  <si>
    <t>384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</si>
  <si>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</si>
  <si>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</si>
  <si>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</si>
  <si>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</si>
  <si>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</si>
  <si>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133201101.S</t>
  </si>
  <si>
    <t>Výkop šachty zapaženej, hornina 3 do 100 m3</t>
  </si>
  <si>
    <t>133201109.S</t>
  </si>
  <si>
    <t>Príplatok k cenám za lepivosť pri hĺbení šachiet zapažených i nezapažených v hornine 3</t>
  </si>
  <si>
    <t>162501112.S</t>
  </si>
  <si>
    <t>Vodorovné premiestnenie výkopku po nespevnenej ceste z horniny tr.1-4, do 100 m3 na vzdialenosť do 3000 m</t>
  </si>
  <si>
    <t>171209002.S.1</t>
  </si>
  <si>
    <t>174101001.S</t>
  </si>
  <si>
    <t>Zásyp sypaninou so zhutnením jám, šachiet, rýh, zárezov alebo okolo objektov do 100 m3</t>
  </si>
  <si>
    <t>175101101.S</t>
  </si>
  <si>
    <t>Obsyp potrubia sypaninou z vhodných hornín 1 až 4 bez prehodenia sypaniny</t>
  </si>
  <si>
    <t>583310002900.S</t>
  </si>
  <si>
    <t>Štrkopiesok frakcia 0-16 mm</t>
  </si>
  <si>
    <t>279100001.r1</t>
  </si>
  <si>
    <t>Prestup v základoch</t>
  </si>
  <si>
    <t>451573111.S</t>
  </si>
  <si>
    <t>Lôžko pod potrubie, stoky a drobné objekty, v otvorenom výkope z piesku a štrkopiesku do 63 mm</t>
  </si>
  <si>
    <t>452311141.S</t>
  </si>
  <si>
    <t>Dosky, bloky, sedlá z betónu v otvorenom výkope tr. C 16/20</t>
  </si>
  <si>
    <t>Rúrové vedenie</t>
  </si>
  <si>
    <t>871266000.S</t>
  </si>
  <si>
    <t>Montáž kanalizačného PVC-U potrubia hladkého viacvrstvového DN 100</t>
  </si>
  <si>
    <t>286120000500.S</t>
  </si>
  <si>
    <t>Rúra PVC hladký, kanalizačný, gravitačný systém Dxr 110x3,2 mm, dĺ. 5 m, SN4 - napenená (viacvrstvová)</t>
  </si>
  <si>
    <t>871276002.S</t>
  </si>
  <si>
    <t>Montáž kanalizačného PVC-U potrubia hladkého viacvrstvového DN 125</t>
  </si>
  <si>
    <t>286110006400.S</t>
  </si>
  <si>
    <t>Rúra PVC-U hladký, kanalizačný, gravitačný systém Dxr 125x3,2 mm, dĺ. 5 m, SN4</t>
  </si>
  <si>
    <t>871326004.S</t>
  </si>
  <si>
    <t>Montáž kanalizačného PVC-U potrubia hladkého viacvrstvového DN 150</t>
  </si>
  <si>
    <t>286110006900.S</t>
  </si>
  <si>
    <t>Rúra PVC-U hladký, kanalizačný, gravitačný systém Dxr 160x4,0 mm, dĺ. 5 m</t>
  </si>
  <si>
    <t>877266000.S</t>
  </si>
  <si>
    <t>Montáž kanalizačného PVC-U kolena DN 100</t>
  </si>
  <si>
    <t>286510003400.S</t>
  </si>
  <si>
    <t>Koleno PVC-U, DN 110x15°, 30°, 45° pre hladký, kanalizačný, gravitačný systém</t>
  </si>
  <si>
    <t>877266024.S</t>
  </si>
  <si>
    <t>Montáž kanalizačnej PVC-U odbočky DN 100</t>
  </si>
  <si>
    <t>286510016700.S</t>
  </si>
  <si>
    <t>Odbočka 87° PVC, DN 110/110 pre hladký, kanalizačný, gravitačný systém</t>
  </si>
  <si>
    <t>877276002.S</t>
  </si>
  <si>
    <t>Montáž kanalizačného PVC-U kolena DN 125</t>
  </si>
  <si>
    <t>286510003900</t>
  </si>
  <si>
    <t>Koleno PVC-U, DN 125x45° hladká pre gravitačnú kanalizáciu</t>
  </si>
  <si>
    <t>877276026.S</t>
  </si>
  <si>
    <t>Montáž kanalizačnej PVC-U odbočky DN 125</t>
  </si>
  <si>
    <t>286510013200.S</t>
  </si>
  <si>
    <t>Odbočka 45° PVC, DN 125/110 pre hladký, kanalizačný, gravitačný systém</t>
  </si>
  <si>
    <t>877276048.S</t>
  </si>
  <si>
    <t>Montáž kanalizačnej PVC-U redukcie DN 125/100</t>
  </si>
  <si>
    <t>286510007900.S</t>
  </si>
  <si>
    <t>Redukcia PVC-U DN 125/110 pre hladký, kanalizačný, gravitačný systém</t>
  </si>
  <si>
    <t>877326004.S</t>
  </si>
  <si>
    <t>Montáž kanalizačného PVC-U kolena DN 150</t>
  </si>
  <si>
    <t>286510004400.S</t>
  </si>
  <si>
    <t>Koleno PVC-U, DN 160x15°, 30°, 45° pre hladký, kanalizačný, gravitačný systém</t>
  </si>
  <si>
    <t>877326028.S</t>
  </si>
  <si>
    <t>Montáž kanalizačnej PVC-U odbočky DN 150</t>
  </si>
  <si>
    <t>286510017100.S</t>
  </si>
  <si>
    <t>Odbočka 87° PVC, DN 160/125 pre hladký, kanalizačný, gravitačný systém</t>
  </si>
  <si>
    <t>892311000.S</t>
  </si>
  <si>
    <t>Skúška tesnosti kanalizácie D 150 mm</t>
  </si>
  <si>
    <t>894810009.S</t>
  </si>
  <si>
    <t>Montáž PP revíznej kanalizačnej šachty priemeru 600 mm do výšky šachty 2 m s roznášacím prstencom a poklopom</t>
  </si>
  <si>
    <t>286610037600.S</t>
  </si>
  <si>
    <t>Šachtové dno zberné DN 315, ku kanalizačnej revíznej šachte 600 mm, PP</t>
  </si>
  <si>
    <t>286610045200.S1</t>
  </si>
  <si>
    <t>Vlnovcová šachtová rúra kanalizačná 600 mm, dĺžka 1,2 m, PP</t>
  </si>
  <si>
    <t>286710035900.S</t>
  </si>
  <si>
    <t>Gumové tesnenie šachtovej rúry 600 mm ku kanalizačnej revíznej šachte 600 mm</t>
  </si>
  <si>
    <t>552410002100.S</t>
  </si>
  <si>
    <t>Poklop liatinový A15 priemer 600 mm</t>
  </si>
  <si>
    <t>592240009400.S</t>
  </si>
  <si>
    <t>Betónový roznášací prstenec pre revízne šachty DN 600 až 1000</t>
  </si>
  <si>
    <t>89901</t>
  </si>
  <si>
    <t>Napojenie kanalizačného potrubia do jestvujúcej šachty</t>
  </si>
  <si>
    <t>899721132.S</t>
  </si>
  <si>
    <t>Označenie kanalizačného potrubia hnedou výstražnou fóliou</t>
  </si>
  <si>
    <t>998271201.S</t>
  </si>
  <si>
    <t>Presun hmôt pre kanalizácie hĺbené murované vrátane drobných objektov v otvorenom výkope</t>
  </si>
  <si>
    <t>71341111B</t>
  </si>
  <si>
    <t>Tepelné izolácie - montáž izolácie potrubí a ohybov do DN 50 - zti</t>
  </si>
  <si>
    <t>azf1613</t>
  </si>
  <si>
    <t>Tubolit DG 28 x 20 izolácia-trubica AZ FLEX Armacell</t>
  </si>
  <si>
    <t>azf1617</t>
  </si>
  <si>
    <t>Tubolit DG 54 x 20 izolácia-trubica AZ FLEX Armacell</t>
  </si>
  <si>
    <t>azf1612</t>
  </si>
  <si>
    <t>Tubolit DG 22 x 20 izolácia-trubica AZ FLEX Armacell</t>
  </si>
  <si>
    <t>998713202</t>
  </si>
  <si>
    <t>Presun hmôt pre izolácie tepelné v objektoch výšky nad 6 m do 12 m</t>
  </si>
  <si>
    <t>721</t>
  </si>
  <si>
    <t>Zdravotech. vnútorná kanalizácia</t>
  </si>
  <si>
    <t>721172699</t>
  </si>
  <si>
    <t>Montáž zápachovej uzávierky</t>
  </si>
  <si>
    <t>286540068300</t>
  </si>
  <si>
    <t xml:space="preserve">Zápachová uzávierka  HL 132</t>
  </si>
  <si>
    <t>721173205</t>
  </si>
  <si>
    <t xml:space="preserve">Potrubie z novodurových rúr -  pripájacie D 50</t>
  </si>
  <si>
    <t>721194104.S</t>
  </si>
  <si>
    <t>Zriadenie prípojky na potrubí vyvedenie a upevnenie odpadových výpustiek D 40 mm</t>
  </si>
  <si>
    <t>721194105</t>
  </si>
  <si>
    <t>Zriadenie prípojok na potrubí vyvedenie a upevnenie odpadových výpustiek D 50</t>
  </si>
  <si>
    <t>721194107.S</t>
  </si>
  <si>
    <t>Zriadenie prípojky na potrubí vyvedenie a upevnenie odpadových výpustiek D 75 mm</t>
  </si>
  <si>
    <t>721194109</t>
  </si>
  <si>
    <t>Zriadenie prípojok na potrubí vyvedenie a upevnenie odpadových výpustiek D 110</t>
  </si>
  <si>
    <t>721242120</t>
  </si>
  <si>
    <t>Lapač strešných splavenínHL 600</t>
  </si>
  <si>
    <t>721273144-1.2</t>
  </si>
  <si>
    <t>M - Zápachový uzáver - žlab - sprchový kút HL50</t>
  </si>
  <si>
    <t>721273145</t>
  </si>
  <si>
    <t>M - Hlavica odvetrania WC HL810</t>
  </si>
  <si>
    <t>721290111.2</t>
  </si>
  <si>
    <t>Ostatné - skúška tesnosti kanalizácie v objektoch do DN 125</t>
  </si>
  <si>
    <t>ZDR03-4</t>
  </si>
  <si>
    <t>Podomietkový zápachový uzáver DN32 HL138</t>
  </si>
  <si>
    <t>ZDR03-710</t>
  </si>
  <si>
    <t>Vetracia hlavica (odvetranie WC potrubia HL810)</t>
  </si>
  <si>
    <t>998721202</t>
  </si>
  <si>
    <t>Presun hmôt pre vnútornú kanalizáciu v objektoch výšky nad 6 do 12 m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</si>
  <si>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</si>
  <si>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</si>
  <si>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</si>
  <si>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</si>
  <si>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722172622</t>
  </si>
  <si>
    <t>Potrubie z rúr REHAU, rúrka univerzálna RAUTITAN flex Dxt 20,0x2,8 mm v kotúčoch</t>
  </si>
  <si>
    <t>722172623</t>
  </si>
  <si>
    <t>Potrubie z rúr REHAU, rúrka univerzálna RAUTITAN flex Dxt 25,0x3,5 mm v kotúčoch</t>
  </si>
  <si>
    <t>722172632</t>
  </si>
  <si>
    <t>Potrubie z rúr REHAU, rúrka univerzálna RAUTITAN flex Dxt 50,0x6,9 mm v tyčiach</t>
  </si>
  <si>
    <t>722220111</t>
  </si>
  <si>
    <t>Montáž armatúry závitovej s jedným závitom, nástenka pre výtokový ventil G 1/2</t>
  </si>
  <si>
    <t>kus</t>
  </si>
  <si>
    <t>551110019900.S</t>
  </si>
  <si>
    <t>Ventil rohový, 1/2" - 3/8", s filtrom, bez matice, chrómovaná mosadz</t>
  </si>
  <si>
    <t>722220121</t>
  </si>
  <si>
    <t>Montáž armatúry závitovej s jedným závitom, nástenka pre batériu G 1/2</t>
  </si>
  <si>
    <t>pár</t>
  </si>
  <si>
    <t>286540045600</t>
  </si>
  <si>
    <t>Nástenka pre batériu</t>
  </si>
  <si>
    <t>722222016.S</t>
  </si>
  <si>
    <t xml:space="preserve">Montáž uzatváracieho ventilu  DN 25</t>
  </si>
  <si>
    <t>551110029520.S</t>
  </si>
  <si>
    <t>HUV DN25</t>
  </si>
  <si>
    <t>722250010.S</t>
  </si>
  <si>
    <t>Montáž hydrantového systému s tvarovo stálou hadicou D 33</t>
  </si>
  <si>
    <t>súb.</t>
  </si>
  <si>
    <t>449150004600.S</t>
  </si>
  <si>
    <t>Hydrantový systém s tvarovo stálou hadicou D 33</t>
  </si>
  <si>
    <t>722270200.S</t>
  </si>
  <si>
    <t>Montáž zariadenia pre magnetickú úpravu vody 1/2"</t>
  </si>
  <si>
    <t>436320007463.S</t>
  </si>
  <si>
    <t>Magnetická úprava vody, 1/2"x1/2"</t>
  </si>
  <si>
    <t>722290226</t>
  </si>
  <si>
    <t>Tlaková skúška vodovodného potrubia závitového do DN 50</t>
  </si>
  <si>
    <t>722290234</t>
  </si>
  <si>
    <t xml:space="preserve">Prepláchnutie  vodovodného potrubia do DN 80</t>
  </si>
  <si>
    <t>998722202</t>
  </si>
  <si>
    <t>Presun hmôt pre vnútorný vodovod v objektoch výšky nad 6 do 12 m</t>
  </si>
  <si>
    <t>725</t>
  </si>
  <si>
    <t>Zdravotechnika - zariaď. predmety</t>
  </si>
  <si>
    <t>725119215.S</t>
  </si>
  <si>
    <t>Montáž záchodovej misy keramickej volne stojacej s rovným odpadom</t>
  </si>
  <si>
    <t>642350000300.S</t>
  </si>
  <si>
    <t>Misa záchodová keramická voľne stojaca vodorovný odpad</t>
  </si>
  <si>
    <t>725119407.S</t>
  </si>
  <si>
    <t>Montáž záchodovej misy keramickej detskej voľne stojacej pre škôlky</t>
  </si>
  <si>
    <t>642350000100.S</t>
  </si>
  <si>
    <t>Misa záchodová keramická voľne stojaca detská</t>
  </si>
  <si>
    <t>725190000.S</t>
  </si>
  <si>
    <t xml:space="preserve">Montáž  deliacej steny plastovej</t>
  </si>
  <si>
    <t>642520000200.S1</t>
  </si>
  <si>
    <t>WC deliaca stena</t>
  </si>
  <si>
    <t>725219201.S</t>
  </si>
  <si>
    <t>Montáž umývadla keramického na konzoly, bez výtokovej armatúry</t>
  </si>
  <si>
    <t>642110004300.S</t>
  </si>
  <si>
    <t>Umývadlo keramické bežný typ</t>
  </si>
  <si>
    <t>725219505.S</t>
  </si>
  <si>
    <t>Montáž umývadla keramického detského závesného, bez výtokovej armatúry</t>
  </si>
  <si>
    <t>642110002730.S</t>
  </si>
  <si>
    <t>Umývadlo keramické detské závesné</t>
  </si>
  <si>
    <t>725219605.S</t>
  </si>
  <si>
    <t>Montáž polostĺpa pre detské umývadlá</t>
  </si>
  <si>
    <t>642910000700.S</t>
  </si>
  <si>
    <t>Polostĺp keramický pre detské umývadlá</t>
  </si>
  <si>
    <t>725241125.S</t>
  </si>
  <si>
    <t>Montáž sprchovej vaničky akrylátovej obdĺžnikovej 1000x900 mm</t>
  </si>
  <si>
    <t>554230000500.S</t>
  </si>
  <si>
    <t>Sprchovacia vanička akrylátová obdĺžniková s nožičkami rozmer 1000x900 mm</t>
  </si>
  <si>
    <t>725291112.S</t>
  </si>
  <si>
    <t>Montáž záchodového sedadla s poklopom</t>
  </si>
  <si>
    <t>554330000300.S</t>
  </si>
  <si>
    <t>Záchodové sedadlo plastové s poklopom</t>
  </si>
  <si>
    <t>554330001100.S</t>
  </si>
  <si>
    <t>Záchodové sedadlo s poklopom detské</t>
  </si>
  <si>
    <t>725319112.S</t>
  </si>
  <si>
    <t>Montáž kuchynských drezov jednoduchých, hranatých s rozmerom do 600x600 mm, bez výtokových armatúr</t>
  </si>
  <si>
    <t>552310001901</t>
  </si>
  <si>
    <t>Kuchynský drez nerezový na zapustenie do dosky</t>
  </si>
  <si>
    <t>725539102.S</t>
  </si>
  <si>
    <t>Montáž elektrického ohrievača závesného zvislého do 80 L</t>
  </si>
  <si>
    <t>541320005000.S</t>
  </si>
  <si>
    <t>Ohrievač vody inteligentný elektrický tlakový nástenný akumulačný, s elektronickým riadením, objem 80 l</t>
  </si>
  <si>
    <t>725539140.S</t>
  </si>
  <si>
    <t>Montáž elektrického prietokového ohrievača malolitrážneho do 5 L</t>
  </si>
  <si>
    <t>541310000100</t>
  </si>
  <si>
    <t>Elektrický prietokový ohrievač EO 5 P beztlakový malolitrážny s batériou, inštalácia nad umývadlo, objem 5 l, TATRAMAT</t>
  </si>
  <si>
    <t>725539141.S</t>
  </si>
  <si>
    <t>Montáž elektrického prietokového ohrievača malolitrážneho do 10 L</t>
  </si>
  <si>
    <t>541310000400</t>
  </si>
  <si>
    <t>Elektrický prietokový ohrievač EO 10 P tlakový, inštalácia pod umývadlo, objem 10 l, TATRAMAT</t>
  </si>
  <si>
    <t>725829201.S</t>
  </si>
  <si>
    <t>Montáž batérie umývadlovej a drezovej nástennej pákovej alebo klasickej s mechanickým ovládaním</t>
  </si>
  <si>
    <t>551450003800.S</t>
  </si>
  <si>
    <t>Batéria umývadlová stojanková páková</t>
  </si>
  <si>
    <t>551450000200.S</t>
  </si>
  <si>
    <t>Batéria drezová nástenná jednopáková, chróm</t>
  </si>
  <si>
    <t>725849201.S</t>
  </si>
  <si>
    <t>Montáž batérie sprchovej nástennej pákovej, klasickej</t>
  </si>
  <si>
    <t>551450002600.S</t>
  </si>
  <si>
    <t>Batéria sprchová nástenná páková</t>
  </si>
  <si>
    <t>725901.S</t>
  </si>
  <si>
    <t>Honeywell BA295S-1B Systémový oddeľovač s pripojovacou závitovou priechodkou M+D</t>
  </si>
  <si>
    <t>998725201.S</t>
  </si>
  <si>
    <t>Presun hmôt pre zariaďovacie predmety v objektoch výšky do 6 m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</si>
  <si>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</si>
  <si>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</si>
  <si>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</si>
  <si>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</si>
  <si>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Tepelné izolácie - montáž izolácie potrubí a ohybov do DN 50</t>
  </si>
  <si>
    <t>733</t>
  </si>
  <si>
    <t>Ústredné kúrenie - rozvodné potrubie</t>
  </si>
  <si>
    <t>733167100.S</t>
  </si>
  <si>
    <t>Montáž plasthliníkového potrubia pre vykurovanie lisovaním D 16,2 mm</t>
  </si>
  <si>
    <t>286210001700.S</t>
  </si>
  <si>
    <t>Rúra plasthliníková, D 16 mm, 5 m tyče</t>
  </si>
  <si>
    <t>286220039800.S</t>
  </si>
  <si>
    <t>Spojka pre plasthliníkové potrubie D 16 mm</t>
  </si>
  <si>
    <t>733167103.S</t>
  </si>
  <si>
    <t>Montáž plasthliníkového potrubia pre vykurovanie lisovaním D 20,2 mm</t>
  </si>
  <si>
    <t>286210001800.S</t>
  </si>
  <si>
    <t>Rúra plasthliníková, D 20 mm, 5 m tyče</t>
  </si>
  <si>
    <t>286220040000.S</t>
  </si>
  <si>
    <t>Spojka pre plasthliníkové potrubie D 20 mm</t>
  </si>
  <si>
    <t>733167106</t>
  </si>
  <si>
    <t xml:space="preserve">Montáž plasthliníkového potrubia  lisovaním D 25x3,7</t>
  </si>
  <si>
    <t>286210006000</t>
  </si>
  <si>
    <t xml:space="preserve">Rúra univerzálna  D 25x3,7 mm, 5 m tyč, materiál: plasthliník</t>
  </si>
  <si>
    <t>286220042600</t>
  </si>
  <si>
    <t>Spojka PX obojstranne rovnaká D 25 mm</t>
  </si>
  <si>
    <t>733167109</t>
  </si>
  <si>
    <t xml:space="preserve">Montáž plasthliníkového potrubia  lisovaním D 32x4,7</t>
  </si>
  <si>
    <t>286210006200</t>
  </si>
  <si>
    <t>Rúra univerzálna D 32x4,7 mm, 5 m tyč, materiál: plasthliník,</t>
  </si>
  <si>
    <t>286220042700</t>
  </si>
  <si>
    <t xml:space="preserve">Spojka  PX obojstranne rovnaká D 32 mm</t>
  </si>
  <si>
    <t>733167112</t>
  </si>
  <si>
    <t>Montáž plasthliníkového potrubia lisovaním D 40x6,0</t>
  </si>
  <si>
    <t>286210006300</t>
  </si>
  <si>
    <t xml:space="preserve">Rúra univerzálna  D 40x6 mm, 5 m tyč, materiál: plasthliník</t>
  </si>
  <si>
    <t>286220042800</t>
  </si>
  <si>
    <t xml:space="preserve">Spojka  PX obojstranne rovnaká D 40 mm</t>
  </si>
  <si>
    <t>733167318</t>
  </si>
  <si>
    <t xml:space="preserve">Montáž plasthliníkového potrubia  lisovaním D 50x4</t>
  </si>
  <si>
    <t>286210004800</t>
  </si>
  <si>
    <t xml:space="preserve">Rúra plasthliníková  D 50x4 mm/5 m tyč, PeX-Al-PeX</t>
  </si>
  <si>
    <t>286220040400</t>
  </si>
  <si>
    <t xml:space="preserve">Spojka  D 50 mm, PeX-Al-PeX systém</t>
  </si>
  <si>
    <t>733191301</t>
  </si>
  <si>
    <t>Tlaková skúška plastového potrubia do 32 mm</t>
  </si>
  <si>
    <t>7339901r</t>
  </si>
  <si>
    <t>Napojenie na existujúci rozdeľovač/zberač</t>
  </si>
  <si>
    <t>7339902r</t>
  </si>
  <si>
    <t>Stavebné úpravy v jestvujúcej časti</t>
  </si>
  <si>
    <t>998733203</t>
  </si>
  <si>
    <t>Presun hmôt pre rozvody potrubia v objektoch výšky nad 6 do 24 m</t>
  </si>
  <si>
    <t>734</t>
  </si>
  <si>
    <t>Ústredné kúrenie - armatúry</t>
  </si>
  <si>
    <t>734211111.S</t>
  </si>
  <si>
    <t>Ventil odvzdušňovací závitový vykurovacích telies do G 3/8</t>
  </si>
  <si>
    <t>734221422.S</t>
  </si>
  <si>
    <t>Ventil regulačný závitový V 4233-rohový G 3/8</t>
  </si>
  <si>
    <t>998734203</t>
  </si>
  <si>
    <t>Presun hmôt pre armatúry v objektoch výšky nad 6 do 24 m</t>
  </si>
  <si>
    <t>735</t>
  </si>
  <si>
    <t>Ústredné kúrenie - vykurovacie telesá</t>
  </si>
  <si>
    <t>735154041.S</t>
  </si>
  <si>
    <t>Montáž vykurovacieho telesa panelového jednoradového 600 mm/ dĺžky 700-900 mm</t>
  </si>
  <si>
    <t>484530013200.S</t>
  </si>
  <si>
    <t>Teleso vykurovacie doskové jednoradové oceľové, vxlxhĺ 600x700x63 mm, pripojenie pravé spodné</t>
  </si>
  <si>
    <t>735154042.S</t>
  </si>
  <si>
    <t>Montáž vykurovacieho telesa panelového jednoradového 600 mm/ dĺžky 1000-1200 mm</t>
  </si>
  <si>
    <t>484530013500.S</t>
  </si>
  <si>
    <t>Teleso vykurovacie doskové jednoradové oceľové, vxlxhĺ 600x1000x63 mm, pripojenie pravé spodné</t>
  </si>
  <si>
    <t>735154142.S</t>
  </si>
  <si>
    <t>Montáž vykurovacieho telesa panelového dvojradového výšky 600 mm/ dĺžky 1000-1200 mm</t>
  </si>
  <si>
    <t>484530021500.S</t>
  </si>
  <si>
    <t>Teleso vykurovacie doskové dvojradové oceľové, vxlxhĺ 600x1000x100 mm, pripojenie pravé spodné</t>
  </si>
  <si>
    <t>735154143.S</t>
  </si>
  <si>
    <t>Montáž vykurovacieho telesa panelového dvojradového výšky 600 mm/ dĺžky 1400-1800 mm</t>
  </si>
  <si>
    <t>484530021800.S</t>
  </si>
  <si>
    <t>Teleso vykurovacie doskové dvojradové oceľové, vxlxhĺ 600x1400x100 mm, pripojenie pravé spodné</t>
  </si>
  <si>
    <t>484530022000.S</t>
  </si>
  <si>
    <t>Teleso vykurovacie doskové dvojradové oceľové, vxlxhĺ 600x1800x100 mm, pripojenie pravé spodné</t>
  </si>
  <si>
    <t>735154242.S</t>
  </si>
  <si>
    <t>Montáž vykurovacieho telesa panelového trojradového výšky 600 mm/ dĺžky 1000-1200 mm</t>
  </si>
  <si>
    <t>484530038700.S</t>
  </si>
  <si>
    <t>Teleso vykurovacie doskové trojradové oceľové, vxlxhĺ 600x1200x155 mm, pripojenie pravé spodné</t>
  </si>
  <si>
    <t>998735202</t>
  </si>
  <si>
    <t>Presun hmôt pre vykurovacie telesá v objektoch výšky nad 6 do 12 m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</si>
  <si>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</si>
  <si>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</si>
  <si>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</si>
  <si>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</si>
  <si>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</si>
  <si>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</si>
  <si>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429110011000.S</t>
  </si>
  <si>
    <t>Ventilátor malý, axiálny, tichý, s dobehom, snímač vlhkosti, max. prietok do 119 m3/h</t>
  </si>
  <si>
    <t>769021000.S</t>
  </si>
  <si>
    <t>Montáž spiro potrubia do DN 100</t>
  </si>
  <si>
    <t>429810000200.S</t>
  </si>
  <si>
    <t>Potrubie kruhové spiro DN 100, dĺžka 1000 mm</t>
  </si>
  <si>
    <t>769021003.S</t>
  </si>
  <si>
    <t>Montáž spiro potrubia DN 125-140</t>
  </si>
  <si>
    <t>429810000300.S</t>
  </si>
  <si>
    <t>Potrubie kruhové spiro DN 125, dĺžka 1000 mm</t>
  </si>
  <si>
    <t>769021006.S</t>
  </si>
  <si>
    <t>Montáž spiro potrubia DN 160-180</t>
  </si>
  <si>
    <t>429810000500.S</t>
  </si>
  <si>
    <t>Potrubie kruhové spiro DN 160, dĺžka 1000 mm</t>
  </si>
  <si>
    <t>769035030.S</t>
  </si>
  <si>
    <t>Montáž mriežky na odvod vzduchu do prierezu 0.078 m2</t>
  </si>
  <si>
    <t>429720217500.S</t>
  </si>
  <si>
    <t>Mriežka hliníková so skrutkami a štvorcovými otvormi, rozmery šxv 225x125 mm</t>
  </si>
  <si>
    <t>769052000.S1</t>
  </si>
  <si>
    <t>Montáž rekuperačnej jednotky na stenu prietok 60 m3/h</t>
  </si>
  <si>
    <t>429530000100.Sr</t>
  </si>
  <si>
    <t>Rekuperačná jednotka Vaillant recoVAIR VAR 60/1 DW</t>
  </si>
  <si>
    <t>Stavebné úpravy v jestvujúcej časti, prestupy</t>
  </si>
  <si>
    <t>998769201.S</t>
  </si>
  <si>
    <t>Presun hmôt pre montáž vzduchotechnických zariadení v stavbe (objekte) výšky do 7 m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</si>
  <si>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</si>
  <si>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</si>
  <si>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</si>
  <si>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</si>
  <si>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</si>
  <si>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</si>
  <si>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</si>
  <si>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</si>
  <si>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</si>
  <si>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</si>
  <si>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345410014870.S</t>
  </si>
  <si>
    <t>Krabica 8106 s priechodkami G - 49, z PVC</t>
  </si>
  <si>
    <t>210110001.S</t>
  </si>
  <si>
    <t>Jednopólový spínač - radenie 1, nástenný IP 44, vrátane zapojenia</t>
  </si>
  <si>
    <t>345340003000</t>
  </si>
  <si>
    <t xml:space="preserve">Spínač  jednopolový nástenný IP 44</t>
  </si>
  <si>
    <t>210110002.S</t>
  </si>
  <si>
    <t>Dvojpólový spínač - radenie 2, nástenný IP 44, vrátane zapojenia</t>
  </si>
  <si>
    <t>345340007800.S</t>
  </si>
  <si>
    <t>Spínač dvojpólový nástenný, radenie 2S, IP44</t>
  </si>
  <si>
    <t>210110003.S</t>
  </si>
  <si>
    <t xml:space="preserve"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</si>
  <si>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</si>
  <si>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</si>
  <si>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</si>
  <si>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</si>
  <si>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</si>
  <si>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</si>
  <si>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210111003.S</t>
  </si>
  <si>
    <t>Zásuvka vstavaná 400 V / 16A vrátane zapojenia, vyhotovenie 4P, 5P</t>
  </si>
  <si>
    <t>345540007708.S</t>
  </si>
  <si>
    <t>Zásuvka vstavaná priemyslová šikmá IEN 1643, 3P + PE, IP 54 - 400V, 16A</t>
  </si>
  <si>
    <t>210111004.S</t>
  </si>
  <si>
    <t>Zásuvka vstavaná 230 V / 16A vrátane zapojenia, vyhotovenie 3P</t>
  </si>
  <si>
    <t>345540004700.S</t>
  </si>
  <si>
    <t>Zásuvka vstavaná priemyslová 3P 16A 230V IP67 IEG 1632 šikmá</t>
  </si>
  <si>
    <t>210193251.S</t>
  </si>
  <si>
    <t>Rozvádzač oceľoplechový pre zapustenú montáž</t>
  </si>
  <si>
    <t>357150000100</t>
  </si>
  <si>
    <t>Rozvádzač RH</t>
  </si>
  <si>
    <t>210203040.S</t>
  </si>
  <si>
    <t>Montáž a zapojenie stropného LED svietidla</t>
  </si>
  <si>
    <t>348120001600.S</t>
  </si>
  <si>
    <t>LED svietidlo stropné</t>
  </si>
  <si>
    <t>210203041.S</t>
  </si>
  <si>
    <t>Montáž a zapojenie nástenného LED svietidla</t>
  </si>
  <si>
    <t>348120001601.S</t>
  </si>
  <si>
    <t>LED svietidlo nástenné</t>
  </si>
  <si>
    <t>210203056.S</t>
  </si>
  <si>
    <t>Montáž a zapojenie LED panelu 600x600 mm zaveseného</t>
  </si>
  <si>
    <t>348130002400.S</t>
  </si>
  <si>
    <t>LED panel 600x600 mm, 48W</t>
  </si>
  <si>
    <t>210220020.S</t>
  </si>
  <si>
    <t>Uzemňovacie vedenie v zemi FeZn vrátane izolácie spojov</t>
  </si>
  <si>
    <t>354410058800.S</t>
  </si>
  <si>
    <t>Pásovina uzemňovacia FeZn 30 x 4 mm</t>
  </si>
  <si>
    <t>kg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</si>
  <si>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</si>
  <si>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</si>
  <si>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</si>
  <si>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</si>
  <si>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</si>
  <si>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</si>
  <si>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</si>
  <si>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</si>
  <si>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210220306.S</t>
  </si>
  <si>
    <t>Podstavec betónový k zachytávacej tyči a oddialenému bleskozvodu</t>
  </si>
  <si>
    <t>354410024800.S</t>
  </si>
  <si>
    <t>Podstavec betónový k zachytávacej tyči FeZn označenie JP a OB 350x350</t>
  </si>
  <si>
    <t>210220400.S</t>
  </si>
  <si>
    <t>Podpery vedenia ECu 57F25 na plochú strechu PV21</t>
  </si>
  <si>
    <t>354410034900.S</t>
  </si>
  <si>
    <t>Podložka plastová k podpere vedenia FeZn označenie podložka k PV 21</t>
  </si>
  <si>
    <t>210220651.S</t>
  </si>
  <si>
    <t>Svorka nerez 1.4301 krížová SK a diagonálna krížová DKS</t>
  </si>
  <si>
    <t>354410017200.S</t>
  </si>
  <si>
    <t>Svorka krížová nerez akosť 1.4301 označenie SK A2</t>
  </si>
  <si>
    <t>210220653.S</t>
  </si>
  <si>
    <t>Svorka nerez 1.4301 spojovacia SS</t>
  </si>
  <si>
    <t>354410018000.S</t>
  </si>
  <si>
    <t>Svorka spojovacia nerez akosť 1.4301 označenie SS 2 skrutky s príložkou A2</t>
  </si>
  <si>
    <t>210220800.S</t>
  </si>
  <si>
    <t xml:space="preserve">Uzemňovacie vedenie na povrchu  AlMgSi  drôt zvodový Ø 8-10</t>
  </si>
  <si>
    <t>354410064200.S</t>
  </si>
  <si>
    <t>Drôt bleskozvodový zliatina AlMgSi, d 8 mm, Al</t>
  </si>
  <si>
    <t>210220803.S</t>
  </si>
  <si>
    <t>Skrytý zvod pri zatepľovacom systéme AlMgSi drôt zvodový Ø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</si>
  <si>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</si>
  <si>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</si>
  <si>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</si>
  <si>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</si>
  <si>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210220831.S</t>
  </si>
  <si>
    <t>Zachytávacia tyč zliatina AlMgSi bez osadenia a s osadením JP10-20</t>
  </si>
  <si>
    <t>354410030600.S</t>
  </si>
  <si>
    <t>Tyč zachytávacia zliatina AlMgSi označenie JP 20 Al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</si>
  <si>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</si>
  <si>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</si>
  <si>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</si>
  <si>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</si>
  <si>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</si>
  <si>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</si>
  <si>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</si>
  <si>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</si>
  <si>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210800109.S</t>
  </si>
  <si>
    <t>Kábel medený uložený voľne CYKY 450/750 V 3x4</t>
  </si>
  <si>
    <t>341110000900.S</t>
  </si>
  <si>
    <t>Kábel medený CYKY 3x4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</si>
  <si>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</si>
  <si>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</si>
  <si>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</si>
  <si>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</si>
  <si>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</si>
  <si>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</si>
  <si>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</si>
  <si>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</si>
  <si>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210800123.S</t>
  </si>
  <si>
    <t>Kábel medený uložený voľne CYKY 450/750 V 5x10</t>
  </si>
  <si>
    <t>341110002300.S</t>
  </si>
  <si>
    <t>Kábel medený CYKY 5x10 mm2</t>
  </si>
  <si>
    <t>210800124.S1</t>
  </si>
  <si>
    <t>Kábel medený uložený voľne CYKY 450/750 V 5x25</t>
  </si>
  <si>
    <t>341110002400.S1</t>
  </si>
  <si>
    <t>Kábel medený CYKY 5x25 mm2</t>
  </si>
  <si>
    <t>210800615.S</t>
  </si>
  <si>
    <t xml:space="preserve">Vodič medený uložený voľne H07V-K (CYA)  450/750 V 16</t>
  </si>
  <si>
    <t>341310009300.S</t>
  </si>
  <si>
    <t>Vodič medený flexibilný H07V-K 16 mm2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</si>
  <si>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</si>
  <si>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</si>
  <si>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</si>
  <si>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</si>
  <si>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460420041.S</t>
  </si>
  <si>
    <t>Zriadenie káblového lôžka z piesku a cementu bez zakrytia, v ryhe šírky do 100 cm, hr. vrstvy 12 cm</t>
  </si>
  <si>
    <t>583310000100.S</t>
  </si>
  <si>
    <t>Kamenivo ťažené drobné frakcia 0-1 mm</t>
  </si>
  <si>
    <t>460490011.S</t>
  </si>
  <si>
    <t>Rozvinutie a uloženie výstražnej fólie z PE do ryhy, šírka do 22 cm</t>
  </si>
  <si>
    <t>283230008000.S</t>
  </si>
  <si>
    <t>Výstražná fóla PE, š. 300, farba červená</t>
  </si>
  <si>
    <t>460560173.S</t>
  </si>
  <si>
    <t>Ručný zásyp nezap. káblovej ryhy bez zhutn. zeminy, 35 cm širokej, 90 cm hlbokej v zemine tr. 3</t>
  </si>
  <si>
    <t>460620013.S</t>
  </si>
  <si>
    <t>Proviz. úprava terénu v zemine tr. 3, aby nerovnosti terénu neboli väčšie ako 2 cm od vodor.hladiny</t>
  </si>
  <si>
    <t>Ostatné</t>
  </si>
  <si>
    <t>HZS-001</t>
  </si>
  <si>
    <t>Revízie</t>
  </si>
  <si>
    <t>hod</t>
  </si>
  <si>
    <t>262144</t>
  </si>
  <si>
    <t>MV</t>
  </si>
  <si>
    <t>Murárske výpomoci</t>
  </si>
  <si>
    <t>PM</t>
  </si>
  <si>
    <t>Podružný materiál</t>
  </si>
  <si>
    <t>PPV</t>
  </si>
  <si>
    <t>Podiel pridružených výkonov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</si>
</sst>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S4" s="15" t="s">
        <v>10</v>
      </c>
    </row>
    <row r="5" s="1" customFormat="1" ht="12" customHeight="1">
      <c r="B5" s="18"/>
      <c r="D5" s="21" t="s">
        <v>11</v>
      </c>
      <c r="K5" s="22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13</v>
      </c>
      <c r="K6" s="24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15</v>
      </c>
      <c r="K7" s="22" t="s">
        <v>1</v>
      </c>
      <c r="AK7" s="25" t="s">
        <v>16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17</v>
      </c>
      <c r="K8" s="22" t="s">
        <v>18</v>
      </c>
      <c r="AK8" s="25" t="s">
        <v>19</v>
      </c>
      <c r="AN8" s="22" t="s">
        <v>20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21</v>
      </c>
      <c r="AK10" s="25" t="s">
        <v>22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23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22</v>
      </c>
      <c r="AN13" s="22" t="s">
        <v>1</v>
      </c>
      <c r="AR13" s="18"/>
      <c r="BS13" s="15" t="s">
        <v>6</v>
      </c>
    </row>
    <row r="14">
      <c r="B14" s="18"/>
      <c r="E14" s="22" t="s">
        <v>26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27</v>
      </c>
      <c r="AK16" s="25" t="s">
        <v>22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28</v>
      </c>
      <c r="AK17" s="25" t="s">
        <v>24</v>
      </c>
      <c r="AN17" s="22" t="s">
        <v>1</v>
      </c>
      <c r="AR17" s="18"/>
      <c r="BS17" s="15" t="s">
        <v>29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30</v>
      </c>
      <c r="AK19" s="25" t="s">
        <v>22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28</v>
      </c>
      <c r="AK20" s="25" t="s">
        <v>24</v>
      </c>
      <c r="AN20" s="22" t="s">
        <v>1</v>
      </c>
      <c r="AR20" s="18"/>
      <c r="BS20" s="15" t="s">
        <v>29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31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384045.59999999998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33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34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35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36</v>
      </c>
      <c r="E29" s="3"/>
      <c r="F29" s="35" t="s">
        <v>37</v>
      </c>
      <c r="G29" s="3"/>
      <c r="H29" s="3"/>
      <c r="I29" s="3"/>
      <c r="J29" s="3"/>
      <c r="K29" s="3"/>
      <c r="L29" s="36">
        <v>0.20000000000000001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8">
        <f>ROUND(AZ94, 2)</f>
        <v>0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8">
        <f>ROUND(AV94, 2)</f>
        <v>0</v>
      </c>
      <c r="AL29" s="37"/>
      <c r="AM29" s="37"/>
      <c r="AN29" s="37"/>
      <c r="AO29" s="37"/>
      <c r="AP29" s="37"/>
      <c r="AQ29" s="37"/>
      <c r="AR29" s="39"/>
      <c r="AS29" s="37"/>
      <c r="AT29" s="37"/>
      <c r="AU29" s="37"/>
      <c r="AV29" s="37"/>
      <c r="AW29" s="37"/>
      <c r="AX29" s="37"/>
      <c r="AY29" s="37"/>
      <c r="AZ29" s="37"/>
      <c r="BE29" s="3"/>
    </row>
    <row r="30" s="3" customFormat="1" ht="14.4" customHeight="1">
      <c r="A30" s="3"/>
      <c r="B30" s="34"/>
      <c r="C30" s="3"/>
      <c r="D30" s="3"/>
      <c r="E30" s="3"/>
      <c r="F30" s="35" t="s">
        <v>38</v>
      </c>
      <c r="G30" s="3"/>
      <c r="H30" s="3"/>
      <c r="I30" s="3"/>
      <c r="J30" s="3"/>
      <c r="K30" s="3"/>
      <c r="L30" s="40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ROUND(BA94, 2)</f>
        <v>384045.59999999998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ROUND(AW94, 2)</f>
        <v>76809.119999999995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39</v>
      </c>
      <c r="G31" s="3"/>
      <c r="H31" s="3"/>
      <c r="I31" s="3"/>
      <c r="J31" s="3"/>
      <c r="K31" s="3"/>
      <c r="L31" s="40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40</v>
      </c>
      <c r="G32" s="3"/>
      <c r="H32" s="3"/>
      <c r="I32" s="3"/>
      <c r="J32" s="3"/>
      <c r="K32" s="3"/>
      <c r="L32" s="40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35" t="s">
        <v>41</v>
      </c>
      <c r="G33" s="3"/>
      <c r="H33" s="3"/>
      <c r="I33" s="3"/>
      <c r="J33" s="3"/>
      <c r="K33" s="3"/>
      <c r="L33" s="36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8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8">
        <v>0</v>
      </c>
      <c r="AL33" s="37"/>
      <c r="AM33" s="37"/>
      <c r="AN33" s="37"/>
      <c r="AO33" s="37"/>
      <c r="AP33" s="37"/>
      <c r="AQ33" s="37"/>
      <c r="AR33" s="39"/>
      <c r="AS33" s="37"/>
      <c r="AT33" s="37"/>
      <c r="AU33" s="37"/>
      <c r="AV33" s="37"/>
      <c r="AW33" s="37"/>
      <c r="AX33" s="37"/>
      <c r="AY33" s="37"/>
      <c r="AZ33" s="37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46" t="s">
        <v>44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460854.71999999997</v>
      </c>
      <c r="AL35" s="44"/>
      <c r="AM35" s="44"/>
      <c r="AN35" s="44"/>
      <c r="AO35" s="48"/>
      <c r="AP35" s="42"/>
      <c r="AQ35" s="42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R49" s="49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52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52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52" t="s">
        <v>47</v>
      </c>
      <c r="AI60" s="31"/>
      <c r="AJ60" s="31"/>
      <c r="AK60" s="31"/>
      <c r="AL60" s="31"/>
      <c r="AM60" s="52" t="s">
        <v>48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50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0" t="s">
        <v>50</v>
      </c>
      <c r="AI64" s="53"/>
      <c r="AJ64" s="53"/>
      <c r="AK64" s="53"/>
      <c r="AL64" s="53"/>
      <c r="AM64" s="53"/>
      <c r="AN64" s="53"/>
      <c r="AO64" s="53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52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52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52" t="s">
        <v>47</v>
      </c>
      <c r="AI75" s="31"/>
      <c r="AJ75" s="31"/>
      <c r="AK75" s="31"/>
      <c r="AL75" s="31"/>
      <c r="AM75" s="52" t="s">
        <v>48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29"/>
      <c r="B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29"/>
      <c r="BE81" s="28"/>
    </row>
    <row r="82" s="2" customFormat="1" ht="24.96" customHeight="1">
      <c r="A82" s="28"/>
      <c r="B82" s="29"/>
      <c r="C82" s="19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8"/>
      <c r="C84" s="25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059/1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8"/>
      <c r="BE84" s="4"/>
    </row>
    <row r="85" s="5" customFormat="1" ht="36.96" customHeight="1">
      <c r="A85" s="5"/>
      <c r="B85" s="59"/>
      <c r="C85" s="60" t="s">
        <v>13</v>
      </c>
      <c r="D85" s="5"/>
      <c r="E85" s="5"/>
      <c r="F85" s="5"/>
      <c r="G85" s="5"/>
      <c r="H85" s="5"/>
      <c r="I85" s="5"/>
      <c r="J85" s="5"/>
      <c r="K85" s="5"/>
      <c r="L85" s="61" t="str">
        <f>K6</f>
        <v>Predškolské zariadenie - nový objekt III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9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62" t="str">
        <f>IF(K8="","",K8)</f>
        <v>Bučany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63" t="str">
        <f>IF(AN8= "","",AN8)</f>
        <v>21. 12. 2022</v>
      </c>
      <c r="AN87" s="63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obec Bučany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64" t="str">
        <f>IF(E17="","",E17)</f>
        <v xml:space="preserve"> </v>
      </c>
      <c r="AN89" s="4"/>
      <c r="AO89" s="4"/>
      <c r="AP89" s="4"/>
      <c r="AQ89" s="28"/>
      <c r="AR89" s="29"/>
      <c r="AS89" s="65" t="s">
        <v>52</v>
      </c>
      <c r="AT89" s="6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>STAVOMAL, s.r.o.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30</v>
      </c>
      <c r="AJ90" s="28"/>
      <c r="AK90" s="28"/>
      <c r="AL90" s="28"/>
      <c r="AM90" s="64" t="str">
        <f>IF(E20="","",E20)</f>
        <v xml:space="preserve"> </v>
      </c>
      <c r="AN90" s="4"/>
      <c r="AO90" s="4"/>
      <c r="AP90" s="4"/>
      <c r="AQ90" s="28"/>
      <c r="AR90" s="29"/>
      <c r="AS90" s="69"/>
      <c r="AT90" s="70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9"/>
      <c r="AT91" s="7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28"/>
    </row>
    <row r="92" s="2" customFormat="1" ht="29.28" customHeight="1">
      <c r="A92" s="28"/>
      <c r="B92" s="29"/>
      <c r="C92" s="73" t="s">
        <v>53</v>
      </c>
      <c r="D92" s="74"/>
      <c r="E92" s="74"/>
      <c r="F92" s="74"/>
      <c r="G92" s="74"/>
      <c r="H92" s="75"/>
      <c r="I92" s="76" t="s">
        <v>54</v>
      </c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7" t="s">
        <v>55</v>
      </c>
      <c r="AH92" s="74"/>
      <c r="AI92" s="74"/>
      <c r="AJ92" s="74"/>
      <c r="AK92" s="74"/>
      <c r="AL92" s="74"/>
      <c r="AM92" s="74"/>
      <c r="AN92" s="76" t="s">
        <v>56</v>
      </c>
      <c r="AO92" s="74"/>
      <c r="AP92" s="78"/>
      <c r="AQ92" s="79" t="s">
        <v>57</v>
      </c>
      <c r="AR92" s="29"/>
      <c r="AS92" s="80" t="s">
        <v>58</v>
      </c>
      <c r="AT92" s="81" t="s">
        <v>59</v>
      </c>
      <c r="AU92" s="81" t="s">
        <v>60</v>
      </c>
      <c r="AV92" s="81" t="s">
        <v>61</v>
      </c>
      <c r="AW92" s="81" t="s">
        <v>62</v>
      </c>
      <c r="AX92" s="81" t="s">
        <v>63</v>
      </c>
      <c r="AY92" s="81" t="s">
        <v>64</v>
      </c>
      <c r="AZ92" s="81" t="s">
        <v>65</v>
      </c>
      <c r="BA92" s="81" t="s">
        <v>66</v>
      </c>
      <c r="BB92" s="81" t="s">
        <v>67</v>
      </c>
      <c r="BC92" s="81" t="s">
        <v>68</v>
      </c>
      <c r="BD92" s="82" t="s">
        <v>69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28"/>
    </row>
    <row r="94" s="6" customFormat="1" ht="32.4" customHeight="1">
      <c r="A94" s="6"/>
      <c r="B94" s="86"/>
      <c r="C94" s="87" t="s">
        <v>70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9">
        <f>ROUND(SUM(AG95:AG99),2)</f>
        <v>384045.59999999998</v>
      </c>
      <c r="AH94" s="89"/>
      <c r="AI94" s="89"/>
      <c r="AJ94" s="89"/>
      <c r="AK94" s="89"/>
      <c r="AL94" s="89"/>
      <c r="AM94" s="89"/>
      <c r="AN94" s="90">
        <f>SUM(AG94,AT94)</f>
        <v>460854.71999999997</v>
      </c>
      <c r="AO94" s="90"/>
      <c r="AP94" s="90"/>
      <c r="AQ94" s="91" t="s">
        <v>1</v>
      </c>
      <c r="AR94" s="86"/>
      <c r="AS94" s="92">
        <f>ROUND(SUM(AS95:AS99),2)</f>
        <v>0</v>
      </c>
      <c r="AT94" s="93">
        <f>ROUND(SUM(AV94:AW94),2)</f>
        <v>76809.119999999995</v>
      </c>
      <c r="AU94" s="94">
        <f>ROUND(SUM(AU95:AU99),5)</f>
        <v>0</v>
      </c>
      <c r="AV94" s="93">
        <f>ROUND(AZ94*L29,2)</f>
        <v>0</v>
      </c>
      <c r="AW94" s="93">
        <f>ROUND(BA94*L30,2)</f>
        <v>76809.119999999995</v>
      </c>
      <c r="AX94" s="93">
        <f>ROUND(BB94*L29,2)</f>
        <v>0</v>
      </c>
      <c r="AY94" s="93">
        <f>ROUND(BC94*L30,2)</f>
        <v>0</v>
      </c>
      <c r="AZ94" s="93">
        <f>ROUND(SUM(AZ95:AZ99),2)</f>
        <v>0</v>
      </c>
      <c r="BA94" s="93">
        <f>ROUND(SUM(BA95:BA99),2)</f>
        <v>384045.59999999998</v>
      </c>
      <c r="BB94" s="93">
        <f>ROUND(SUM(BB95:BB99),2)</f>
        <v>0</v>
      </c>
      <c r="BC94" s="93">
        <f>ROUND(SUM(BC95:BC99),2)</f>
        <v>0</v>
      </c>
      <c r="BD94" s="95">
        <f>ROUND(SUM(BD95:BD99),2)</f>
        <v>0</v>
      </c>
      <c r="BE94" s="6"/>
      <c r="BS94" s="96" t="s">
        <v>71</v>
      </c>
      <c r="BT94" s="96" t="s">
        <v>72</v>
      </c>
      <c r="BU94" s="97" t="s">
        <v>73</v>
      </c>
      <c r="BV94" s="96" t="s">
        <v>74</v>
      </c>
      <c r="BW94" s="96" t="s">
        <v>4</v>
      </c>
      <c r="BX94" s="96" t="s">
        <v>75</v>
      </c>
      <c r="CL94" s="96" t="s">
        <v>1</v>
      </c>
    </row>
    <row r="95" s="7" customFormat="1" ht="16.5" customHeight="1">
      <c r="A95" s="98" t="s">
        <v>76</v>
      </c>
      <c r="B95" s="99"/>
      <c r="C95" s="100"/>
      <c r="D95" s="101" t="s">
        <v>77</v>
      </c>
      <c r="E95" s="101"/>
      <c r="F95" s="101"/>
      <c r="G95" s="101"/>
      <c r="H95" s="101"/>
      <c r="I95" s="102"/>
      <c r="J95" s="101" t="s">
        <v>78</v>
      </c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3">
        <f>'01 - Stavebná časť'!J30</f>
        <v>314471.88</v>
      </c>
      <c r="AH95" s="102"/>
      <c r="AI95" s="102"/>
      <c r="AJ95" s="102"/>
      <c r="AK95" s="102"/>
      <c r="AL95" s="102"/>
      <c r="AM95" s="102"/>
      <c r="AN95" s="103">
        <f>SUM(AG95,AT95)</f>
        <v>377366.26000000001</v>
      </c>
      <c r="AO95" s="102"/>
      <c r="AP95" s="102"/>
      <c r="AQ95" s="104" t="s">
        <v>79</v>
      </c>
      <c r="AR95" s="99"/>
      <c r="AS95" s="105">
        <v>0</v>
      </c>
      <c r="AT95" s="106">
        <f>ROUND(SUM(AV95:AW95),2)</f>
        <v>62894.379999999997</v>
      </c>
      <c r="AU95" s="107">
        <f>'01 - Stavebná časť'!P142</f>
        <v>0</v>
      </c>
      <c r="AV95" s="106">
        <f>'01 - Stavebná časť'!J33</f>
        <v>0</v>
      </c>
      <c r="AW95" s="106">
        <f>'01 - Stavebná časť'!J34</f>
        <v>62894.379999999997</v>
      </c>
      <c r="AX95" s="106">
        <f>'01 - Stavebná časť'!J35</f>
        <v>0</v>
      </c>
      <c r="AY95" s="106">
        <f>'01 - Stavebná časť'!J36</f>
        <v>0</v>
      </c>
      <c r="AZ95" s="106">
        <f>'01 - Stavebná časť'!F33</f>
        <v>0</v>
      </c>
      <c r="BA95" s="106">
        <f>'01 - Stavebná časť'!F34</f>
        <v>314471.88</v>
      </c>
      <c r="BB95" s="106">
        <f>'01 - Stavebná časť'!F35</f>
        <v>0</v>
      </c>
      <c r="BC95" s="106">
        <f>'01 - Stavebná časť'!F36</f>
        <v>0</v>
      </c>
      <c r="BD95" s="108">
        <f>'01 - Stavebná časť'!F37</f>
        <v>0</v>
      </c>
      <c r="BE95" s="7"/>
      <c r="BT95" s="109" t="s">
        <v>80</v>
      </c>
      <c r="BV95" s="109" t="s">
        <v>74</v>
      </c>
      <c r="BW95" s="109" t="s">
        <v>81</v>
      </c>
      <c r="BX95" s="109" t="s">
        <v>4</v>
      </c>
      <c r="CL95" s="109" t="s">
        <v>1</v>
      </c>
      <c r="CM95" s="109" t="s">
        <v>72</v>
      </c>
    </row>
    <row r="96" s="7" customFormat="1" ht="16.5" customHeight="1">
      <c r="A96" s="98" t="s">
        <v>76</v>
      </c>
      <c r="B96" s="99"/>
      <c r="C96" s="100"/>
      <c r="D96" s="101" t="s">
        <v>82</v>
      </c>
      <c r="E96" s="101"/>
      <c r="F96" s="101"/>
      <c r="G96" s="101"/>
      <c r="H96" s="101"/>
      <c r="I96" s="102"/>
      <c r="J96" s="101" t="s">
        <v>83</v>
      </c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3">
        <f>'03 - ZTI'!J30</f>
        <v>26724.43</v>
      </c>
      <c r="AH96" s="102"/>
      <c r="AI96" s="102"/>
      <c r="AJ96" s="102"/>
      <c r="AK96" s="102"/>
      <c r="AL96" s="102"/>
      <c r="AM96" s="102"/>
      <c r="AN96" s="103">
        <f>SUM(AG96,AT96)</f>
        <v>32069.32</v>
      </c>
      <c r="AO96" s="102"/>
      <c r="AP96" s="102"/>
      <c r="AQ96" s="104" t="s">
        <v>79</v>
      </c>
      <c r="AR96" s="99"/>
      <c r="AS96" s="105">
        <v>0</v>
      </c>
      <c r="AT96" s="106">
        <f>ROUND(SUM(AV96:AW96),2)</f>
        <v>5344.8900000000003</v>
      </c>
      <c r="AU96" s="107">
        <f>'03 - ZTI'!P127</f>
        <v>0</v>
      </c>
      <c r="AV96" s="106">
        <f>'03 - ZTI'!J33</f>
        <v>0</v>
      </c>
      <c r="AW96" s="106">
        <f>'03 - ZTI'!J34</f>
        <v>5344.8900000000003</v>
      </c>
      <c r="AX96" s="106">
        <f>'03 - ZTI'!J35</f>
        <v>0</v>
      </c>
      <c r="AY96" s="106">
        <f>'03 - ZTI'!J36</f>
        <v>0</v>
      </c>
      <c r="AZ96" s="106">
        <f>'03 - ZTI'!F33</f>
        <v>0</v>
      </c>
      <c r="BA96" s="106">
        <f>'03 - ZTI'!F34</f>
        <v>26724.43</v>
      </c>
      <c r="BB96" s="106">
        <f>'03 - ZTI'!F35</f>
        <v>0</v>
      </c>
      <c r="BC96" s="106">
        <f>'03 - ZTI'!F36</f>
        <v>0</v>
      </c>
      <c r="BD96" s="108">
        <f>'03 - ZTI'!F37</f>
        <v>0</v>
      </c>
      <c r="BE96" s="7"/>
      <c r="BT96" s="109" t="s">
        <v>80</v>
      </c>
      <c r="BV96" s="109" t="s">
        <v>74</v>
      </c>
      <c r="BW96" s="109" t="s">
        <v>84</v>
      </c>
      <c r="BX96" s="109" t="s">
        <v>4</v>
      </c>
      <c r="CL96" s="109" t="s">
        <v>1</v>
      </c>
      <c r="CM96" s="109" t="s">
        <v>72</v>
      </c>
    </row>
    <row r="97" s="7" customFormat="1" ht="16.5" customHeight="1">
      <c r="A97" s="98" t="s">
        <v>76</v>
      </c>
      <c r="B97" s="99"/>
      <c r="C97" s="100"/>
      <c r="D97" s="101" t="s">
        <v>85</v>
      </c>
      <c r="E97" s="101"/>
      <c r="F97" s="101"/>
      <c r="G97" s="101"/>
      <c r="H97" s="101"/>
      <c r="I97" s="102"/>
      <c r="J97" s="101" t="s">
        <v>86</v>
      </c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3">
        <f>'04 - Ústredné vykurovanie'!J30</f>
        <v>19767.860000000001</v>
      </c>
      <c r="AH97" s="102"/>
      <c r="AI97" s="102"/>
      <c r="AJ97" s="102"/>
      <c r="AK97" s="102"/>
      <c r="AL97" s="102"/>
      <c r="AM97" s="102"/>
      <c r="AN97" s="103">
        <f>SUM(AG97,AT97)</f>
        <v>23721.43</v>
      </c>
      <c r="AO97" s="102"/>
      <c r="AP97" s="102"/>
      <c r="AQ97" s="104" t="s">
        <v>79</v>
      </c>
      <c r="AR97" s="99"/>
      <c r="AS97" s="105">
        <v>0</v>
      </c>
      <c r="AT97" s="106">
        <f>ROUND(SUM(AV97:AW97),2)</f>
        <v>3953.5700000000002</v>
      </c>
      <c r="AU97" s="107">
        <f>'04 - Ústredné vykurovanie'!P121</f>
        <v>0</v>
      </c>
      <c r="AV97" s="106">
        <f>'04 - Ústredné vykurovanie'!J33</f>
        <v>0</v>
      </c>
      <c r="AW97" s="106">
        <f>'04 - Ústredné vykurovanie'!J34</f>
        <v>3953.5700000000002</v>
      </c>
      <c r="AX97" s="106">
        <f>'04 - Ústredné vykurovanie'!J35</f>
        <v>0</v>
      </c>
      <c r="AY97" s="106">
        <f>'04 - Ústredné vykurovanie'!J36</f>
        <v>0</v>
      </c>
      <c r="AZ97" s="106">
        <f>'04 - Ústredné vykurovanie'!F33</f>
        <v>0</v>
      </c>
      <c r="BA97" s="106">
        <f>'04 - Ústredné vykurovanie'!F34</f>
        <v>19767.860000000001</v>
      </c>
      <c r="BB97" s="106">
        <f>'04 - Ústredné vykurovanie'!F35</f>
        <v>0</v>
      </c>
      <c r="BC97" s="106">
        <f>'04 - Ústredné vykurovanie'!F36</f>
        <v>0</v>
      </c>
      <c r="BD97" s="108">
        <f>'04 - Ústredné vykurovanie'!F37</f>
        <v>0</v>
      </c>
      <c r="BE97" s="7"/>
      <c r="BT97" s="109" t="s">
        <v>80</v>
      </c>
      <c r="BV97" s="109" t="s">
        <v>74</v>
      </c>
      <c r="BW97" s="109" t="s">
        <v>87</v>
      </c>
      <c r="BX97" s="109" t="s">
        <v>4</v>
      </c>
      <c r="CL97" s="109" t="s">
        <v>1</v>
      </c>
      <c r="CM97" s="109" t="s">
        <v>72</v>
      </c>
    </row>
    <row r="98" s="7" customFormat="1" ht="16.5" customHeight="1">
      <c r="A98" s="98" t="s">
        <v>76</v>
      </c>
      <c r="B98" s="99"/>
      <c r="C98" s="100"/>
      <c r="D98" s="101" t="s">
        <v>88</v>
      </c>
      <c r="E98" s="101"/>
      <c r="F98" s="101"/>
      <c r="G98" s="101"/>
      <c r="H98" s="101"/>
      <c r="I98" s="102"/>
      <c r="J98" s="101" t="s">
        <v>89</v>
      </c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3">
        <f>'05 - VZT'!J30</f>
        <v>11451.1</v>
      </c>
      <c r="AH98" s="102"/>
      <c r="AI98" s="102"/>
      <c r="AJ98" s="102"/>
      <c r="AK98" s="102"/>
      <c r="AL98" s="102"/>
      <c r="AM98" s="102"/>
      <c r="AN98" s="103">
        <f>SUM(AG98,AT98)</f>
        <v>13741.32</v>
      </c>
      <c r="AO98" s="102"/>
      <c r="AP98" s="102"/>
      <c r="AQ98" s="104" t="s">
        <v>79</v>
      </c>
      <c r="AR98" s="99"/>
      <c r="AS98" s="105">
        <v>0</v>
      </c>
      <c r="AT98" s="106">
        <f>ROUND(SUM(AV98:AW98),2)</f>
        <v>2290.2199999999998</v>
      </c>
      <c r="AU98" s="107">
        <f>'05 - VZT'!P118</f>
        <v>0</v>
      </c>
      <c r="AV98" s="106">
        <f>'05 - VZT'!J33</f>
        <v>0</v>
      </c>
      <c r="AW98" s="106">
        <f>'05 - VZT'!J34</f>
        <v>2290.2199999999998</v>
      </c>
      <c r="AX98" s="106">
        <f>'05 - VZT'!J35</f>
        <v>0</v>
      </c>
      <c r="AY98" s="106">
        <f>'05 - VZT'!J36</f>
        <v>0</v>
      </c>
      <c r="AZ98" s="106">
        <f>'05 - VZT'!F33</f>
        <v>0</v>
      </c>
      <c r="BA98" s="106">
        <f>'05 - VZT'!F34</f>
        <v>11451.1</v>
      </c>
      <c r="BB98" s="106">
        <f>'05 - VZT'!F35</f>
        <v>0</v>
      </c>
      <c r="BC98" s="106">
        <f>'05 - VZT'!F36</f>
        <v>0</v>
      </c>
      <c r="BD98" s="108">
        <f>'05 - VZT'!F37</f>
        <v>0</v>
      </c>
      <c r="BE98" s="7"/>
      <c r="BT98" s="109" t="s">
        <v>80</v>
      </c>
      <c r="BV98" s="109" t="s">
        <v>74</v>
      </c>
      <c r="BW98" s="109" t="s">
        <v>90</v>
      </c>
      <c r="BX98" s="109" t="s">
        <v>4</v>
      </c>
      <c r="CL98" s="109" t="s">
        <v>1</v>
      </c>
      <c r="CM98" s="109" t="s">
        <v>72</v>
      </c>
    </row>
    <row r="99" s="7" customFormat="1" ht="16.5" customHeight="1">
      <c r="A99" s="98" t="s">
        <v>76</v>
      </c>
      <c r="B99" s="99"/>
      <c r="C99" s="100"/>
      <c r="D99" s="101" t="s">
        <v>91</v>
      </c>
      <c r="E99" s="101"/>
      <c r="F99" s="101"/>
      <c r="G99" s="101"/>
      <c r="H99" s="101"/>
      <c r="I99" s="102"/>
      <c r="J99" s="101" t="s">
        <v>92</v>
      </c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3">
        <f>'06 - Elektroinštalácia'!J30</f>
        <v>11630.33</v>
      </c>
      <c r="AH99" s="102"/>
      <c r="AI99" s="102"/>
      <c r="AJ99" s="102"/>
      <c r="AK99" s="102"/>
      <c r="AL99" s="102"/>
      <c r="AM99" s="102"/>
      <c r="AN99" s="103">
        <f>SUM(AG99,AT99)</f>
        <v>13956.4</v>
      </c>
      <c r="AO99" s="102"/>
      <c r="AP99" s="102"/>
      <c r="AQ99" s="104" t="s">
        <v>79</v>
      </c>
      <c r="AR99" s="99"/>
      <c r="AS99" s="110">
        <v>0</v>
      </c>
      <c r="AT99" s="111">
        <f>ROUND(SUM(AV99:AW99),2)</f>
        <v>2326.0700000000002</v>
      </c>
      <c r="AU99" s="112">
        <f>'06 - Elektroinštalácia'!P120</f>
        <v>0</v>
      </c>
      <c r="AV99" s="111">
        <f>'06 - Elektroinštalácia'!J33</f>
        <v>0</v>
      </c>
      <c r="AW99" s="111">
        <f>'06 - Elektroinštalácia'!J34</f>
        <v>2326.0700000000002</v>
      </c>
      <c r="AX99" s="111">
        <f>'06 - Elektroinštalácia'!J35</f>
        <v>0</v>
      </c>
      <c r="AY99" s="111">
        <f>'06 - Elektroinštalácia'!J36</f>
        <v>0</v>
      </c>
      <c r="AZ99" s="111">
        <f>'06 - Elektroinštalácia'!F33</f>
        <v>0</v>
      </c>
      <c r="BA99" s="111">
        <f>'06 - Elektroinštalácia'!F34</f>
        <v>11630.33</v>
      </c>
      <c r="BB99" s="111">
        <f>'06 - Elektroinštalácia'!F35</f>
        <v>0</v>
      </c>
      <c r="BC99" s="111">
        <f>'06 - Elektroinštalácia'!F36</f>
        <v>0</v>
      </c>
      <c r="BD99" s="113">
        <f>'06 - Elektroinštalácia'!F37</f>
        <v>0</v>
      </c>
      <c r="BE99" s="7"/>
      <c r="BT99" s="109" t="s">
        <v>80</v>
      </c>
      <c r="BV99" s="109" t="s">
        <v>74</v>
      </c>
      <c r="BW99" s="109" t="s">
        <v>93</v>
      </c>
      <c r="BX99" s="109" t="s">
        <v>4</v>
      </c>
      <c r="CL99" s="109" t="s">
        <v>1</v>
      </c>
      <c r="CM99" s="109" t="s">
        <v>72</v>
      </c>
    </row>
    <row r="100" s="2" customFormat="1" ht="30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9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</row>
    <row r="101" s="2" customFormat="1" ht="6.96" customHeight="1">
      <c r="A101" s="28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29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</row>
  </sheetData>
  <mergeCells count="56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á časť'!C2" display="/"/>
    <hyperlink ref="A96" location="'03 - ZTI'!C2" display="/"/>
    <hyperlink ref="A97" location="'04 - Ústredné vykurovanie'!C2" display="/"/>
    <hyperlink ref="A98" location="'05 - VZT'!C2" display="/"/>
    <hyperlink ref="A99" location="'06 - Elektroinštalác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94</v>
      </c>
      <c r="L4" s="18"/>
      <c r="M4" s="11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13</v>
      </c>
      <c r="L6" s="18"/>
    </row>
    <row r="7" hidden="1" s="1" customFormat="1" ht="16.5" customHeight="1">
      <c r="B7" s="18"/>
      <c r="E7" s="116" t="str">
        <f>'Rekapitulácia stavby'!K6</f>
        <v>Predškolské zariadenie - nový objekt III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95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61" t="s">
        <v>96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21. 12. 2022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">
        <v>26</v>
      </c>
      <c r="F18" s="28"/>
      <c r="G18" s="28"/>
      <c r="H18" s="28"/>
      <c r="I18" s="25" t="s">
        <v>24</v>
      </c>
      <c r="J18" s="22" t="s">
        <v>1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25" t="s">
        <v>24</v>
      </c>
      <c r="J21" s="22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20" t="s">
        <v>32</v>
      </c>
      <c r="E30" s="28"/>
      <c r="F30" s="28"/>
      <c r="G30" s="28"/>
      <c r="H30" s="28"/>
      <c r="I30" s="28"/>
      <c r="J30" s="90">
        <f>ROUND(J142, 2)</f>
        <v>314471.88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84"/>
      <c r="E31" s="84"/>
      <c r="F31" s="84"/>
      <c r="G31" s="84"/>
      <c r="H31" s="84"/>
      <c r="I31" s="84"/>
      <c r="J31" s="84"/>
      <c r="K31" s="84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21" t="s">
        <v>36</v>
      </c>
      <c r="E33" s="35" t="s">
        <v>37</v>
      </c>
      <c r="F33" s="122">
        <f>ROUND((SUM(BE142:BE360)),  2)</f>
        <v>0</v>
      </c>
      <c r="G33" s="123"/>
      <c r="H33" s="123"/>
      <c r="I33" s="124">
        <v>0.20000000000000001</v>
      </c>
      <c r="J33" s="122">
        <f>ROUND(((SUM(BE142:BE360))*I33),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35" t="s">
        <v>38</v>
      </c>
      <c r="F34" s="125">
        <f>ROUND((SUM(BF142:BF360)),  2)</f>
        <v>314471.88</v>
      </c>
      <c r="G34" s="28"/>
      <c r="H34" s="28"/>
      <c r="I34" s="126">
        <v>0.20000000000000001</v>
      </c>
      <c r="J34" s="125">
        <f>ROUND(((SUM(BF142:BF360))*I34),  2)</f>
        <v>62894.379999999997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25">
        <f>ROUND((SUM(BG142:BG360)),  2)</f>
        <v>0</v>
      </c>
      <c r="G35" s="28"/>
      <c r="H35" s="28"/>
      <c r="I35" s="126">
        <v>0.20000000000000001</v>
      </c>
      <c r="J35" s="125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25">
        <f>ROUND((SUM(BH142:BH360)),  2)</f>
        <v>0</v>
      </c>
      <c r="G36" s="28"/>
      <c r="H36" s="28"/>
      <c r="I36" s="126">
        <v>0.20000000000000001</v>
      </c>
      <c r="J36" s="125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22">
        <f>ROUND((SUM(BI142:BI360)),  2)</f>
        <v>0</v>
      </c>
      <c r="G37" s="123"/>
      <c r="H37" s="123"/>
      <c r="I37" s="124">
        <v>0</v>
      </c>
      <c r="J37" s="122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27"/>
      <c r="D39" s="128" t="s">
        <v>42</v>
      </c>
      <c r="E39" s="75"/>
      <c r="F39" s="75"/>
      <c r="G39" s="129" t="s">
        <v>43</v>
      </c>
      <c r="H39" s="130" t="s">
        <v>44</v>
      </c>
      <c r="I39" s="75"/>
      <c r="J39" s="131">
        <f>SUM(J30:J37)</f>
        <v>377366.26000000001</v>
      </c>
      <c r="K39" s="132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9"/>
      <c r="D50" s="50" t="s">
        <v>45</v>
      </c>
      <c r="E50" s="51"/>
      <c r="F50" s="51"/>
      <c r="G50" s="50" t="s">
        <v>46</v>
      </c>
      <c r="H50" s="51"/>
      <c r="I50" s="51"/>
      <c r="J50" s="51"/>
      <c r="K50" s="51"/>
      <c r="L50" s="49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52" t="s">
        <v>47</v>
      </c>
      <c r="E61" s="31"/>
      <c r="F61" s="133" t="s">
        <v>48</v>
      </c>
      <c r="G61" s="52" t="s">
        <v>47</v>
      </c>
      <c r="H61" s="31"/>
      <c r="I61" s="31"/>
      <c r="J61" s="134" t="s">
        <v>48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50" t="s">
        <v>49</v>
      </c>
      <c r="E65" s="53"/>
      <c r="F65" s="53"/>
      <c r="G65" s="50" t="s">
        <v>50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52" t="s">
        <v>47</v>
      </c>
      <c r="E76" s="31"/>
      <c r="F76" s="133" t="s">
        <v>48</v>
      </c>
      <c r="G76" s="52" t="s">
        <v>47</v>
      </c>
      <c r="H76" s="31"/>
      <c r="I76" s="31"/>
      <c r="J76" s="134" t="s">
        <v>48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97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Predškolské zariadenie - nový objekt III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95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01 - Stavebná časť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63" t="str">
        <f>IF(J12="","",J12)</f>
        <v>21. 12. 2022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 xml:space="preserve">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>STAVOMAL, s.r.o.</v>
      </c>
      <c r="G92" s="28"/>
      <c r="H92" s="28"/>
      <c r="I92" s="25" t="s">
        <v>30</v>
      </c>
      <c r="J92" s="26" t="str">
        <f>E24</f>
        <v xml:space="preserve"> 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5" t="s">
        <v>98</v>
      </c>
      <c r="D94" s="127"/>
      <c r="E94" s="127"/>
      <c r="F94" s="127"/>
      <c r="G94" s="127"/>
      <c r="H94" s="127"/>
      <c r="I94" s="127"/>
      <c r="J94" s="136" t="s">
        <v>99</v>
      </c>
      <c r="K94" s="12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7" t="s">
        <v>100</v>
      </c>
      <c r="D96" s="28"/>
      <c r="E96" s="28"/>
      <c r="F96" s="28"/>
      <c r="G96" s="28"/>
      <c r="H96" s="28"/>
      <c r="I96" s="28"/>
      <c r="J96" s="90">
        <f>J142</f>
        <v>314471.88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101</v>
      </c>
    </row>
    <row r="97" s="9" customFormat="1" ht="24.96" customHeight="1">
      <c r="A97" s="9"/>
      <c r="B97" s="138"/>
      <c r="C97" s="9"/>
      <c r="D97" s="139" t="s">
        <v>102</v>
      </c>
      <c r="E97" s="140"/>
      <c r="F97" s="140"/>
      <c r="G97" s="140"/>
      <c r="H97" s="140"/>
      <c r="I97" s="140"/>
      <c r="J97" s="141">
        <f>J143</f>
        <v>166718.09999999998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103</v>
      </c>
      <c r="E98" s="144"/>
      <c r="F98" s="144"/>
      <c r="G98" s="144"/>
      <c r="H98" s="144"/>
      <c r="I98" s="144"/>
      <c r="J98" s="145">
        <f>J144</f>
        <v>11541.070000000002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104</v>
      </c>
      <c r="E99" s="144"/>
      <c r="F99" s="144"/>
      <c r="G99" s="144"/>
      <c r="H99" s="144"/>
      <c r="I99" s="144"/>
      <c r="J99" s="145">
        <f>J159</f>
        <v>21312.68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105</v>
      </c>
      <c r="E100" s="144"/>
      <c r="F100" s="144"/>
      <c r="G100" s="144"/>
      <c r="H100" s="144"/>
      <c r="I100" s="144"/>
      <c r="J100" s="145">
        <f>J168</f>
        <v>27380.309999999994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106</v>
      </c>
      <c r="E101" s="144"/>
      <c r="F101" s="144"/>
      <c r="G101" s="144"/>
      <c r="H101" s="144"/>
      <c r="I101" s="144"/>
      <c r="J101" s="145">
        <f>J179</f>
        <v>38955.43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107</v>
      </c>
      <c r="E102" s="144"/>
      <c r="F102" s="144"/>
      <c r="G102" s="144"/>
      <c r="H102" s="144"/>
      <c r="I102" s="144"/>
      <c r="J102" s="145">
        <f>J193</f>
        <v>9355.9200000000001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108</v>
      </c>
      <c r="E103" s="144"/>
      <c r="F103" s="144"/>
      <c r="G103" s="144"/>
      <c r="H103" s="144"/>
      <c r="I103" s="144"/>
      <c r="J103" s="145">
        <f>J201</f>
        <v>41112.969999999994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2"/>
      <c r="C104" s="10"/>
      <c r="D104" s="143" t="s">
        <v>109</v>
      </c>
      <c r="E104" s="144"/>
      <c r="F104" s="144"/>
      <c r="G104" s="144"/>
      <c r="H104" s="144"/>
      <c r="I104" s="144"/>
      <c r="J104" s="145">
        <f>J216</f>
        <v>12111.08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2"/>
      <c r="C105" s="10"/>
      <c r="D105" s="143" t="s">
        <v>110</v>
      </c>
      <c r="E105" s="144"/>
      <c r="F105" s="144"/>
      <c r="G105" s="144"/>
      <c r="H105" s="144"/>
      <c r="I105" s="144"/>
      <c r="J105" s="145">
        <f>J234</f>
        <v>4948.6400000000003</v>
      </c>
      <c r="K105" s="10"/>
      <c r="L105" s="14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8"/>
      <c r="C106" s="9"/>
      <c r="D106" s="139" t="s">
        <v>111</v>
      </c>
      <c r="E106" s="140"/>
      <c r="F106" s="140"/>
      <c r="G106" s="140"/>
      <c r="H106" s="140"/>
      <c r="I106" s="140"/>
      <c r="J106" s="141">
        <f>J236</f>
        <v>113106.76</v>
      </c>
      <c r="K106" s="9"/>
      <c r="L106" s="13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2"/>
      <c r="C107" s="10"/>
      <c r="D107" s="143" t="s">
        <v>112</v>
      </c>
      <c r="E107" s="144"/>
      <c r="F107" s="144"/>
      <c r="G107" s="144"/>
      <c r="H107" s="144"/>
      <c r="I107" s="144"/>
      <c r="J107" s="145">
        <f>J237</f>
        <v>14299.759999999998</v>
      </c>
      <c r="K107" s="10"/>
      <c r="L107" s="14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2"/>
      <c r="C108" s="10"/>
      <c r="D108" s="143" t="s">
        <v>113</v>
      </c>
      <c r="E108" s="144"/>
      <c r="F108" s="144"/>
      <c r="G108" s="144"/>
      <c r="H108" s="144"/>
      <c r="I108" s="144"/>
      <c r="J108" s="145">
        <f>J250</f>
        <v>17103.600000000002</v>
      </c>
      <c r="K108" s="10"/>
      <c r="L108" s="14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2"/>
      <c r="C109" s="10"/>
      <c r="D109" s="143" t="s">
        <v>114</v>
      </c>
      <c r="E109" s="144"/>
      <c r="F109" s="144"/>
      <c r="G109" s="144"/>
      <c r="H109" s="144"/>
      <c r="I109" s="144"/>
      <c r="J109" s="145">
        <f>J263</f>
        <v>27024.700000000004</v>
      </c>
      <c r="K109" s="10"/>
      <c r="L109" s="14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2"/>
      <c r="C110" s="10"/>
      <c r="D110" s="143" t="s">
        <v>115</v>
      </c>
      <c r="E110" s="144"/>
      <c r="F110" s="144"/>
      <c r="G110" s="144"/>
      <c r="H110" s="144"/>
      <c r="I110" s="144"/>
      <c r="J110" s="145">
        <f>J280</f>
        <v>0</v>
      </c>
      <c r="K110" s="10"/>
      <c r="L110" s="14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2"/>
      <c r="C111" s="10"/>
      <c r="D111" s="143" t="s">
        <v>116</v>
      </c>
      <c r="E111" s="144"/>
      <c r="F111" s="144"/>
      <c r="G111" s="144"/>
      <c r="H111" s="144"/>
      <c r="I111" s="144"/>
      <c r="J111" s="145">
        <f>J286</f>
        <v>23734.070000000003</v>
      </c>
      <c r="K111" s="10"/>
      <c r="L111" s="14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2"/>
      <c r="C112" s="10"/>
      <c r="D112" s="143" t="s">
        <v>117</v>
      </c>
      <c r="E112" s="144"/>
      <c r="F112" s="144"/>
      <c r="G112" s="144"/>
      <c r="H112" s="144"/>
      <c r="I112" s="144"/>
      <c r="J112" s="145">
        <f>J300</f>
        <v>10165.75</v>
      </c>
      <c r="K112" s="10"/>
      <c r="L112" s="14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2"/>
      <c r="C113" s="10"/>
      <c r="D113" s="143" t="s">
        <v>118</v>
      </c>
      <c r="E113" s="144"/>
      <c r="F113" s="144"/>
      <c r="G113" s="144"/>
      <c r="H113" s="144"/>
      <c r="I113" s="144"/>
      <c r="J113" s="145">
        <f>J306</f>
        <v>6960.7300000000005</v>
      </c>
      <c r="K113" s="10"/>
      <c r="L113" s="14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2"/>
      <c r="C114" s="10"/>
      <c r="D114" s="143" t="s">
        <v>119</v>
      </c>
      <c r="E114" s="144"/>
      <c r="F114" s="144"/>
      <c r="G114" s="144"/>
      <c r="H114" s="144"/>
      <c r="I114" s="144"/>
      <c r="J114" s="145">
        <f>J314</f>
        <v>5598.4199999999992</v>
      </c>
      <c r="K114" s="10"/>
      <c r="L114" s="14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2"/>
      <c r="C115" s="10"/>
      <c r="D115" s="143" t="s">
        <v>120</v>
      </c>
      <c r="E115" s="144"/>
      <c r="F115" s="144"/>
      <c r="G115" s="144"/>
      <c r="H115" s="144"/>
      <c r="I115" s="144"/>
      <c r="J115" s="145">
        <f>J320</f>
        <v>4954.5900000000001</v>
      </c>
      <c r="K115" s="10"/>
      <c r="L115" s="14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2"/>
      <c r="C116" s="10"/>
      <c r="D116" s="143" t="s">
        <v>121</v>
      </c>
      <c r="E116" s="144"/>
      <c r="F116" s="144"/>
      <c r="G116" s="144"/>
      <c r="H116" s="144"/>
      <c r="I116" s="144"/>
      <c r="J116" s="145">
        <f>J326</f>
        <v>3265.1399999999999</v>
      </c>
      <c r="K116" s="10"/>
      <c r="L116" s="14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38"/>
      <c r="C117" s="9"/>
      <c r="D117" s="139" t="s">
        <v>122</v>
      </c>
      <c r="E117" s="140"/>
      <c r="F117" s="140"/>
      <c r="G117" s="140"/>
      <c r="H117" s="140"/>
      <c r="I117" s="140"/>
      <c r="J117" s="141">
        <f>J329</f>
        <v>34647.019999999997</v>
      </c>
      <c r="K117" s="9"/>
      <c r="L117" s="138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42"/>
      <c r="C118" s="10"/>
      <c r="D118" s="143" t="s">
        <v>123</v>
      </c>
      <c r="E118" s="144"/>
      <c r="F118" s="144"/>
      <c r="G118" s="144"/>
      <c r="H118" s="144"/>
      <c r="I118" s="144"/>
      <c r="J118" s="145">
        <f>J330</f>
        <v>12156.569999999998</v>
      </c>
      <c r="K118" s="10"/>
      <c r="L118" s="14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2"/>
      <c r="C119" s="10"/>
      <c r="D119" s="143" t="s">
        <v>124</v>
      </c>
      <c r="E119" s="144"/>
      <c r="F119" s="144"/>
      <c r="G119" s="144"/>
      <c r="H119" s="144"/>
      <c r="I119" s="144"/>
      <c r="J119" s="145">
        <f>J337</f>
        <v>307.5</v>
      </c>
      <c r="K119" s="10"/>
      <c r="L119" s="14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2"/>
      <c r="C120" s="10"/>
      <c r="D120" s="143" t="s">
        <v>125</v>
      </c>
      <c r="E120" s="144"/>
      <c r="F120" s="144"/>
      <c r="G120" s="144"/>
      <c r="H120" s="144"/>
      <c r="I120" s="144"/>
      <c r="J120" s="145">
        <f>J340</f>
        <v>7282.9299999999994</v>
      </c>
      <c r="K120" s="10"/>
      <c r="L120" s="14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2"/>
      <c r="C121" s="10"/>
      <c r="D121" s="143" t="s">
        <v>126</v>
      </c>
      <c r="E121" s="144"/>
      <c r="F121" s="144"/>
      <c r="G121" s="144"/>
      <c r="H121" s="144"/>
      <c r="I121" s="144"/>
      <c r="J121" s="145">
        <f>J353</f>
        <v>11635.220000000001</v>
      </c>
      <c r="K121" s="10"/>
      <c r="L121" s="14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2"/>
      <c r="C122" s="10"/>
      <c r="D122" s="143" t="s">
        <v>127</v>
      </c>
      <c r="E122" s="144"/>
      <c r="F122" s="144"/>
      <c r="G122" s="144"/>
      <c r="H122" s="144"/>
      <c r="I122" s="144"/>
      <c r="J122" s="145">
        <f>J359</f>
        <v>3264.8000000000002</v>
      </c>
      <c r="K122" s="10"/>
      <c r="L122" s="14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6.96" customHeight="1">
      <c r="A124" s="28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8" s="2" customFormat="1" ht="6.96" customHeight="1">
      <c r="A128" s="28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="2" customFormat="1" ht="24.96" customHeight="1">
      <c r="A129" s="28"/>
      <c r="B129" s="29"/>
      <c r="C129" s="19" t="s">
        <v>128</v>
      </c>
      <c r="D129" s="28"/>
      <c r="E129" s="28"/>
      <c r="F129" s="28"/>
      <c r="G129" s="28"/>
      <c r="H129" s="28"/>
      <c r="I129" s="28"/>
      <c r="J129" s="28"/>
      <c r="K129" s="28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="2" customFormat="1" ht="6.96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49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="2" customFormat="1" ht="12" customHeight="1">
      <c r="A131" s="28"/>
      <c r="B131" s="29"/>
      <c r="C131" s="25" t="s">
        <v>13</v>
      </c>
      <c r="D131" s="28"/>
      <c r="E131" s="28"/>
      <c r="F131" s="28"/>
      <c r="G131" s="28"/>
      <c r="H131" s="28"/>
      <c r="I131" s="28"/>
      <c r="J131" s="28"/>
      <c r="K131" s="28"/>
      <c r="L131" s="49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="2" customFormat="1" ht="16.5" customHeight="1">
      <c r="A132" s="28"/>
      <c r="B132" s="29"/>
      <c r="C132" s="28"/>
      <c r="D132" s="28"/>
      <c r="E132" s="116" t="str">
        <f>E7</f>
        <v>Predškolské zariadenie - nový objekt III</v>
      </c>
      <c r="F132" s="25"/>
      <c r="G132" s="25"/>
      <c r="H132" s="25"/>
      <c r="I132" s="28"/>
      <c r="J132" s="28"/>
      <c r="K132" s="28"/>
      <c r="L132" s="49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="2" customFormat="1" ht="12" customHeight="1">
      <c r="A133" s="28"/>
      <c r="B133" s="29"/>
      <c r="C133" s="25" t="s">
        <v>95</v>
      </c>
      <c r="D133" s="28"/>
      <c r="E133" s="28"/>
      <c r="F133" s="28"/>
      <c r="G133" s="28"/>
      <c r="H133" s="28"/>
      <c r="I133" s="28"/>
      <c r="J133" s="28"/>
      <c r="K133" s="28"/>
      <c r="L133" s="49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="2" customFormat="1" ht="16.5" customHeight="1">
      <c r="A134" s="28"/>
      <c r="B134" s="29"/>
      <c r="C134" s="28"/>
      <c r="D134" s="28"/>
      <c r="E134" s="61" t="str">
        <f>E9</f>
        <v>01 - Stavebná časť</v>
      </c>
      <c r="F134" s="28"/>
      <c r="G134" s="28"/>
      <c r="H134" s="28"/>
      <c r="I134" s="28"/>
      <c r="J134" s="28"/>
      <c r="K134" s="28"/>
      <c r="L134" s="49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="2" customFormat="1" ht="6.96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49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="2" customFormat="1" ht="12" customHeight="1">
      <c r="A136" s="28"/>
      <c r="B136" s="29"/>
      <c r="C136" s="25" t="s">
        <v>17</v>
      </c>
      <c r="D136" s="28"/>
      <c r="E136" s="28"/>
      <c r="F136" s="22" t="str">
        <f>F12</f>
        <v>Bučany</v>
      </c>
      <c r="G136" s="28"/>
      <c r="H136" s="28"/>
      <c r="I136" s="25" t="s">
        <v>19</v>
      </c>
      <c r="J136" s="63" t="str">
        <f>IF(J12="","",J12)</f>
        <v>21. 12. 2022</v>
      </c>
      <c r="K136" s="28"/>
      <c r="L136" s="49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="2" customFormat="1" ht="6.96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49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="2" customFormat="1" ht="15.15" customHeight="1">
      <c r="A138" s="28"/>
      <c r="B138" s="29"/>
      <c r="C138" s="25" t="s">
        <v>21</v>
      </c>
      <c r="D138" s="28"/>
      <c r="E138" s="28"/>
      <c r="F138" s="22" t="str">
        <f>E15</f>
        <v>obec Bučany</v>
      </c>
      <c r="G138" s="28"/>
      <c r="H138" s="28"/>
      <c r="I138" s="25" t="s">
        <v>27</v>
      </c>
      <c r="J138" s="26" t="str">
        <f>E21</f>
        <v xml:space="preserve"> </v>
      </c>
      <c r="K138" s="28"/>
      <c r="L138" s="49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="2" customFormat="1" ht="15.15" customHeight="1">
      <c r="A139" s="28"/>
      <c r="B139" s="29"/>
      <c r="C139" s="25" t="s">
        <v>25</v>
      </c>
      <c r="D139" s="28"/>
      <c r="E139" s="28"/>
      <c r="F139" s="22" t="str">
        <f>IF(E18="","",E18)</f>
        <v>STAVOMAL, s.r.o.</v>
      </c>
      <c r="G139" s="28"/>
      <c r="H139" s="28"/>
      <c r="I139" s="25" t="s">
        <v>30</v>
      </c>
      <c r="J139" s="26" t="str">
        <f>E24</f>
        <v xml:space="preserve"> </v>
      </c>
      <c r="K139" s="28"/>
      <c r="L139" s="49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="2" customFormat="1" ht="10.32" customHeight="1">
      <c r="A140" s="28"/>
      <c r="B140" s="29"/>
      <c r="C140" s="28"/>
      <c r="D140" s="28"/>
      <c r="E140" s="28"/>
      <c r="F140" s="28"/>
      <c r="G140" s="28"/>
      <c r="H140" s="28"/>
      <c r="I140" s="28"/>
      <c r="J140" s="28"/>
      <c r="K140" s="28"/>
      <c r="L140" s="49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="11" customFormat="1" ht="29.28" customHeight="1">
      <c r="A141" s="146"/>
      <c r="B141" s="147"/>
      <c r="C141" s="148" t="s">
        <v>129</v>
      </c>
      <c r="D141" s="149" t="s">
        <v>57</v>
      </c>
      <c r="E141" s="149" t="s">
        <v>53</v>
      </c>
      <c r="F141" s="149" t="s">
        <v>54</v>
      </c>
      <c r="G141" s="149" t="s">
        <v>130</v>
      </c>
      <c r="H141" s="149" t="s">
        <v>131</v>
      </c>
      <c r="I141" s="149" t="s">
        <v>132</v>
      </c>
      <c r="J141" s="150" t="s">
        <v>99</v>
      </c>
      <c r="K141" s="151" t="s">
        <v>133</v>
      </c>
      <c r="L141" s="152"/>
      <c r="M141" s="80" t="s">
        <v>1</v>
      </c>
      <c r="N141" s="81" t="s">
        <v>36</v>
      </c>
      <c r="O141" s="81" t="s">
        <v>134</v>
      </c>
      <c r="P141" s="81" t="s">
        <v>135</v>
      </c>
      <c r="Q141" s="81" t="s">
        <v>136</v>
      </c>
      <c r="R141" s="81" t="s">
        <v>137</v>
      </c>
      <c r="S141" s="81" t="s">
        <v>138</v>
      </c>
      <c r="T141" s="82" t="s">
        <v>139</v>
      </c>
      <c r="U141" s="146"/>
      <c r="V141" s="146"/>
      <c r="W141" s="146"/>
      <c r="X141" s="146"/>
      <c r="Y141" s="146"/>
      <c r="Z141" s="146"/>
      <c r="AA141" s="146"/>
      <c r="AB141" s="146"/>
      <c r="AC141" s="146"/>
      <c r="AD141" s="146"/>
      <c r="AE141" s="146"/>
    </row>
    <row r="142" s="2" customFormat="1" ht="22.8" customHeight="1">
      <c r="A142" s="28"/>
      <c r="B142" s="29"/>
      <c r="C142" s="87" t="s">
        <v>100</v>
      </c>
      <c r="D142" s="28"/>
      <c r="E142" s="28"/>
      <c r="F142" s="28"/>
      <c r="G142" s="28"/>
      <c r="H142" s="28"/>
      <c r="I142" s="28"/>
      <c r="J142" s="153">
        <f>BK142</f>
        <v>314471.88</v>
      </c>
      <c r="K142" s="28"/>
      <c r="L142" s="29"/>
      <c r="M142" s="83"/>
      <c r="N142" s="67"/>
      <c r="O142" s="84"/>
      <c r="P142" s="154">
        <f>P143+P236+P329</f>
        <v>0</v>
      </c>
      <c r="Q142" s="84"/>
      <c r="R142" s="154">
        <f>R143+R236+R329</f>
        <v>0</v>
      </c>
      <c r="S142" s="84"/>
      <c r="T142" s="155">
        <f>T143+T236+T329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5" t="s">
        <v>71</v>
      </c>
      <c r="AU142" s="15" t="s">
        <v>101</v>
      </c>
      <c r="BK142" s="156">
        <f>BK143+BK236+BK329</f>
        <v>314471.88</v>
      </c>
    </row>
    <row r="143" s="12" customFormat="1" ht="25.92" customHeight="1">
      <c r="A143" s="12"/>
      <c r="B143" s="157"/>
      <c r="C143" s="12"/>
      <c r="D143" s="158" t="s">
        <v>71</v>
      </c>
      <c r="E143" s="159" t="s">
        <v>140</v>
      </c>
      <c r="F143" s="159" t="s">
        <v>141</v>
      </c>
      <c r="G143" s="12"/>
      <c r="H143" s="12"/>
      <c r="I143" s="12"/>
      <c r="J143" s="160">
        <f>BK143</f>
        <v>166718.09999999998</v>
      </c>
      <c r="K143" s="12"/>
      <c r="L143" s="157"/>
      <c r="M143" s="161"/>
      <c r="N143" s="162"/>
      <c r="O143" s="162"/>
      <c r="P143" s="163">
        <f>P144+P159+P168+P179+P193+P201+P216+P234</f>
        <v>0</v>
      </c>
      <c r="Q143" s="162"/>
      <c r="R143" s="163">
        <f>R144+R159+R168+R179+R193+R201+R216+R234</f>
        <v>0</v>
      </c>
      <c r="S143" s="162"/>
      <c r="T143" s="164">
        <f>T144+T159+T168+T179+T193+T201+T216+T234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8" t="s">
        <v>80</v>
      </c>
      <c r="AT143" s="165" t="s">
        <v>71</v>
      </c>
      <c r="AU143" s="165" t="s">
        <v>72</v>
      </c>
      <c r="AY143" s="158" t="s">
        <v>142</v>
      </c>
      <c r="BK143" s="166">
        <f>BK144+BK159+BK168+BK179+BK193+BK201+BK216+BK234</f>
        <v>166718.09999999998</v>
      </c>
    </row>
    <row r="144" s="12" customFormat="1" ht="22.8" customHeight="1">
      <c r="A144" s="12"/>
      <c r="B144" s="157"/>
      <c r="C144" s="12"/>
      <c r="D144" s="158" t="s">
        <v>71</v>
      </c>
      <c r="E144" s="167" t="s">
        <v>80</v>
      </c>
      <c r="F144" s="167" t="s">
        <v>143</v>
      </c>
      <c r="G144" s="12"/>
      <c r="H144" s="12"/>
      <c r="I144" s="12"/>
      <c r="J144" s="168">
        <f>BK144</f>
        <v>11541.070000000002</v>
      </c>
      <c r="K144" s="12"/>
      <c r="L144" s="157"/>
      <c r="M144" s="161"/>
      <c r="N144" s="162"/>
      <c r="O144" s="162"/>
      <c r="P144" s="163">
        <f>SUM(P145:P158)</f>
        <v>0</v>
      </c>
      <c r="Q144" s="162"/>
      <c r="R144" s="163">
        <f>SUM(R145:R158)</f>
        <v>0</v>
      </c>
      <c r="S144" s="162"/>
      <c r="T144" s="164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8" t="s">
        <v>80</v>
      </c>
      <c r="AT144" s="165" t="s">
        <v>71</v>
      </c>
      <c r="AU144" s="165" t="s">
        <v>80</v>
      </c>
      <c r="AY144" s="158" t="s">
        <v>142</v>
      </c>
      <c r="BK144" s="166">
        <f>SUM(BK145:BK158)</f>
        <v>11541.070000000002</v>
      </c>
    </row>
    <row r="145" s="2" customFormat="1" ht="37.8" customHeight="1">
      <c r="A145" s="28"/>
      <c r="B145" s="169"/>
      <c r="C145" s="170" t="s">
        <v>80</v>
      </c>
      <c r="D145" s="170" t="s">
        <v>144</v>
      </c>
      <c r="E145" s="171" t="s">
        <v>145</v>
      </c>
      <c r="F145" s="172" t="s">
        <v>146</v>
      </c>
      <c r="G145" s="173" t="s">
        <v>147</v>
      </c>
      <c r="H145" s="174">
        <v>1</v>
      </c>
      <c r="I145" s="175">
        <v>79.319999999999993</v>
      </c>
      <c r="J145" s="175">
        <f>ROUND(I145*H145,2)</f>
        <v>79.319999999999993</v>
      </c>
      <c r="K145" s="176"/>
      <c r="L145" s="29"/>
      <c r="M145" s="177" t="s">
        <v>1</v>
      </c>
      <c r="N145" s="178" t="s">
        <v>38</v>
      </c>
      <c r="O145" s="179">
        <v>0</v>
      </c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1" t="s">
        <v>148</v>
      </c>
      <c r="AT145" s="181" t="s">
        <v>144</v>
      </c>
      <c r="AU145" s="181" t="s">
        <v>149</v>
      </c>
      <c r="AY145" s="15" t="s">
        <v>142</v>
      </c>
      <c r="BE145" s="182">
        <f>IF(N145="základná",J145,0)</f>
        <v>0</v>
      </c>
      <c r="BF145" s="182">
        <f>IF(N145="znížená",J145,0)</f>
        <v>79.319999999999993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149</v>
      </c>
      <c r="BK145" s="182">
        <f>ROUND(I145*H145,2)</f>
        <v>79.319999999999993</v>
      </c>
      <c r="BL145" s="15" t="s">
        <v>148</v>
      </c>
      <c r="BM145" s="181" t="s">
        <v>149</v>
      </c>
    </row>
    <row r="146" s="2" customFormat="1" ht="24.15" customHeight="1">
      <c r="A146" s="28"/>
      <c r="B146" s="169"/>
      <c r="C146" s="170" t="s">
        <v>149</v>
      </c>
      <c r="D146" s="170" t="s">
        <v>144</v>
      </c>
      <c r="E146" s="171" t="s">
        <v>150</v>
      </c>
      <c r="F146" s="172" t="s">
        <v>151</v>
      </c>
      <c r="G146" s="173" t="s">
        <v>147</v>
      </c>
      <c r="H146" s="174">
        <v>1</v>
      </c>
      <c r="I146" s="175">
        <v>32.789999999999999</v>
      </c>
      <c r="J146" s="175">
        <f>ROUND(I146*H146,2)</f>
        <v>32.789999999999999</v>
      </c>
      <c r="K146" s="176"/>
      <c r="L146" s="29"/>
      <c r="M146" s="177" t="s">
        <v>1</v>
      </c>
      <c r="N146" s="178" t="s">
        <v>38</v>
      </c>
      <c r="O146" s="179">
        <v>0</v>
      </c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1" t="s">
        <v>148</v>
      </c>
      <c r="AT146" s="181" t="s">
        <v>144</v>
      </c>
      <c r="AU146" s="181" t="s">
        <v>149</v>
      </c>
      <c r="AY146" s="15" t="s">
        <v>142</v>
      </c>
      <c r="BE146" s="182">
        <f>IF(N146="základná",J146,0)</f>
        <v>0</v>
      </c>
      <c r="BF146" s="182">
        <f>IF(N146="znížená",J146,0)</f>
        <v>32.789999999999999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5" t="s">
        <v>149</v>
      </c>
      <c r="BK146" s="182">
        <f>ROUND(I146*H146,2)</f>
        <v>32.789999999999999</v>
      </c>
      <c r="BL146" s="15" t="s">
        <v>148</v>
      </c>
      <c r="BM146" s="181" t="s">
        <v>148</v>
      </c>
    </row>
    <row r="147" s="2" customFormat="1" ht="33" customHeight="1">
      <c r="A147" s="28"/>
      <c r="B147" s="169"/>
      <c r="C147" s="170" t="s">
        <v>152</v>
      </c>
      <c r="D147" s="170" t="s">
        <v>144</v>
      </c>
      <c r="E147" s="171" t="s">
        <v>153</v>
      </c>
      <c r="F147" s="172" t="s">
        <v>154</v>
      </c>
      <c r="G147" s="173" t="s">
        <v>155</v>
      </c>
      <c r="H147" s="174">
        <v>150</v>
      </c>
      <c r="I147" s="175">
        <v>23.739999999999998</v>
      </c>
      <c r="J147" s="175">
        <f>ROUND(I147*H147,2)</f>
        <v>3561</v>
      </c>
      <c r="K147" s="176"/>
      <c r="L147" s="29"/>
      <c r="M147" s="177" t="s">
        <v>1</v>
      </c>
      <c r="N147" s="178" t="s">
        <v>38</v>
      </c>
      <c r="O147" s="179">
        <v>0</v>
      </c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1" t="s">
        <v>148</v>
      </c>
      <c r="AT147" s="181" t="s">
        <v>144</v>
      </c>
      <c r="AU147" s="181" t="s">
        <v>149</v>
      </c>
      <c r="AY147" s="15" t="s">
        <v>142</v>
      </c>
      <c r="BE147" s="182">
        <f>IF(N147="základná",J147,0)</f>
        <v>0</v>
      </c>
      <c r="BF147" s="182">
        <f>IF(N147="znížená",J147,0)</f>
        <v>3561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149</v>
      </c>
      <c r="BK147" s="182">
        <f>ROUND(I147*H147,2)</f>
        <v>3561</v>
      </c>
      <c r="BL147" s="15" t="s">
        <v>148</v>
      </c>
      <c r="BM147" s="181" t="s">
        <v>156</v>
      </c>
    </row>
    <row r="148" s="2" customFormat="1" ht="24.15" customHeight="1">
      <c r="A148" s="28"/>
      <c r="B148" s="169"/>
      <c r="C148" s="170" t="s">
        <v>148</v>
      </c>
      <c r="D148" s="170" t="s">
        <v>144</v>
      </c>
      <c r="E148" s="171" t="s">
        <v>157</v>
      </c>
      <c r="F148" s="172" t="s">
        <v>158</v>
      </c>
      <c r="G148" s="173" t="s">
        <v>155</v>
      </c>
      <c r="H148" s="174">
        <v>150</v>
      </c>
      <c r="I148" s="175">
        <v>6.5800000000000001</v>
      </c>
      <c r="J148" s="175">
        <f>ROUND(I148*H148,2)</f>
        <v>987</v>
      </c>
      <c r="K148" s="176"/>
      <c r="L148" s="29"/>
      <c r="M148" s="177" t="s">
        <v>1</v>
      </c>
      <c r="N148" s="178" t="s">
        <v>38</v>
      </c>
      <c r="O148" s="179">
        <v>0</v>
      </c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1" t="s">
        <v>148</v>
      </c>
      <c r="AT148" s="181" t="s">
        <v>144</v>
      </c>
      <c r="AU148" s="181" t="s">
        <v>149</v>
      </c>
      <c r="AY148" s="15" t="s">
        <v>142</v>
      </c>
      <c r="BE148" s="182">
        <f>IF(N148="základná",J148,0)</f>
        <v>0</v>
      </c>
      <c r="BF148" s="182">
        <f>IF(N148="znížená",J148,0)</f>
        <v>987</v>
      </c>
      <c r="BG148" s="182">
        <f>IF(N148="zákl. prenesená",J148,0)</f>
        <v>0</v>
      </c>
      <c r="BH148" s="182">
        <f>IF(N148="zníž. prenesená",J148,0)</f>
        <v>0</v>
      </c>
      <c r="BI148" s="182">
        <f>IF(N148="nulová",J148,0)</f>
        <v>0</v>
      </c>
      <c r="BJ148" s="15" t="s">
        <v>149</v>
      </c>
      <c r="BK148" s="182">
        <f>ROUND(I148*H148,2)</f>
        <v>987</v>
      </c>
      <c r="BL148" s="15" t="s">
        <v>148</v>
      </c>
      <c r="BM148" s="181" t="s">
        <v>159</v>
      </c>
    </row>
    <row r="149" s="2" customFormat="1" ht="33" customHeight="1">
      <c r="A149" s="28"/>
      <c r="B149" s="169"/>
      <c r="C149" s="170" t="s">
        <v>160</v>
      </c>
      <c r="D149" s="170" t="s">
        <v>144</v>
      </c>
      <c r="E149" s="171" t="s">
        <v>161</v>
      </c>
      <c r="F149" s="172" t="s">
        <v>162</v>
      </c>
      <c r="G149" s="173" t="s">
        <v>163</v>
      </c>
      <c r="H149" s="174">
        <v>108</v>
      </c>
      <c r="I149" s="175">
        <v>1.2</v>
      </c>
      <c r="J149" s="175">
        <f>ROUND(I149*H149,2)</f>
        <v>129.59999999999999</v>
      </c>
      <c r="K149" s="176"/>
      <c r="L149" s="29"/>
      <c r="M149" s="177" t="s">
        <v>1</v>
      </c>
      <c r="N149" s="178" t="s">
        <v>38</v>
      </c>
      <c r="O149" s="179">
        <v>0</v>
      </c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1" t="s">
        <v>148</v>
      </c>
      <c r="AT149" s="181" t="s">
        <v>144</v>
      </c>
      <c r="AU149" s="181" t="s">
        <v>149</v>
      </c>
      <c r="AY149" s="15" t="s">
        <v>142</v>
      </c>
      <c r="BE149" s="182">
        <f>IF(N149="základná",J149,0)</f>
        <v>0</v>
      </c>
      <c r="BF149" s="182">
        <f>IF(N149="znížená",J149,0)</f>
        <v>129.59999999999999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149</v>
      </c>
      <c r="BK149" s="182">
        <f>ROUND(I149*H149,2)</f>
        <v>129.59999999999999</v>
      </c>
      <c r="BL149" s="15" t="s">
        <v>148</v>
      </c>
      <c r="BM149" s="181" t="s">
        <v>164</v>
      </c>
    </row>
    <row r="150" s="2" customFormat="1" ht="21.75" customHeight="1">
      <c r="A150" s="28"/>
      <c r="B150" s="169"/>
      <c r="C150" s="170" t="s">
        <v>156</v>
      </c>
      <c r="D150" s="170" t="s">
        <v>144</v>
      </c>
      <c r="E150" s="171" t="s">
        <v>165</v>
      </c>
      <c r="F150" s="172" t="s">
        <v>166</v>
      </c>
      <c r="G150" s="173" t="s">
        <v>163</v>
      </c>
      <c r="H150" s="174">
        <v>76.549999999999997</v>
      </c>
      <c r="I150" s="175">
        <v>33.159999999999997</v>
      </c>
      <c r="J150" s="175">
        <f>ROUND(I150*H150,2)</f>
        <v>2538.4000000000001</v>
      </c>
      <c r="K150" s="176"/>
      <c r="L150" s="29"/>
      <c r="M150" s="177" t="s">
        <v>1</v>
      </c>
      <c r="N150" s="178" t="s">
        <v>38</v>
      </c>
      <c r="O150" s="179">
        <v>0</v>
      </c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1" t="s">
        <v>148</v>
      </c>
      <c r="AT150" s="181" t="s">
        <v>144</v>
      </c>
      <c r="AU150" s="181" t="s">
        <v>149</v>
      </c>
      <c r="AY150" s="15" t="s">
        <v>142</v>
      </c>
      <c r="BE150" s="182">
        <f>IF(N150="základná",J150,0)</f>
        <v>0</v>
      </c>
      <c r="BF150" s="182">
        <f>IF(N150="znížená",J150,0)</f>
        <v>2538.4000000000001</v>
      </c>
      <c r="BG150" s="182">
        <f>IF(N150="zákl. prenesená",J150,0)</f>
        <v>0</v>
      </c>
      <c r="BH150" s="182">
        <f>IF(N150="zníž. prenesená",J150,0)</f>
        <v>0</v>
      </c>
      <c r="BI150" s="182">
        <f>IF(N150="nulová",J150,0)</f>
        <v>0</v>
      </c>
      <c r="BJ150" s="15" t="s">
        <v>149</v>
      </c>
      <c r="BK150" s="182">
        <f>ROUND(I150*H150,2)</f>
        <v>2538.4000000000001</v>
      </c>
      <c r="BL150" s="15" t="s">
        <v>148</v>
      </c>
      <c r="BM150" s="181" t="s">
        <v>167</v>
      </c>
    </row>
    <row r="151" s="2" customFormat="1" ht="37.8" customHeight="1">
      <c r="A151" s="28"/>
      <c r="B151" s="169"/>
      <c r="C151" s="170" t="s">
        <v>168</v>
      </c>
      <c r="D151" s="170" t="s">
        <v>144</v>
      </c>
      <c r="E151" s="171" t="s">
        <v>169</v>
      </c>
      <c r="F151" s="172" t="s">
        <v>170</v>
      </c>
      <c r="G151" s="173" t="s">
        <v>163</v>
      </c>
      <c r="H151" s="174">
        <v>76.549999999999997</v>
      </c>
      <c r="I151" s="175">
        <v>9.3900000000000006</v>
      </c>
      <c r="J151" s="175">
        <f>ROUND(I151*H151,2)</f>
        <v>718.79999999999995</v>
      </c>
      <c r="K151" s="176"/>
      <c r="L151" s="29"/>
      <c r="M151" s="177" t="s">
        <v>1</v>
      </c>
      <c r="N151" s="178" t="s">
        <v>38</v>
      </c>
      <c r="O151" s="179">
        <v>0</v>
      </c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1" t="s">
        <v>148</v>
      </c>
      <c r="AT151" s="181" t="s">
        <v>144</v>
      </c>
      <c r="AU151" s="181" t="s">
        <v>149</v>
      </c>
      <c r="AY151" s="15" t="s">
        <v>142</v>
      </c>
      <c r="BE151" s="182">
        <f>IF(N151="základná",J151,0)</f>
        <v>0</v>
      </c>
      <c r="BF151" s="182">
        <f>IF(N151="znížená",J151,0)</f>
        <v>718.79999999999995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149</v>
      </c>
      <c r="BK151" s="182">
        <f>ROUND(I151*H151,2)</f>
        <v>718.79999999999995</v>
      </c>
      <c r="BL151" s="15" t="s">
        <v>148</v>
      </c>
      <c r="BM151" s="181" t="s">
        <v>171</v>
      </c>
    </row>
    <row r="152" s="2" customFormat="1" ht="24.15" customHeight="1">
      <c r="A152" s="28"/>
      <c r="B152" s="169"/>
      <c r="C152" s="170" t="s">
        <v>159</v>
      </c>
      <c r="D152" s="170" t="s">
        <v>144</v>
      </c>
      <c r="E152" s="171" t="s">
        <v>172</v>
      </c>
      <c r="F152" s="172" t="s">
        <v>173</v>
      </c>
      <c r="G152" s="173" t="s">
        <v>147</v>
      </c>
      <c r="H152" s="174">
        <v>1</v>
      </c>
      <c r="I152" s="175">
        <v>1.8899999999999999</v>
      </c>
      <c r="J152" s="175">
        <f>ROUND(I152*H152,2)</f>
        <v>1.8899999999999999</v>
      </c>
      <c r="K152" s="176"/>
      <c r="L152" s="29"/>
      <c r="M152" s="177" t="s">
        <v>1</v>
      </c>
      <c r="N152" s="178" t="s">
        <v>38</v>
      </c>
      <c r="O152" s="179">
        <v>0</v>
      </c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1" t="s">
        <v>148</v>
      </c>
      <c r="AT152" s="181" t="s">
        <v>144</v>
      </c>
      <c r="AU152" s="181" t="s">
        <v>149</v>
      </c>
      <c r="AY152" s="15" t="s">
        <v>142</v>
      </c>
      <c r="BE152" s="182">
        <f>IF(N152="základná",J152,0)</f>
        <v>0</v>
      </c>
      <c r="BF152" s="182">
        <f>IF(N152="znížená",J152,0)</f>
        <v>1.8899999999999999</v>
      </c>
      <c r="BG152" s="182">
        <f>IF(N152="zákl. prenesená",J152,0)</f>
        <v>0</v>
      </c>
      <c r="BH152" s="182">
        <f>IF(N152="zníž. prenesená",J152,0)</f>
        <v>0</v>
      </c>
      <c r="BI152" s="182">
        <f>IF(N152="nulová",J152,0)</f>
        <v>0</v>
      </c>
      <c r="BJ152" s="15" t="s">
        <v>149</v>
      </c>
      <c r="BK152" s="182">
        <f>ROUND(I152*H152,2)</f>
        <v>1.8899999999999999</v>
      </c>
      <c r="BL152" s="15" t="s">
        <v>148</v>
      </c>
      <c r="BM152" s="181" t="s">
        <v>174</v>
      </c>
    </row>
    <row r="153" s="2" customFormat="1" ht="33" customHeight="1">
      <c r="A153" s="28"/>
      <c r="B153" s="169"/>
      <c r="C153" s="170" t="s">
        <v>175</v>
      </c>
      <c r="D153" s="170" t="s">
        <v>144</v>
      </c>
      <c r="E153" s="171" t="s">
        <v>176</v>
      </c>
      <c r="F153" s="172" t="s">
        <v>177</v>
      </c>
      <c r="G153" s="173" t="s">
        <v>163</v>
      </c>
      <c r="H153" s="174">
        <v>72.905000000000001</v>
      </c>
      <c r="I153" s="175">
        <v>4.7999999999999998</v>
      </c>
      <c r="J153" s="175">
        <f>ROUND(I153*H153,2)</f>
        <v>349.94</v>
      </c>
      <c r="K153" s="176"/>
      <c r="L153" s="29"/>
      <c r="M153" s="177" t="s">
        <v>1</v>
      </c>
      <c r="N153" s="178" t="s">
        <v>38</v>
      </c>
      <c r="O153" s="179">
        <v>0</v>
      </c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1" t="s">
        <v>148</v>
      </c>
      <c r="AT153" s="181" t="s">
        <v>144</v>
      </c>
      <c r="AU153" s="181" t="s">
        <v>149</v>
      </c>
      <c r="AY153" s="15" t="s">
        <v>142</v>
      </c>
      <c r="BE153" s="182">
        <f>IF(N153="základná",J153,0)</f>
        <v>0</v>
      </c>
      <c r="BF153" s="182">
        <f>IF(N153="znížená",J153,0)</f>
        <v>349.94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5" t="s">
        <v>149</v>
      </c>
      <c r="BK153" s="182">
        <f>ROUND(I153*H153,2)</f>
        <v>349.94</v>
      </c>
      <c r="BL153" s="15" t="s">
        <v>148</v>
      </c>
      <c r="BM153" s="181" t="s">
        <v>178</v>
      </c>
    </row>
    <row r="154" s="2" customFormat="1" ht="37.8" customHeight="1">
      <c r="A154" s="28"/>
      <c r="B154" s="169"/>
      <c r="C154" s="170" t="s">
        <v>164</v>
      </c>
      <c r="D154" s="170" t="s">
        <v>144</v>
      </c>
      <c r="E154" s="171" t="s">
        <v>179</v>
      </c>
      <c r="F154" s="172" t="s">
        <v>180</v>
      </c>
      <c r="G154" s="173" t="s">
        <v>163</v>
      </c>
      <c r="H154" s="174">
        <v>1968.435</v>
      </c>
      <c r="I154" s="175">
        <v>0.47999999999999998</v>
      </c>
      <c r="J154" s="175">
        <f>ROUND(I154*H154,2)</f>
        <v>944.85000000000002</v>
      </c>
      <c r="K154" s="176"/>
      <c r="L154" s="29"/>
      <c r="M154" s="177" t="s">
        <v>1</v>
      </c>
      <c r="N154" s="178" t="s">
        <v>38</v>
      </c>
      <c r="O154" s="179">
        <v>0</v>
      </c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1" t="s">
        <v>148</v>
      </c>
      <c r="AT154" s="181" t="s">
        <v>144</v>
      </c>
      <c r="AU154" s="181" t="s">
        <v>149</v>
      </c>
      <c r="AY154" s="15" t="s">
        <v>142</v>
      </c>
      <c r="BE154" s="182">
        <f>IF(N154="základná",J154,0)</f>
        <v>0</v>
      </c>
      <c r="BF154" s="182">
        <f>IF(N154="znížená",J154,0)</f>
        <v>944.85000000000002</v>
      </c>
      <c r="BG154" s="182">
        <f>IF(N154="zákl. prenesená",J154,0)</f>
        <v>0</v>
      </c>
      <c r="BH154" s="182">
        <f>IF(N154="zníž. prenesená",J154,0)</f>
        <v>0</v>
      </c>
      <c r="BI154" s="182">
        <f>IF(N154="nulová",J154,0)</f>
        <v>0</v>
      </c>
      <c r="BJ154" s="15" t="s">
        <v>149</v>
      </c>
      <c r="BK154" s="182">
        <f>ROUND(I154*H154,2)</f>
        <v>944.85000000000002</v>
      </c>
      <c r="BL154" s="15" t="s">
        <v>148</v>
      </c>
      <c r="BM154" s="181" t="s">
        <v>7</v>
      </c>
    </row>
    <row r="155" s="2" customFormat="1" ht="24.15" customHeight="1">
      <c r="A155" s="28"/>
      <c r="B155" s="169"/>
      <c r="C155" s="170" t="s">
        <v>181</v>
      </c>
      <c r="D155" s="170" t="s">
        <v>144</v>
      </c>
      <c r="E155" s="171" t="s">
        <v>182</v>
      </c>
      <c r="F155" s="172" t="s">
        <v>183</v>
      </c>
      <c r="G155" s="173" t="s">
        <v>147</v>
      </c>
      <c r="H155" s="174">
        <v>1</v>
      </c>
      <c r="I155" s="175">
        <v>17.420000000000002</v>
      </c>
      <c r="J155" s="175">
        <f>ROUND(I155*H155,2)</f>
        <v>17.420000000000002</v>
      </c>
      <c r="K155" s="176"/>
      <c r="L155" s="29"/>
      <c r="M155" s="177" t="s">
        <v>1</v>
      </c>
      <c r="N155" s="178" t="s">
        <v>38</v>
      </c>
      <c r="O155" s="179">
        <v>0</v>
      </c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1" t="s">
        <v>148</v>
      </c>
      <c r="AT155" s="181" t="s">
        <v>144</v>
      </c>
      <c r="AU155" s="181" t="s">
        <v>149</v>
      </c>
      <c r="AY155" s="15" t="s">
        <v>142</v>
      </c>
      <c r="BE155" s="182">
        <f>IF(N155="základná",J155,0)</f>
        <v>0</v>
      </c>
      <c r="BF155" s="182">
        <f>IF(N155="znížená",J155,0)</f>
        <v>17.420000000000002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5" t="s">
        <v>149</v>
      </c>
      <c r="BK155" s="182">
        <f>ROUND(I155*H155,2)</f>
        <v>17.420000000000002</v>
      </c>
      <c r="BL155" s="15" t="s">
        <v>148</v>
      </c>
      <c r="BM155" s="181" t="s">
        <v>184</v>
      </c>
    </row>
    <row r="156" s="2" customFormat="1" ht="24.15" customHeight="1">
      <c r="A156" s="28"/>
      <c r="B156" s="169"/>
      <c r="C156" s="170" t="s">
        <v>167</v>
      </c>
      <c r="D156" s="170" t="s">
        <v>144</v>
      </c>
      <c r="E156" s="171" t="s">
        <v>185</v>
      </c>
      <c r="F156" s="172" t="s">
        <v>186</v>
      </c>
      <c r="G156" s="173" t="s">
        <v>147</v>
      </c>
      <c r="H156" s="174">
        <v>1</v>
      </c>
      <c r="I156" s="175">
        <v>9.3900000000000006</v>
      </c>
      <c r="J156" s="175">
        <f>ROUND(I156*H156,2)</f>
        <v>9.3900000000000006</v>
      </c>
      <c r="K156" s="176"/>
      <c r="L156" s="29"/>
      <c r="M156" s="177" t="s">
        <v>1</v>
      </c>
      <c r="N156" s="178" t="s">
        <v>38</v>
      </c>
      <c r="O156" s="179">
        <v>0</v>
      </c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1" t="s">
        <v>148</v>
      </c>
      <c r="AT156" s="181" t="s">
        <v>144</v>
      </c>
      <c r="AU156" s="181" t="s">
        <v>149</v>
      </c>
      <c r="AY156" s="15" t="s">
        <v>142</v>
      </c>
      <c r="BE156" s="182">
        <f>IF(N156="základná",J156,0)</f>
        <v>0</v>
      </c>
      <c r="BF156" s="182">
        <f>IF(N156="znížená",J156,0)</f>
        <v>9.3900000000000006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5" t="s">
        <v>149</v>
      </c>
      <c r="BK156" s="182">
        <f>ROUND(I156*H156,2)</f>
        <v>9.3900000000000006</v>
      </c>
      <c r="BL156" s="15" t="s">
        <v>148</v>
      </c>
      <c r="BM156" s="181" t="s">
        <v>187</v>
      </c>
    </row>
    <row r="157" s="2" customFormat="1" ht="16.5" customHeight="1">
      <c r="A157" s="28"/>
      <c r="B157" s="169"/>
      <c r="C157" s="170" t="s">
        <v>188</v>
      </c>
      <c r="D157" s="170" t="s">
        <v>144</v>
      </c>
      <c r="E157" s="171" t="s">
        <v>189</v>
      </c>
      <c r="F157" s="172" t="s">
        <v>190</v>
      </c>
      <c r="G157" s="173" t="s">
        <v>163</v>
      </c>
      <c r="H157" s="174">
        <v>72.905000000000001</v>
      </c>
      <c r="I157" s="175">
        <v>0.82999999999999996</v>
      </c>
      <c r="J157" s="175">
        <f>ROUND(I157*H157,2)</f>
        <v>60.509999999999998</v>
      </c>
      <c r="K157" s="176"/>
      <c r="L157" s="29"/>
      <c r="M157" s="177" t="s">
        <v>1</v>
      </c>
      <c r="N157" s="178" t="s">
        <v>38</v>
      </c>
      <c r="O157" s="179">
        <v>0</v>
      </c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1" t="s">
        <v>148</v>
      </c>
      <c r="AT157" s="181" t="s">
        <v>144</v>
      </c>
      <c r="AU157" s="181" t="s">
        <v>149</v>
      </c>
      <c r="AY157" s="15" t="s">
        <v>142</v>
      </c>
      <c r="BE157" s="182">
        <f>IF(N157="základná",J157,0)</f>
        <v>0</v>
      </c>
      <c r="BF157" s="182">
        <f>IF(N157="znížená",J157,0)</f>
        <v>60.509999999999998</v>
      </c>
      <c r="BG157" s="182">
        <f>IF(N157="zákl. prenesená",J157,0)</f>
        <v>0</v>
      </c>
      <c r="BH157" s="182">
        <f>IF(N157="zníž. prenesená",J157,0)</f>
        <v>0</v>
      </c>
      <c r="BI157" s="182">
        <f>IF(N157="nulová",J157,0)</f>
        <v>0</v>
      </c>
      <c r="BJ157" s="15" t="s">
        <v>149</v>
      </c>
      <c r="BK157" s="182">
        <f>ROUND(I157*H157,2)</f>
        <v>60.509999999999998</v>
      </c>
      <c r="BL157" s="15" t="s">
        <v>148</v>
      </c>
      <c r="BM157" s="181" t="s">
        <v>191</v>
      </c>
    </row>
    <row r="158" s="2" customFormat="1" ht="24.15" customHeight="1">
      <c r="A158" s="28"/>
      <c r="B158" s="169"/>
      <c r="C158" s="170" t="s">
        <v>171</v>
      </c>
      <c r="D158" s="170" t="s">
        <v>144</v>
      </c>
      <c r="E158" s="171" t="s">
        <v>192</v>
      </c>
      <c r="F158" s="172" t="s">
        <v>193</v>
      </c>
      <c r="G158" s="173" t="s">
        <v>194</v>
      </c>
      <c r="H158" s="174">
        <v>116.648</v>
      </c>
      <c r="I158" s="175">
        <v>18.09</v>
      </c>
      <c r="J158" s="175">
        <f>ROUND(I158*H158,2)</f>
        <v>2110.1599999999999</v>
      </c>
      <c r="K158" s="176"/>
      <c r="L158" s="29"/>
      <c r="M158" s="177" t="s">
        <v>1</v>
      </c>
      <c r="N158" s="178" t="s">
        <v>38</v>
      </c>
      <c r="O158" s="179">
        <v>0</v>
      </c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1" t="s">
        <v>148</v>
      </c>
      <c r="AT158" s="181" t="s">
        <v>144</v>
      </c>
      <c r="AU158" s="181" t="s">
        <v>149</v>
      </c>
      <c r="AY158" s="15" t="s">
        <v>142</v>
      </c>
      <c r="BE158" s="182">
        <f>IF(N158="základná",J158,0)</f>
        <v>0</v>
      </c>
      <c r="BF158" s="182">
        <f>IF(N158="znížená",J158,0)</f>
        <v>2110.1599999999999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5" t="s">
        <v>149</v>
      </c>
      <c r="BK158" s="182">
        <f>ROUND(I158*H158,2)</f>
        <v>2110.1599999999999</v>
      </c>
      <c r="BL158" s="15" t="s">
        <v>148</v>
      </c>
      <c r="BM158" s="181" t="s">
        <v>195</v>
      </c>
    </row>
    <row r="159" s="12" customFormat="1" ht="22.8" customHeight="1">
      <c r="A159" s="12"/>
      <c r="B159" s="157"/>
      <c r="C159" s="12"/>
      <c r="D159" s="158" t="s">
        <v>71</v>
      </c>
      <c r="E159" s="167" t="s">
        <v>149</v>
      </c>
      <c r="F159" s="167" t="s">
        <v>196</v>
      </c>
      <c r="G159" s="12"/>
      <c r="H159" s="12"/>
      <c r="I159" s="12"/>
      <c r="J159" s="168">
        <f>BK159</f>
        <v>21312.68</v>
      </c>
      <c r="K159" s="12"/>
      <c r="L159" s="157"/>
      <c r="M159" s="161"/>
      <c r="N159" s="162"/>
      <c r="O159" s="162"/>
      <c r="P159" s="163">
        <f>SUM(P160:P167)</f>
        <v>0</v>
      </c>
      <c r="Q159" s="162"/>
      <c r="R159" s="163">
        <f>SUM(R160:R167)</f>
        <v>0</v>
      </c>
      <c r="S159" s="162"/>
      <c r="T159" s="164">
        <f>SUM(T160:T167)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8" t="s">
        <v>80</v>
      </c>
      <c r="AT159" s="165" t="s">
        <v>71</v>
      </c>
      <c r="AU159" s="165" t="s">
        <v>80</v>
      </c>
      <c r="AY159" s="158" t="s">
        <v>142</v>
      </c>
      <c r="BK159" s="166">
        <f>SUM(BK160:BK167)</f>
        <v>21312.68</v>
      </c>
    </row>
    <row r="160" s="2" customFormat="1" ht="33" customHeight="1">
      <c r="A160" s="28"/>
      <c r="B160" s="169"/>
      <c r="C160" s="170" t="s">
        <v>197</v>
      </c>
      <c r="D160" s="170" t="s">
        <v>144</v>
      </c>
      <c r="E160" s="171" t="s">
        <v>198</v>
      </c>
      <c r="F160" s="172" t="s">
        <v>199</v>
      </c>
      <c r="G160" s="173" t="s">
        <v>155</v>
      </c>
      <c r="H160" s="174">
        <v>264.44999999999999</v>
      </c>
      <c r="I160" s="175">
        <v>0.23999999999999999</v>
      </c>
      <c r="J160" s="175">
        <f>ROUND(I160*H160,2)</f>
        <v>63.469999999999999</v>
      </c>
      <c r="K160" s="176"/>
      <c r="L160" s="29"/>
      <c r="M160" s="177" t="s">
        <v>1</v>
      </c>
      <c r="N160" s="178" t="s">
        <v>38</v>
      </c>
      <c r="O160" s="179">
        <v>0</v>
      </c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1" t="s">
        <v>148</v>
      </c>
      <c r="AT160" s="181" t="s">
        <v>144</v>
      </c>
      <c r="AU160" s="181" t="s">
        <v>149</v>
      </c>
      <c r="AY160" s="15" t="s">
        <v>142</v>
      </c>
      <c r="BE160" s="182">
        <f>IF(N160="základná",J160,0)</f>
        <v>0</v>
      </c>
      <c r="BF160" s="182">
        <f>IF(N160="znížená",J160,0)</f>
        <v>63.469999999999999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5" t="s">
        <v>149</v>
      </c>
      <c r="BK160" s="182">
        <f>ROUND(I160*H160,2)</f>
        <v>63.469999999999999</v>
      </c>
      <c r="BL160" s="15" t="s">
        <v>148</v>
      </c>
      <c r="BM160" s="181" t="s">
        <v>200</v>
      </c>
    </row>
    <row r="161" s="2" customFormat="1" ht="24.15" customHeight="1">
      <c r="A161" s="28"/>
      <c r="B161" s="169"/>
      <c r="C161" s="170" t="s">
        <v>174</v>
      </c>
      <c r="D161" s="170" t="s">
        <v>144</v>
      </c>
      <c r="E161" s="171" t="s">
        <v>201</v>
      </c>
      <c r="F161" s="172" t="s">
        <v>202</v>
      </c>
      <c r="G161" s="173" t="s">
        <v>163</v>
      </c>
      <c r="H161" s="174">
        <v>50.869</v>
      </c>
      <c r="I161" s="175">
        <v>103.73</v>
      </c>
      <c r="J161" s="175">
        <f>ROUND(I161*H161,2)</f>
        <v>5276.6400000000003</v>
      </c>
      <c r="K161" s="176"/>
      <c r="L161" s="29"/>
      <c r="M161" s="177" t="s">
        <v>1</v>
      </c>
      <c r="N161" s="178" t="s">
        <v>38</v>
      </c>
      <c r="O161" s="179">
        <v>0</v>
      </c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1" t="s">
        <v>148</v>
      </c>
      <c r="AT161" s="181" t="s">
        <v>144</v>
      </c>
      <c r="AU161" s="181" t="s">
        <v>149</v>
      </c>
      <c r="AY161" s="15" t="s">
        <v>142</v>
      </c>
      <c r="BE161" s="182">
        <f>IF(N161="základná",J161,0)</f>
        <v>0</v>
      </c>
      <c r="BF161" s="182">
        <f>IF(N161="znížená",J161,0)</f>
        <v>5276.6400000000003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5" t="s">
        <v>149</v>
      </c>
      <c r="BK161" s="182">
        <f>ROUND(I161*H161,2)</f>
        <v>5276.6400000000003</v>
      </c>
      <c r="BL161" s="15" t="s">
        <v>148</v>
      </c>
      <c r="BM161" s="181" t="s">
        <v>203</v>
      </c>
    </row>
    <row r="162" s="2" customFormat="1" ht="21.75" customHeight="1">
      <c r="A162" s="28"/>
      <c r="B162" s="169"/>
      <c r="C162" s="170" t="s">
        <v>204</v>
      </c>
      <c r="D162" s="170" t="s">
        <v>144</v>
      </c>
      <c r="E162" s="171" t="s">
        <v>205</v>
      </c>
      <c r="F162" s="172" t="s">
        <v>206</v>
      </c>
      <c r="G162" s="173" t="s">
        <v>155</v>
      </c>
      <c r="H162" s="174">
        <v>12.065</v>
      </c>
      <c r="I162" s="175">
        <v>16.640000000000001</v>
      </c>
      <c r="J162" s="175">
        <f>ROUND(I162*H162,2)</f>
        <v>200.75999999999999</v>
      </c>
      <c r="K162" s="176"/>
      <c r="L162" s="29"/>
      <c r="M162" s="177" t="s">
        <v>1</v>
      </c>
      <c r="N162" s="178" t="s">
        <v>38</v>
      </c>
      <c r="O162" s="179">
        <v>0</v>
      </c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1" t="s">
        <v>148</v>
      </c>
      <c r="AT162" s="181" t="s">
        <v>144</v>
      </c>
      <c r="AU162" s="181" t="s">
        <v>149</v>
      </c>
      <c r="AY162" s="15" t="s">
        <v>142</v>
      </c>
      <c r="BE162" s="182">
        <f>IF(N162="základná",J162,0)</f>
        <v>0</v>
      </c>
      <c r="BF162" s="182">
        <f>IF(N162="znížená",J162,0)</f>
        <v>200.75999999999999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5" t="s">
        <v>149</v>
      </c>
      <c r="BK162" s="182">
        <f>ROUND(I162*H162,2)</f>
        <v>200.75999999999999</v>
      </c>
      <c r="BL162" s="15" t="s">
        <v>148</v>
      </c>
      <c r="BM162" s="181" t="s">
        <v>207</v>
      </c>
    </row>
    <row r="163" s="2" customFormat="1" ht="21.75" customHeight="1">
      <c r="A163" s="28"/>
      <c r="B163" s="169"/>
      <c r="C163" s="170" t="s">
        <v>178</v>
      </c>
      <c r="D163" s="170" t="s">
        <v>144</v>
      </c>
      <c r="E163" s="171" t="s">
        <v>208</v>
      </c>
      <c r="F163" s="172" t="s">
        <v>209</v>
      </c>
      <c r="G163" s="173" t="s">
        <v>155</v>
      </c>
      <c r="H163" s="174">
        <v>12.065</v>
      </c>
      <c r="I163" s="175">
        <v>3.0499999999999998</v>
      </c>
      <c r="J163" s="175">
        <f>ROUND(I163*H163,2)</f>
        <v>36.799999999999997</v>
      </c>
      <c r="K163" s="176"/>
      <c r="L163" s="29"/>
      <c r="M163" s="177" t="s">
        <v>1</v>
      </c>
      <c r="N163" s="178" t="s">
        <v>38</v>
      </c>
      <c r="O163" s="179">
        <v>0</v>
      </c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1" t="s">
        <v>148</v>
      </c>
      <c r="AT163" s="181" t="s">
        <v>144</v>
      </c>
      <c r="AU163" s="181" t="s">
        <v>149</v>
      </c>
      <c r="AY163" s="15" t="s">
        <v>142</v>
      </c>
      <c r="BE163" s="182">
        <f>IF(N163="základná",J163,0)</f>
        <v>0</v>
      </c>
      <c r="BF163" s="182">
        <f>IF(N163="znížená",J163,0)</f>
        <v>36.799999999999997</v>
      </c>
      <c r="BG163" s="182">
        <f>IF(N163="zákl. prenesená",J163,0)</f>
        <v>0</v>
      </c>
      <c r="BH163" s="182">
        <f>IF(N163="zníž. prenesená",J163,0)</f>
        <v>0</v>
      </c>
      <c r="BI163" s="182">
        <f>IF(N163="nulová",J163,0)</f>
        <v>0</v>
      </c>
      <c r="BJ163" s="15" t="s">
        <v>149</v>
      </c>
      <c r="BK163" s="182">
        <f>ROUND(I163*H163,2)</f>
        <v>36.799999999999997</v>
      </c>
      <c r="BL163" s="15" t="s">
        <v>148</v>
      </c>
      <c r="BM163" s="181" t="s">
        <v>210</v>
      </c>
    </row>
    <row r="164" s="2" customFormat="1" ht="33" customHeight="1">
      <c r="A164" s="28"/>
      <c r="B164" s="169"/>
      <c r="C164" s="170" t="s">
        <v>211</v>
      </c>
      <c r="D164" s="170" t="s">
        <v>144</v>
      </c>
      <c r="E164" s="171" t="s">
        <v>212</v>
      </c>
      <c r="F164" s="172" t="s">
        <v>213</v>
      </c>
      <c r="G164" s="173" t="s">
        <v>155</v>
      </c>
      <c r="H164" s="174">
        <v>339.12900000000002</v>
      </c>
      <c r="I164" s="175">
        <v>11.550000000000001</v>
      </c>
      <c r="J164" s="175">
        <f>ROUND(I164*H164,2)</f>
        <v>3916.9400000000001</v>
      </c>
      <c r="K164" s="176"/>
      <c r="L164" s="29"/>
      <c r="M164" s="177" t="s">
        <v>1</v>
      </c>
      <c r="N164" s="178" t="s">
        <v>38</v>
      </c>
      <c r="O164" s="179">
        <v>0</v>
      </c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1" t="s">
        <v>148</v>
      </c>
      <c r="AT164" s="181" t="s">
        <v>144</v>
      </c>
      <c r="AU164" s="181" t="s">
        <v>149</v>
      </c>
      <c r="AY164" s="15" t="s">
        <v>142</v>
      </c>
      <c r="BE164" s="182">
        <f>IF(N164="základná",J164,0)</f>
        <v>0</v>
      </c>
      <c r="BF164" s="182">
        <f>IF(N164="znížená",J164,0)</f>
        <v>3916.9400000000001</v>
      </c>
      <c r="BG164" s="182">
        <f>IF(N164="zákl. prenesená",J164,0)</f>
        <v>0</v>
      </c>
      <c r="BH164" s="182">
        <f>IF(N164="zníž. prenesená",J164,0)</f>
        <v>0</v>
      </c>
      <c r="BI164" s="182">
        <f>IF(N164="nulová",J164,0)</f>
        <v>0</v>
      </c>
      <c r="BJ164" s="15" t="s">
        <v>149</v>
      </c>
      <c r="BK164" s="182">
        <f>ROUND(I164*H164,2)</f>
        <v>3916.9400000000001</v>
      </c>
      <c r="BL164" s="15" t="s">
        <v>148</v>
      </c>
      <c r="BM164" s="181" t="s">
        <v>214</v>
      </c>
    </row>
    <row r="165" s="2" customFormat="1" ht="37.8" customHeight="1">
      <c r="A165" s="28"/>
      <c r="B165" s="169"/>
      <c r="C165" s="170" t="s">
        <v>7</v>
      </c>
      <c r="D165" s="170" t="s">
        <v>144</v>
      </c>
      <c r="E165" s="171" t="s">
        <v>215</v>
      </c>
      <c r="F165" s="172" t="s">
        <v>216</v>
      </c>
      <c r="G165" s="173" t="s">
        <v>163</v>
      </c>
      <c r="H165" s="174">
        <v>20.507000000000001</v>
      </c>
      <c r="I165" s="175">
        <v>184.84999999999999</v>
      </c>
      <c r="J165" s="175">
        <f>ROUND(I165*H165,2)</f>
        <v>3790.7199999999998</v>
      </c>
      <c r="K165" s="176"/>
      <c r="L165" s="29"/>
      <c r="M165" s="177" t="s">
        <v>1</v>
      </c>
      <c r="N165" s="178" t="s">
        <v>38</v>
      </c>
      <c r="O165" s="179">
        <v>0</v>
      </c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1" t="s">
        <v>148</v>
      </c>
      <c r="AT165" s="181" t="s">
        <v>144</v>
      </c>
      <c r="AU165" s="181" t="s">
        <v>149</v>
      </c>
      <c r="AY165" s="15" t="s">
        <v>142</v>
      </c>
      <c r="BE165" s="182">
        <f>IF(N165="základná",J165,0)</f>
        <v>0</v>
      </c>
      <c r="BF165" s="182">
        <f>IF(N165="znížená",J165,0)</f>
        <v>3790.7199999999998</v>
      </c>
      <c r="BG165" s="182">
        <f>IF(N165="zákl. prenesená",J165,0)</f>
        <v>0</v>
      </c>
      <c r="BH165" s="182">
        <f>IF(N165="zníž. prenesená",J165,0)</f>
        <v>0</v>
      </c>
      <c r="BI165" s="182">
        <f>IF(N165="nulová",J165,0)</f>
        <v>0</v>
      </c>
      <c r="BJ165" s="15" t="s">
        <v>149</v>
      </c>
      <c r="BK165" s="182">
        <f>ROUND(I165*H165,2)</f>
        <v>3790.7199999999998</v>
      </c>
      <c r="BL165" s="15" t="s">
        <v>148</v>
      </c>
      <c r="BM165" s="181" t="s">
        <v>217</v>
      </c>
    </row>
    <row r="166" s="2" customFormat="1" ht="16.5" customHeight="1">
      <c r="A166" s="28"/>
      <c r="B166" s="169"/>
      <c r="C166" s="170" t="s">
        <v>218</v>
      </c>
      <c r="D166" s="170" t="s">
        <v>144</v>
      </c>
      <c r="E166" s="171" t="s">
        <v>219</v>
      </c>
      <c r="F166" s="172" t="s">
        <v>220</v>
      </c>
      <c r="G166" s="173" t="s">
        <v>163</v>
      </c>
      <c r="H166" s="174">
        <v>48.603999999999999</v>
      </c>
      <c r="I166" s="175">
        <v>102.25</v>
      </c>
      <c r="J166" s="175">
        <f>ROUND(I166*H166,2)</f>
        <v>4969.7600000000002</v>
      </c>
      <c r="K166" s="176"/>
      <c r="L166" s="29"/>
      <c r="M166" s="177" t="s">
        <v>1</v>
      </c>
      <c r="N166" s="178" t="s">
        <v>38</v>
      </c>
      <c r="O166" s="179">
        <v>0</v>
      </c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1" t="s">
        <v>148</v>
      </c>
      <c r="AT166" s="181" t="s">
        <v>144</v>
      </c>
      <c r="AU166" s="181" t="s">
        <v>149</v>
      </c>
      <c r="AY166" s="15" t="s">
        <v>142</v>
      </c>
      <c r="BE166" s="182">
        <f>IF(N166="základná",J166,0)</f>
        <v>0</v>
      </c>
      <c r="BF166" s="182">
        <f>IF(N166="znížená",J166,0)</f>
        <v>4969.7600000000002</v>
      </c>
      <c r="BG166" s="182">
        <f>IF(N166="zákl. prenesená",J166,0)</f>
        <v>0</v>
      </c>
      <c r="BH166" s="182">
        <f>IF(N166="zníž. prenesená",J166,0)</f>
        <v>0</v>
      </c>
      <c r="BI166" s="182">
        <f>IF(N166="nulová",J166,0)</f>
        <v>0</v>
      </c>
      <c r="BJ166" s="15" t="s">
        <v>149</v>
      </c>
      <c r="BK166" s="182">
        <f>ROUND(I166*H166,2)</f>
        <v>4969.7600000000002</v>
      </c>
      <c r="BL166" s="15" t="s">
        <v>148</v>
      </c>
      <c r="BM166" s="181" t="s">
        <v>221</v>
      </c>
    </row>
    <row r="167" s="2" customFormat="1" ht="37.8" customHeight="1">
      <c r="A167" s="28"/>
      <c r="B167" s="169"/>
      <c r="C167" s="170" t="s">
        <v>184</v>
      </c>
      <c r="D167" s="170" t="s">
        <v>144</v>
      </c>
      <c r="E167" s="171" t="s">
        <v>222</v>
      </c>
      <c r="F167" s="172" t="s">
        <v>223</v>
      </c>
      <c r="G167" s="173" t="s">
        <v>194</v>
      </c>
      <c r="H167" s="174">
        <v>1.8</v>
      </c>
      <c r="I167" s="175">
        <v>1698.6600000000001</v>
      </c>
      <c r="J167" s="175">
        <f>ROUND(I167*H167,2)</f>
        <v>3057.5900000000001</v>
      </c>
      <c r="K167" s="176"/>
      <c r="L167" s="29"/>
      <c r="M167" s="177" t="s">
        <v>1</v>
      </c>
      <c r="N167" s="178" t="s">
        <v>38</v>
      </c>
      <c r="O167" s="179">
        <v>0</v>
      </c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1" t="s">
        <v>148</v>
      </c>
      <c r="AT167" s="181" t="s">
        <v>144</v>
      </c>
      <c r="AU167" s="181" t="s">
        <v>149</v>
      </c>
      <c r="AY167" s="15" t="s">
        <v>142</v>
      </c>
      <c r="BE167" s="182">
        <f>IF(N167="základná",J167,0)</f>
        <v>0</v>
      </c>
      <c r="BF167" s="182">
        <f>IF(N167="znížená",J167,0)</f>
        <v>3057.5900000000001</v>
      </c>
      <c r="BG167" s="182">
        <f>IF(N167="zákl. prenesená",J167,0)</f>
        <v>0</v>
      </c>
      <c r="BH167" s="182">
        <f>IF(N167="zníž. prenesená",J167,0)</f>
        <v>0</v>
      </c>
      <c r="BI167" s="182">
        <f>IF(N167="nulová",J167,0)</f>
        <v>0</v>
      </c>
      <c r="BJ167" s="15" t="s">
        <v>149</v>
      </c>
      <c r="BK167" s="182">
        <f>ROUND(I167*H167,2)</f>
        <v>3057.5900000000001</v>
      </c>
      <c r="BL167" s="15" t="s">
        <v>148</v>
      </c>
      <c r="BM167" s="181" t="s">
        <v>224</v>
      </c>
    </row>
    <row r="168" s="12" customFormat="1" ht="22.8" customHeight="1">
      <c r="A168" s="12"/>
      <c r="B168" s="157"/>
      <c r="C168" s="12"/>
      <c r="D168" s="158" t="s">
        <v>71</v>
      </c>
      <c r="E168" s="167" t="s">
        <v>152</v>
      </c>
      <c r="F168" s="167" t="s">
        <v>225</v>
      </c>
      <c r="G168" s="12"/>
      <c r="H168" s="12"/>
      <c r="I168" s="12"/>
      <c r="J168" s="168">
        <f>BK168</f>
        <v>27380.309999999994</v>
      </c>
      <c r="K168" s="12"/>
      <c r="L168" s="157"/>
      <c r="M168" s="161"/>
      <c r="N168" s="162"/>
      <c r="O168" s="162"/>
      <c r="P168" s="163">
        <f>SUM(P169:P178)</f>
        <v>0</v>
      </c>
      <c r="Q168" s="162"/>
      <c r="R168" s="163">
        <f>SUM(R169:R178)</f>
        <v>0</v>
      </c>
      <c r="S168" s="162"/>
      <c r="T168" s="164">
        <f>SUM(T169:T178)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8" t="s">
        <v>80</v>
      </c>
      <c r="AT168" s="165" t="s">
        <v>71</v>
      </c>
      <c r="AU168" s="165" t="s">
        <v>80</v>
      </c>
      <c r="AY168" s="158" t="s">
        <v>142</v>
      </c>
      <c r="BK168" s="166">
        <f>SUM(BK169:BK178)</f>
        <v>27380.309999999994</v>
      </c>
    </row>
    <row r="169" s="2" customFormat="1" ht="37.8" customHeight="1">
      <c r="A169" s="28"/>
      <c r="B169" s="169"/>
      <c r="C169" s="170" t="s">
        <v>226</v>
      </c>
      <c r="D169" s="170" t="s">
        <v>144</v>
      </c>
      <c r="E169" s="171" t="s">
        <v>227</v>
      </c>
      <c r="F169" s="172" t="s">
        <v>228</v>
      </c>
      <c r="G169" s="173" t="s">
        <v>163</v>
      </c>
      <c r="H169" s="174">
        <v>53.990000000000002</v>
      </c>
      <c r="I169" s="175">
        <v>192.80000000000001</v>
      </c>
      <c r="J169" s="175">
        <f>ROUND(I169*H169,2)</f>
        <v>10409.27</v>
      </c>
      <c r="K169" s="176"/>
      <c r="L169" s="29"/>
      <c r="M169" s="177" t="s">
        <v>1</v>
      </c>
      <c r="N169" s="178" t="s">
        <v>38</v>
      </c>
      <c r="O169" s="179">
        <v>0</v>
      </c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1" t="s">
        <v>148</v>
      </c>
      <c r="AT169" s="181" t="s">
        <v>144</v>
      </c>
      <c r="AU169" s="181" t="s">
        <v>149</v>
      </c>
      <c r="AY169" s="15" t="s">
        <v>142</v>
      </c>
      <c r="BE169" s="182">
        <f>IF(N169="základná",J169,0)</f>
        <v>0</v>
      </c>
      <c r="BF169" s="182">
        <f>IF(N169="znížená",J169,0)</f>
        <v>10409.27</v>
      </c>
      <c r="BG169" s="182">
        <f>IF(N169="zákl. prenesená",J169,0)</f>
        <v>0</v>
      </c>
      <c r="BH169" s="182">
        <f>IF(N169="zníž. prenesená",J169,0)</f>
        <v>0</v>
      </c>
      <c r="BI169" s="182">
        <f>IF(N169="nulová",J169,0)</f>
        <v>0</v>
      </c>
      <c r="BJ169" s="15" t="s">
        <v>149</v>
      </c>
      <c r="BK169" s="182">
        <f>ROUND(I169*H169,2)</f>
        <v>10409.27</v>
      </c>
      <c r="BL169" s="15" t="s">
        <v>148</v>
      </c>
      <c r="BM169" s="181" t="s">
        <v>229</v>
      </c>
    </row>
    <row r="170" s="2" customFormat="1" ht="44.25" customHeight="1">
      <c r="A170" s="28"/>
      <c r="B170" s="169"/>
      <c r="C170" s="170" t="s">
        <v>187</v>
      </c>
      <c r="D170" s="170" t="s">
        <v>144</v>
      </c>
      <c r="E170" s="171" t="s">
        <v>230</v>
      </c>
      <c r="F170" s="172" t="s">
        <v>231</v>
      </c>
      <c r="G170" s="173" t="s">
        <v>163</v>
      </c>
      <c r="H170" s="174">
        <v>26.550000000000001</v>
      </c>
      <c r="I170" s="175">
        <v>250.16999999999999</v>
      </c>
      <c r="J170" s="175">
        <f>ROUND(I170*H170,2)</f>
        <v>6642.0100000000002</v>
      </c>
      <c r="K170" s="176"/>
      <c r="L170" s="29"/>
      <c r="M170" s="177" t="s">
        <v>1</v>
      </c>
      <c r="N170" s="178" t="s">
        <v>38</v>
      </c>
      <c r="O170" s="179">
        <v>0</v>
      </c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1" t="s">
        <v>148</v>
      </c>
      <c r="AT170" s="181" t="s">
        <v>144</v>
      </c>
      <c r="AU170" s="181" t="s">
        <v>149</v>
      </c>
      <c r="AY170" s="15" t="s">
        <v>142</v>
      </c>
      <c r="BE170" s="182">
        <f>IF(N170="základná",J170,0)</f>
        <v>0</v>
      </c>
      <c r="BF170" s="182">
        <f>IF(N170="znížená",J170,0)</f>
        <v>6642.0100000000002</v>
      </c>
      <c r="BG170" s="182">
        <f>IF(N170="zákl. prenesená",J170,0)</f>
        <v>0</v>
      </c>
      <c r="BH170" s="182">
        <f>IF(N170="zníž. prenesená",J170,0)</f>
        <v>0</v>
      </c>
      <c r="BI170" s="182">
        <f>IF(N170="nulová",J170,0)</f>
        <v>0</v>
      </c>
      <c r="BJ170" s="15" t="s">
        <v>149</v>
      </c>
      <c r="BK170" s="182">
        <f>ROUND(I170*H170,2)</f>
        <v>6642.0100000000002</v>
      </c>
      <c r="BL170" s="15" t="s">
        <v>148</v>
      </c>
      <c r="BM170" s="181" t="s">
        <v>232</v>
      </c>
    </row>
    <row r="171" s="2" customFormat="1" ht="33" customHeight="1">
      <c r="A171" s="28"/>
      <c r="B171" s="169"/>
      <c r="C171" s="170" t="s">
        <v>233</v>
      </c>
      <c r="D171" s="170" t="s">
        <v>144</v>
      </c>
      <c r="E171" s="171" t="s">
        <v>234</v>
      </c>
      <c r="F171" s="172" t="s">
        <v>235</v>
      </c>
      <c r="G171" s="173" t="s">
        <v>147</v>
      </c>
      <c r="H171" s="174">
        <v>2</v>
      </c>
      <c r="I171" s="175">
        <v>16.210000000000001</v>
      </c>
      <c r="J171" s="175">
        <f>ROUND(I171*H171,2)</f>
        <v>32.420000000000002</v>
      </c>
      <c r="K171" s="176"/>
      <c r="L171" s="29"/>
      <c r="M171" s="177" t="s">
        <v>1</v>
      </c>
      <c r="N171" s="178" t="s">
        <v>38</v>
      </c>
      <c r="O171" s="179">
        <v>0</v>
      </c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1" t="s">
        <v>148</v>
      </c>
      <c r="AT171" s="181" t="s">
        <v>144</v>
      </c>
      <c r="AU171" s="181" t="s">
        <v>149</v>
      </c>
      <c r="AY171" s="15" t="s">
        <v>142</v>
      </c>
      <c r="BE171" s="182">
        <f>IF(N171="základná",J171,0)</f>
        <v>0</v>
      </c>
      <c r="BF171" s="182">
        <f>IF(N171="znížená",J171,0)</f>
        <v>32.420000000000002</v>
      </c>
      <c r="BG171" s="182">
        <f>IF(N171="zákl. prenesená",J171,0)</f>
        <v>0</v>
      </c>
      <c r="BH171" s="182">
        <f>IF(N171="zníž. prenesená",J171,0)</f>
        <v>0</v>
      </c>
      <c r="BI171" s="182">
        <f>IF(N171="nulová",J171,0)</f>
        <v>0</v>
      </c>
      <c r="BJ171" s="15" t="s">
        <v>149</v>
      </c>
      <c r="BK171" s="182">
        <f>ROUND(I171*H171,2)</f>
        <v>32.420000000000002</v>
      </c>
      <c r="BL171" s="15" t="s">
        <v>148</v>
      </c>
      <c r="BM171" s="181" t="s">
        <v>236</v>
      </c>
    </row>
    <row r="172" s="2" customFormat="1" ht="24.15" customHeight="1">
      <c r="A172" s="28"/>
      <c r="B172" s="169"/>
      <c r="C172" s="170" t="s">
        <v>191</v>
      </c>
      <c r="D172" s="170" t="s">
        <v>144</v>
      </c>
      <c r="E172" s="171" t="s">
        <v>237</v>
      </c>
      <c r="F172" s="172" t="s">
        <v>238</v>
      </c>
      <c r="G172" s="173" t="s">
        <v>147</v>
      </c>
      <c r="H172" s="174">
        <v>8</v>
      </c>
      <c r="I172" s="175">
        <v>20.699999999999999</v>
      </c>
      <c r="J172" s="175">
        <f>ROUND(I172*H172,2)</f>
        <v>165.59999999999999</v>
      </c>
      <c r="K172" s="176"/>
      <c r="L172" s="29"/>
      <c r="M172" s="177" t="s">
        <v>1</v>
      </c>
      <c r="N172" s="178" t="s">
        <v>38</v>
      </c>
      <c r="O172" s="179">
        <v>0</v>
      </c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1" t="s">
        <v>148</v>
      </c>
      <c r="AT172" s="181" t="s">
        <v>144</v>
      </c>
      <c r="AU172" s="181" t="s">
        <v>149</v>
      </c>
      <c r="AY172" s="15" t="s">
        <v>142</v>
      </c>
      <c r="BE172" s="182">
        <f>IF(N172="základná",J172,0)</f>
        <v>0</v>
      </c>
      <c r="BF172" s="182">
        <f>IF(N172="znížená",J172,0)</f>
        <v>165.59999999999999</v>
      </c>
      <c r="BG172" s="182">
        <f>IF(N172="zákl. prenesená",J172,0)</f>
        <v>0</v>
      </c>
      <c r="BH172" s="182">
        <f>IF(N172="zníž. prenesená",J172,0)</f>
        <v>0</v>
      </c>
      <c r="BI172" s="182">
        <f>IF(N172="nulová",J172,0)</f>
        <v>0</v>
      </c>
      <c r="BJ172" s="15" t="s">
        <v>149</v>
      </c>
      <c r="BK172" s="182">
        <f>ROUND(I172*H172,2)</f>
        <v>165.59999999999999</v>
      </c>
      <c r="BL172" s="15" t="s">
        <v>148</v>
      </c>
      <c r="BM172" s="181" t="s">
        <v>239</v>
      </c>
    </row>
    <row r="173" s="2" customFormat="1" ht="37.8" customHeight="1">
      <c r="A173" s="28"/>
      <c r="B173" s="169"/>
      <c r="C173" s="170" t="s">
        <v>240</v>
      </c>
      <c r="D173" s="170" t="s">
        <v>144</v>
      </c>
      <c r="E173" s="171" t="s">
        <v>241</v>
      </c>
      <c r="F173" s="172" t="s">
        <v>242</v>
      </c>
      <c r="G173" s="173" t="s">
        <v>155</v>
      </c>
      <c r="H173" s="174">
        <v>30.914999999999999</v>
      </c>
      <c r="I173" s="175">
        <v>32.079999999999998</v>
      </c>
      <c r="J173" s="175">
        <f>ROUND(I173*H173,2)</f>
        <v>991.75</v>
      </c>
      <c r="K173" s="176"/>
      <c r="L173" s="29"/>
      <c r="M173" s="177" t="s">
        <v>1</v>
      </c>
      <c r="N173" s="178" t="s">
        <v>38</v>
      </c>
      <c r="O173" s="179">
        <v>0</v>
      </c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1" t="s">
        <v>148</v>
      </c>
      <c r="AT173" s="181" t="s">
        <v>144</v>
      </c>
      <c r="AU173" s="181" t="s">
        <v>149</v>
      </c>
      <c r="AY173" s="15" t="s">
        <v>142</v>
      </c>
      <c r="BE173" s="182">
        <f>IF(N173="základná",J173,0)</f>
        <v>0</v>
      </c>
      <c r="BF173" s="182">
        <f>IF(N173="znížená",J173,0)</f>
        <v>991.75</v>
      </c>
      <c r="BG173" s="182">
        <f>IF(N173="zákl. prenesená",J173,0)</f>
        <v>0</v>
      </c>
      <c r="BH173" s="182">
        <f>IF(N173="zníž. prenesená",J173,0)</f>
        <v>0</v>
      </c>
      <c r="BI173" s="182">
        <f>IF(N173="nulová",J173,0)</f>
        <v>0</v>
      </c>
      <c r="BJ173" s="15" t="s">
        <v>149</v>
      </c>
      <c r="BK173" s="182">
        <f>ROUND(I173*H173,2)</f>
        <v>991.75</v>
      </c>
      <c r="BL173" s="15" t="s">
        <v>148</v>
      </c>
      <c r="BM173" s="181" t="s">
        <v>243</v>
      </c>
    </row>
    <row r="174" s="2" customFormat="1" ht="33" customHeight="1">
      <c r="A174" s="28"/>
      <c r="B174" s="169"/>
      <c r="C174" s="170" t="s">
        <v>195</v>
      </c>
      <c r="D174" s="170" t="s">
        <v>144</v>
      </c>
      <c r="E174" s="171" t="s">
        <v>244</v>
      </c>
      <c r="F174" s="172" t="s">
        <v>245</v>
      </c>
      <c r="G174" s="173" t="s">
        <v>155</v>
      </c>
      <c r="H174" s="174">
        <v>45.450000000000003</v>
      </c>
      <c r="I174" s="175">
        <v>62.890000000000001</v>
      </c>
      <c r="J174" s="175">
        <f>ROUND(I174*H174,2)</f>
        <v>2858.3499999999999</v>
      </c>
      <c r="K174" s="176"/>
      <c r="L174" s="29"/>
      <c r="M174" s="177" t="s">
        <v>1</v>
      </c>
      <c r="N174" s="178" t="s">
        <v>38</v>
      </c>
      <c r="O174" s="179">
        <v>0</v>
      </c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1" t="s">
        <v>148</v>
      </c>
      <c r="AT174" s="181" t="s">
        <v>144</v>
      </c>
      <c r="AU174" s="181" t="s">
        <v>149</v>
      </c>
      <c r="AY174" s="15" t="s">
        <v>142</v>
      </c>
      <c r="BE174" s="182">
        <f>IF(N174="základná",J174,0)</f>
        <v>0</v>
      </c>
      <c r="BF174" s="182">
        <f>IF(N174="znížená",J174,0)</f>
        <v>2858.3499999999999</v>
      </c>
      <c r="BG174" s="182">
        <f>IF(N174="zákl. prenesená",J174,0)</f>
        <v>0</v>
      </c>
      <c r="BH174" s="182">
        <f>IF(N174="zníž. prenesená",J174,0)</f>
        <v>0</v>
      </c>
      <c r="BI174" s="182">
        <f>IF(N174="nulová",J174,0)</f>
        <v>0</v>
      </c>
      <c r="BJ174" s="15" t="s">
        <v>149</v>
      </c>
      <c r="BK174" s="182">
        <f>ROUND(I174*H174,2)</f>
        <v>2858.3499999999999</v>
      </c>
      <c r="BL174" s="15" t="s">
        <v>148</v>
      </c>
      <c r="BM174" s="181" t="s">
        <v>246</v>
      </c>
    </row>
    <row r="175" s="2" customFormat="1" ht="33" customHeight="1">
      <c r="A175" s="28"/>
      <c r="B175" s="169"/>
      <c r="C175" s="170" t="s">
        <v>247</v>
      </c>
      <c r="D175" s="170" t="s">
        <v>144</v>
      </c>
      <c r="E175" s="171" t="s">
        <v>248</v>
      </c>
      <c r="F175" s="172" t="s">
        <v>249</v>
      </c>
      <c r="G175" s="173" t="s">
        <v>163</v>
      </c>
      <c r="H175" s="174">
        <v>9.6720000000000006</v>
      </c>
      <c r="I175" s="175">
        <v>124.09</v>
      </c>
      <c r="J175" s="175">
        <f>ROUND(I175*H175,2)</f>
        <v>1200.2000000000001</v>
      </c>
      <c r="K175" s="176"/>
      <c r="L175" s="29"/>
      <c r="M175" s="177" t="s">
        <v>1</v>
      </c>
      <c r="N175" s="178" t="s">
        <v>38</v>
      </c>
      <c r="O175" s="179">
        <v>0</v>
      </c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1" t="s">
        <v>148</v>
      </c>
      <c r="AT175" s="181" t="s">
        <v>144</v>
      </c>
      <c r="AU175" s="181" t="s">
        <v>149</v>
      </c>
      <c r="AY175" s="15" t="s">
        <v>142</v>
      </c>
      <c r="BE175" s="182">
        <f>IF(N175="základná",J175,0)</f>
        <v>0</v>
      </c>
      <c r="BF175" s="182">
        <f>IF(N175="znížená",J175,0)</f>
        <v>1200.2000000000001</v>
      </c>
      <c r="BG175" s="182">
        <f>IF(N175="zákl. prenesená",J175,0)</f>
        <v>0</v>
      </c>
      <c r="BH175" s="182">
        <f>IF(N175="zníž. prenesená",J175,0)</f>
        <v>0</v>
      </c>
      <c r="BI175" s="182">
        <f>IF(N175="nulová",J175,0)</f>
        <v>0</v>
      </c>
      <c r="BJ175" s="15" t="s">
        <v>149</v>
      </c>
      <c r="BK175" s="182">
        <f>ROUND(I175*H175,2)</f>
        <v>1200.2000000000001</v>
      </c>
      <c r="BL175" s="15" t="s">
        <v>148</v>
      </c>
      <c r="BM175" s="181" t="s">
        <v>250</v>
      </c>
    </row>
    <row r="176" s="2" customFormat="1" ht="24.15" customHeight="1">
      <c r="A176" s="28"/>
      <c r="B176" s="169"/>
      <c r="C176" s="170" t="s">
        <v>200</v>
      </c>
      <c r="D176" s="170" t="s">
        <v>144</v>
      </c>
      <c r="E176" s="171" t="s">
        <v>251</v>
      </c>
      <c r="F176" s="172" t="s">
        <v>252</v>
      </c>
      <c r="G176" s="173" t="s">
        <v>155</v>
      </c>
      <c r="H176" s="174">
        <v>125.556</v>
      </c>
      <c r="I176" s="175">
        <v>18.66</v>
      </c>
      <c r="J176" s="175">
        <f>ROUND(I176*H176,2)</f>
        <v>2342.8699999999999</v>
      </c>
      <c r="K176" s="176"/>
      <c r="L176" s="29"/>
      <c r="M176" s="177" t="s">
        <v>1</v>
      </c>
      <c r="N176" s="178" t="s">
        <v>38</v>
      </c>
      <c r="O176" s="179">
        <v>0</v>
      </c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1" t="s">
        <v>148</v>
      </c>
      <c r="AT176" s="181" t="s">
        <v>144</v>
      </c>
      <c r="AU176" s="181" t="s">
        <v>149</v>
      </c>
      <c r="AY176" s="15" t="s">
        <v>142</v>
      </c>
      <c r="BE176" s="182">
        <f>IF(N176="základná",J176,0)</f>
        <v>0</v>
      </c>
      <c r="BF176" s="182">
        <f>IF(N176="znížená",J176,0)</f>
        <v>2342.8699999999999</v>
      </c>
      <c r="BG176" s="182">
        <f>IF(N176="zákl. prenesená",J176,0)</f>
        <v>0</v>
      </c>
      <c r="BH176" s="182">
        <f>IF(N176="zníž. prenesená",J176,0)</f>
        <v>0</v>
      </c>
      <c r="BI176" s="182">
        <f>IF(N176="nulová",J176,0)</f>
        <v>0</v>
      </c>
      <c r="BJ176" s="15" t="s">
        <v>149</v>
      </c>
      <c r="BK176" s="182">
        <f>ROUND(I176*H176,2)</f>
        <v>2342.8699999999999</v>
      </c>
      <c r="BL176" s="15" t="s">
        <v>148</v>
      </c>
      <c r="BM176" s="181" t="s">
        <v>253</v>
      </c>
    </row>
    <row r="177" s="2" customFormat="1" ht="24.15" customHeight="1">
      <c r="A177" s="28"/>
      <c r="B177" s="169"/>
      <c r="C177" s="170" t="s">
        <v>254</v>
      </c>
      <c r="D177" s="170" t="s">
        <v>144</v>
      </c>
      <c r="E177" s="171" t="s">
        <v>255</v>
      </c>
      <c r="F177" s="172" t="s">
        <v>256</v>
      </c>
      <c r="G177" s="173" t="s">
        <v>155</v>
      </c>
      <c r="H177" s="174">
        <v>125.556</v>
      </c>
      <c r="I177" s="175">
        <v>4.9299999999999997</v>
      </c>
      <c r="J177" s="175">
        <f>ROUND(I177*H177,2)</f>
        <v>618.99000000000001</v>
      </c>
      <c r="K177" s="176"/>
      <c r="L177" s="29"/>
      <c r="M177" s="177" t="s">
        <v>1</v>
      </c>
      <c r="N177" s="178" t="s">
        <v>38</v>
      </c>
      <c r="O177" s="179">
        <v>0</v>
      </c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1" t="s">
        <v>148</v>
      </c>
      <c r="AT177" s="181" t="s">
        <v>144</v>
      </c>
      <c r="AU177" s="181" t="s">
        <v>149</v>
      </c>
      <c r="AY177" s="15" t="s">
        <v>142</v>
      </c>
      <c r="BE177" s="182">
        <f>IF(N177="základná",J177,0)</f>
        <v>0</v>
      </c>
      <c r="BF177" s="182">
        <f>IF(N177="znížená",J177,0)</f>
        <v>618.99000000000001</v>
      </c>
      <c r="BG177" s="182">
        <f>IF(N177="zákl. prenesená",J177,0)</f>
        <v>0</v>
      </c>
      <c r="BH177" s="182">
        <f>IF(N177="zníž. prenesená",J177,0)</f>
        <v>0</v>
      </c>
      <c r="BI177" s="182">
        <f>IF(N177="nulová",J177,0)</f>
        <v>0</v>
      </c>
      <c r="BJ177" s="15" t="s">
        <v>149</v>
      </c>
      <c r="BK177" s="182">
        <f>ROUND(I177*H177,2)</f>
        <v>618.99000000000001</v>
      </c>
      <c r="BL177" s="15" t="s">
        <v>148</v>
      </c>
      <c r="BM177" s="181" t="s">
        <v>257</v>
      </c>
    </row>
    <row r="178" s="2" customFormat="1" ht="24.15" customHeight="1">
      <c r="A178" s="28"/>
      <c r="B178" s="169"/>
      <c r="C178" s="170" t="s">
        <v>203</v>
      </c>
      <c r="D178" s="170" t="s">
        <v>144</v>
      </c>
      <c r="E178" s="171" t="s">
        <v>258</v>
      </c>
      <c r="F178" s="172" t="s">
        <v>259</v>
      </c>
      <c r="G178" s="173" t="s">
        <v>194</v>
      </c>
      <c r="H178" s="174">
        <v>0.96999999999999997</v>
      </c>
      <c r="I178" s="175">
        <v>2184.3800000000001</v>
      </c>
      <c r="J178" s="175">
        <f>ROUND(I178*H178,2)</f>
        <v>2118.8499999999999</v>
      </c>
      <c r="K178" s="176"/>
      <c r="L178" s="29"/>
      <c r="M178" s="177" t="s">
        <v>1</v>
      </c>
      <c r="N178" s="178" t="s">
        <v>38</v>
      </c>
      <c r="O178" s="179">
        <v>0</v>
      </c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1" t="s">
        <v>148</v>
      </c>
      <c r="AT178" s="181" t="s">
        <v>144</v>
      </c>
      <c r="AU178" s="181" t="s">
        <v>149</v>
      </c>
      <c r="AY178" s="15" t="s">
        <v>142</v>
      </c>
      <c r="BE178" s="182">
        <f>IF(N178="základná",J178,0)</f>
        <v>0</v>
      </c>
      <c r="BF178" s="182">
        <f>IF(N178="znížená",J178,0)</f>
        <v>2118.8499999999999</v>
      </c>
      <c r="BG178" s="182">
        <f>IF(N178="zákl. prenesená",J178,0)</f>
        <v>0</v>
      </c>
      <c r="BH178" s="182">
        <f>IF(N178="zníž. prenesená",J178,0)</f>
        <v>0</v>
      </c>
      <c r="BI178" s="182">
        <f>IF(N178="nulová",J178,0)</f>
        <v>0</v>
      </c>
      <c r="BJ178" s="15" t="s">
        <v>149</v>
      </c>
      <c r="BK178" s="182">
        <f>ROUND(I178*H178,2)</f>
        <v>2118.8499999999999</v>
      </c>
      <c r="BL178" s="15" t="s">
        <v>148</v>
      </c>
      <c r="BM178" s="181" t="s">
        <v>260</v>
      </c>
    </row>
    <row r="179" s="12" customFormat="1" ht="22.8" customHeight="1">
      <c r="A179" s="12"/>
      <c r="B179" s="157"/>
      <c r="C179" s="12"/>
      <c r="D179" s="158" t="s">
        <v>71</v>
      </c>
      <c r="E179" s="167" t="s">
        <v>148</v>
      </c>
      <c r="F179" s="167" t="s">
        <v>261</v>
      </c>
      <c r="G179" s="12"/>
      <c r="H179" s="12"/>
      <c r="I179" s="12"/>
      <c r="J179" s="168">
        <f>BK179</f>
        <v>38955.43</v>
      </c>
      <c r="K179" s="12"/>
      <c r="L179" s="157"/>
      <c r="M179" s="161"/>
      <c r="N179" s="162"/>
      <c r="O179" s="162"/>
      <c r="P179" s="163">
        <f>SUM(P180:P192)</f>
        <v>0</v>
      </c>
      <c r="Q179" s="162"/>
      <c r="R179" s="163">
        <f>SUM(R180:R192)</f>
        <v>0</v>
      </c>
      <c r="S179" s="162"/>
      <c r="T179" s="164">
        <f>SUM(T180:T192)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8" t="s">
        <v>80</v>
      </c>
      <c r="AT179" s="165" t="s">
        <v>71</v>
      </c>
      <c r="AU179" s="165" t="s">
        <v>80</v>
      </c>
      <c r="AY179" s="158" t="s">
        <v>142</v>
      </c>
      <c r="BK179" s="166">
        <f>SUM(BK180:BK192)</f>
        <v>38955.43</v>
      </c>
    </row>
    <row r="180" s="2" customFormat="1" ht="49.05" customHeight="1">
      <c r="A180" s="28"/>
      <c r="B180" s="169"/>
      <c r="C180" s="170" t="s">
        <v>262</v>
      </c>
      <c r="D180" s="170" t="s">
        <v>144</v>
      </c>
      <c r="E180" s="171" t="s">
        <v>263</v>
      </c>
      <c r="F180" s="172" t="s">
        <v>264</v>
      </c>
      <c r="G180" s="173" t="s">
        <v>155</v>
      </c>
      <c r="H180" s="174">
        <v>327.69200000000001</v>
      </c>
      <c r="I180" s="175">
        <v>85.900000000000006</v>
      </c>
      <c r="J180" s="175">
        <f>ROUND(I180*H180,2)</f>
        <v>28148.740000000002</v>
      </c>
      <c r="K180" s="176"/>
      <c r="L180" s="29"/>
      <c r="M180" s="177" t="s">
        <v>1</v>
      </c>
      <c r="N180" s="178" t="s">
        <v>38</v>
      </c>
      <c r="O180" s="179">
        <v>0</v>
      </c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1" t="s">
        <v>148</v>
      </c>
      <c r="AT180" s="181" t="s">
        <v>144</v>
      </c>
      <c r="AU180" s="181" t="s">
        <v>149</v>
      </c>
      <c r="AY180" s="15" t="s">
        <v>142</v>
      </c>
      <c r="BE180" s="182">
        <f>IF(N180="základná",J180,0)</f>
        <v>0</v>
      </c>
      <c r="BF180" s="182">
        <f>IF(N180="znížená",J180,0)</f>
        <v>28148.740000000002</v>
      </c>
      <c r="BG180" s="182">
        <f>IF(N180="zákl. prenesená",J180,0)</f>
        <v>0</v>
      </c>
      <c r="BH180" s="182">
        <f>IF(N180="zníž. prenesená",J180,0)</f>
        <v>0</v>
      </c>
      <c r="BI180" s="182">
        <f>IF(N180="nulová",J180,0)</f>
        <v>0</v>
      </c>
      <c r="BJ180" s="15" t="s">
        <v>149</v>
      </c>
      <c r="BK180" s="182">
        <f>ROUND(I180*H180,2)</f>
        <v>28148.740000000002</v>
      </c>
      <c r="BL180" s="15" t="s">
        <v>148</v>
      </c>
      <c r="BM180" s="181" t="s">
        <v>265</v>
      </c>
    </row>
    <row r="181" s="2" customFormat="1" ht="24.15" customHeight="1">
      <c r="A181" s="28"/>
      <c r="B181" s="169"/>
      <c r="C181" s="170" t="s">
        <v>207</v>
      </c>
      <c r="D181" s="170" t="s">
        <v>144</v>
      </c>
      <c r="E181" s="171" t="s">
        <v>266</v>
      </c>
      <c r="F181" s="172" t="s">
        <v>267</v>
      </c>
      <c r="G181" s="173" t="s">
        <v>155</v>
      </c>
      <c r="H181" s="174">
        <v>327.69200000000001</v>
      </c>
      <c r="I181" s="175">
        <v>5.29</v>
      </c>
      <c r="J181" s="175">
        <f>ROUND(I181*H181,2)</f>
        <v>1733.49</v>
      </c>
      <c r="K181" s="176"/>
      <c r="L181" s="29"/>
      <c r="M181" s="177" t="s">
        <v>1</v>
      </c>
      <c r="N181" s="178" t="s">
        <v>38</v>
      </c>
      <c r="O181" s="179">
        <v>0</v>
      </c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81" t="s">
        <v>148</v>
      </c>
      <c r="AT181" s="181" t="s">
        <v>144</v>
      </c>
      <c r="AU181" s="181" t="s">
        <v>149</v>
      </c>
      <c r="AY181" s="15" t="s">
        <v>142</v>
      </c>
      <c r="BE181" s="182">
        <f>IF(N181="základná",J181,0)</f>
        <v>0</v>
      </c>
      <c r="BF181" s="182">
        <f>IF(N181="znížená",J181,0)</f>
        <v>1733.49</v>
      </c>
      <c r="BG181" s="182">
        <f>IF(N181="zákl. prenesená",J181,0)</f>
        <v>0</v>
      </c>
      <c r="BH181" s="182">
        <f>IF(N181="zníž. prenesená",J181,0)</f>
        <v>0</v>
      </c>
      <c r="BI181" s="182">
        <f>IF(N181="nulová",J181,0)</f>
        <v>0</v>
      </c>
      <c r="BJ181" s="15" t="s">
        <v>149</v>
      </c>
      <c r="BK181" s="182">
        <f>ROUND(I181*H181,2)</f>
        <v>1733.49</v>
      </c>
      <c r="BL181" s="15" t="s">
        <v>148</v>
      </c>
      <c r="BM181" s="181" t="s">
        <v>268</v>
      </c>
    </row>
    <row r="182" s="2" customFormat="1" ht="37.8" customHeight="1">
      <c r="A182" s="28"/>
      <c r="B182" s="169"/>
      <c r="C182" s="170" t="s">
        <v>269</v>
      </c>
      <c r="D182" s="170" t="s">
        <v>144</v>
      </c>
      <c r="E182" s="171" t="s">
        <v>270</v>
      </c>
      <c r="F182" s="172" t="s">
        <v>271</v>
      </c>
      <c r="G182" s="173" t="s">
        <v>155</v>
      </c>
      <c r="H182" s="174">
        <v>327.69200000000001</v>
      </c>
      <c r="I182" s="175">
        <v>6.7999999999999998</v>
      </c>
      <c r="J182" s="175">
        <f>ROUND(I182*H182,2)</f>
        <v>2228.3099999999999</v>
      </c>
      <c r="K182" s="176"/>
      <c r="L182" s="29"/>
      <c r="M182" s="177" t="s">
        <v>1</v>
      </c>
      <c r="N182" s="178" t="s">
        <v>38</v>
      </c>
      <c r="O182" s="179">
        <v>0</v>
      </c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1" t="s">
        <v>148</v>
      </c>
      <c r="AT182" s="181" t="s">
        <v>144</v>
      </c>
      <c r="AU182" s="181" t="s">
        <v>149</v>
      </c>
      <c r="AY182" s="15" t="s">
        <v>142</v>
      </c>
      <c r="BE182" s="182">
        <f>IF(N182="základná",J182,0)</f>
        <v>0</v>
      </c>
      <c r="BF182" s="182">
        <f>IF(N182="znížená",J182,0)</f>
        <v>2228.3099999999999</v>
      </c>
      <c r="BG182" s="182">
        <f>IF(N182="zákl. prenesená",J182,0)</f>
        <v>0</v>
      </c>
      <c r="BH182" s="182">
        <f>IF(N182="zníž. prenesená",J182,0)</f>
        <v>0</v>
      </c>
      <c r="BI182" s="182">
        <f>IF(N182="nulová",J182,0)</f>
        <v>0</v>
      </c>
      <c r="BJ182" s="15" t="s">
        <v>149</v>
      </c>
      <c r="BK182" s="182">
        <f>ROUND(I182*H182,2)</f>
        <v>2228.3099999999999</v>
      </c>
      <c r="BL182" s="15" t="s">
        <v>148</v>
      </c>
      <c r="BM182" s="181" t="s">
        <v>272</v>
      </c>
    </row>
    <row r="183" s="2" customFormat="1" ht="21.75" customHeight="1">
      <c r="A183" s="28"/>
      <c r="B183" s="169"/>
      <c r="C183" s="170" t="s">
        <v>210</v>
      </c>
      <c r="D183" s="170" t="s">
        <v>144</v>
      </c>
      <c r="E183" s="171" t="s">
        <v>273</v>
      </c>
      <c r="F183" s="172" t="s">
        <v>274</v>
      </c>
      <c r="G183" s="173" t="s">
        <v>163</v>
      </c>
      <c r="H183" s="174">
        <v>10.391</v>
      </c>
      <c r="I183" s="175">
        <v>116.54000000000001</v>
      </c>
      <c r="J183" s="175">
        <f>ROUND(I183*H183,2)</f>
        <v>1210.97</v>
      </c>
      <c r="K183" s="176"/>
      <c r="L183" s="29"/>
      <c r="M183" s="177" t="s">
        <v>1</v>
      </c>
      <c r="N183" s="178" t="s">
        <v>38</v>
      </c>
      <c r="O183" s="179">
        <v>0</v>
      </c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81" t="s">
        <v>148</v>
      </c>
      <c r="AT183" s="181" t="s">
        <v>144</v>
      </c>
      <c r="AU183" s="181" t="s">
        <v>149</v>
      </c>
      <c r="AY183" s="15" t="s">
        <v>142</v>
      </c>
      <c r="BE183" s="182">
        <f>IF(N183="základná",J183,0)</f>
        <v>0</v>
      </c>
      <c r="BF183" s="182">
        <f>IF(N183="znížená",J183,0)</f>
        <v>1210.97</v>
      </c>
      <c r="BG183" s="182">
        <f>IF(N183="zákl. prenesená",J183,0)</f>
        <v>0</v>
      </c>
      <c r="BH183" s="182">
        <f>IF(N183="zníž. prenesená",J183,0)</f>
        <v>0</v>
      </c>
      <c r="BI183" s="182">
        <f>IF(N183="nulová",J183,0)</f>
        <v>0</v>
      </c>
      <c r="BJ183" s="15" t="s">
        <v>149</v>
      </c>
      <c r="BK183" s="182">
        <f>ROUND(I183*H183,2)</f>
        <v>1210.97</v>
      </c>
      <c r="BL183" s="15" t="s">
        <v>148</v>
      </c>
      <c r="BM183" s="181" t="s">
        <v>275</v>
      </c>
    </row>
    <row r="184" s="2" customFormat="1" ht="24.15" customHeight="1">
      <c r="A184" s="28"/>
      <c r="B184" s="169"/>
      <c r="C184" s="170" t="s">
        <v>276</v>
      </c>
      <c r="D184" s="170" t="s">
        <v>144</v>
      </c>
      <c r="E184" s="171" t="s">
        <v>277</v>
      </c>
      <c r="F184" s="172" t="s">
        <v>278</v>
      </c>
      <c r="G184" s="173" t="s">
        <v>155</v>
      </c>
      <c r="H184" s="174">
        <v>96.340000000000003</v>
      </c>
      <c r="I184" s="175">
        <v>15.199999999999999</v>
      </c>
      <c r="J184" s="175">
        <f>ROUND(I184*H184,2)</f>
        <v>1464.3699999999999</v>
      </c>
      <c r="K184" s="176"/>
      <c r="L184" s="29"/>
      <c r="M184" s="177" t="s">
        <v>1</v>
      </c>
      <c r="N184" s="178" t="s">
        <v>38</v>
      </c>
      <c r="O184" s="179">
        <v>0</v>
      </c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1" t="s">
        <v>148</v>
      </c>
      <c r="AT184" s="181" t="s">
        <v>144</v>
      </c>
      <c r="AU184" s="181" t="s">
        <v>149</v>
      </c>
      <c r="AY184" s="15" t="s">
        <v>142</v>
      </c>
      <c r="BE184" s="182">
        <f>IF(N184="základná",J184,0)</f>
        <v>0</v>
      </c>
      <c r="BF184" s="182">
        <f>IF(N184="znížená",J184,0)</f>
        <v>1464.3699999999999</v>
      </c>
      <c r="BG184" s="182">
        <f>IF(N184="zákl. prenesená",J184,0)</f>
        <v>0</v>
      </c>
      <c r="BH184" s="182">
        <f>IF(N184="zníž. prenesená",J184,0)</f>
        <v>0</v>
      </c>
      <c r="BI184" s="182">
        <f>IF(N184="nulová",J184,0)</f>
        <v>0</v>
      </c>
      <c r="BJ184" s="15" t="s">
        <v>149</v>
      </c>
      <c r="BK184" s="182">
        <f>ROUND(I184*H184,2)</f>
        <v>1464.3699999999999</v>
      </c>
      <c r="BL184" s="15" t="s">
        <v>148</v>
      </c>
      <c r="BM184" s="181" t="s">
        <v>279</v>
      </c>
    </row>
    <row r="185" s="2" customFormat="1" ht="24.15" customHeight="1">
      <c r="A185" s="28"/>
      <c r="B185" s="169"/>
      <c r="C185" s="170" t="s">
        <v>214</v>
      </c>
      <c r="D185" s="170" t="s">
        <v>144</v>
      </c>
      <c r="E185" s="171" t="s">
        <v>280</v>
      </c>
      <c r="F185" s="172" t="s">
        <v>281</v>
      </c>
      <c r="G185" s="173" t="s">
        <v>155</v>
      </c>
      <c r="H185" s="174">
        <v>96.340000000000003</v>
      </c>
      <c r="I185" s="175">
        <v>3.9900000000000002</v>
      </c>
      <c r="J185" s="175">
        <f>ROUND(I185*H185,2)</f>
        <v>384.39999999999998</v>
      </c>
      <c r="K185" s="176"/>
      <c r="L185" s="29"/>
      <c r="M185" s="177" t="s">
        <v>1</v>
      </c>
      <c r="N185" s="178" t="s">
        <v>38</v>
      </c>
      <c r="O185" s="179">
        <v>0</v>
      </c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1" t="s">
        <v>148</v>
      </c>
      <c r="AT185" s="181" t="s">
        <v>144</v>
      </c>
      <c r="AU185" s="181" t="s">
        <v>149</v>
      </c>
      <c r="AY185" s="15" t="s">
        <v>142</v>
      </c>
      <c r="BE185" s="182">
        <f>IF(N185="základná",J185,0)</f>
        <v>0</v>
      </c>
      <c r="BF185" s="182">
        <f>IF(N185="znížená",J185,0)</f>
        <v>384.39999999999998</v>
      </c>
      <c r="BG185" s="182">
        <f>IF(N185="zákl. prenesená",J185,0)</f>
        <v>0</v>
      </c>
      <c r="BH185" s="182">
        <f>IF(N185="zníž. prenesená",J185,0)</f>
        <v>0</v>
      </c>
      <c r="BI185" s="182">
        <f>IF(N185="nulová",J185,0)</f>
        <v>0</v>
      </c>
      <c r="BJ185" s="15" t="s">
        <v>149</v>
      </c>
      <c r="BK185" s="182">
        <f>ROUND(I185*H185,2)</f>
        <v>384.39999999999998</v>
      </c>
      <c r="BL185" s="15" t="s">
        <v>148</v>
      </c>
      <c r="BM185" s="181" t="s">
        <v>282</v>
      </c>
    </row>
    <row r="186" s="2" customFormat="1" ht="24.15" customHeight="1">
      <c r="A186" s="28"/>
      <c r="B186" s="169"/>
      <c r="C186" s="170" t="s">
        <v>283</v>
      </c>
      <c r="D186" s="170" t="s">
        <v>144</v>
      </c>
      <c r="E186" s="171" t="s">
        <v>284</v>
      </c>
      <c r="F186" s="172" t="s">
        <v>285</v>
      </c>
      <c r="G186" s="173" t="s">
        <v>194</v>
      </c>
      <c r="H186" s="174">
        <v>1</v>
      </c>
      <c r="I186" s="175">
        <v>2132.9200000000001</v>
      </c>
      <c r="J186" s="175">
        <f>ROUND(I186*H186,2)</f>
        <v>2132.9200000000001</v>
      </c>
      <c r="K186" s="176"/>
      <c r="L186" s="29"/>
      <c r="M186" s="177" t="s">
        <v>1</v>
      </c>
      <c r="N186" s="178" t="s">
        <v>38</v>
      </c>
      <c r="O186" s="179">
        <v>0</v>
      </c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1" t="s">
        <v>148</v>
      </c>
      <c r="AT186" s="181" t="s">
        <v>144</v>
      </c>
      <c r="AU186" s="181" t="s">
        <v>149</v>
      </c>
      <c r="AY186" s="15" t="s">
        <v>142</v>
      </c>
      <c r="BE186" s="182">
        <f>IF(N186="základná",J186,0)</f>
        <v>0</v>
      </c>
      <c r="BF186" s="182">
        <f>IF(N186="znížená",J186,0)</f>
        <v>2132.9200000000001</v>
      </c>
      <c r="BG186" s="182">
        <f>IF(N186="zákl. prenesená",J186,0)</f>
        <v>0</v>
      </c>
      <c r="BH186" s="182">
        <f>IF(N186="zníž. prenesená",J186,0)</f>
        <v>0</v>
      </c>
      <c r="BI186" s="182">
        <f>IF(N186="nulová",J186,0)</f>
        <v>0</v>
      </c>
      <c r="BJ186" s="15" t="s">
        <v>149</v>
      </c>
      <c r="BK186" s="182">
        <f>ROUND(I186*H186,2)</f>
        <v>2132.9200000000001</v>
      </c>
      <c r="BL186" s="15" t="s">
        <v>148</v>
      </c>
      <c r="BM186" s="181" t="s">
        <v>286</v>
      </c>
    </row>
    <row r="187" s="2" customFormat="1" ht="33" customHeight="1">
      <c r="A187" s="28"/>
      <c r="B187" s="169"/>
      <c r="C187" s="170" t="s">
        <v>217</v>
      </c>
      <c r="D187" s="170" t="s">
        <v>144</v>
      </c>
      <c r="E187" s="171" t="s">
        <v>287</v>
      </c>
      <c r="F187" s="172" t="s">
        <v>288</v>
      </c>
      <c r="G187" s="173" t="s">
        <v>155</v>
      </c>
      <c r="H187" s="174">
        <v>66.896000000000001</v>
      </c>
      <c r="I187" s="175">
        <v>3.5099999999999998</v>
      </c>
      <c r="J187" s="175">
        <f>ROUND(I187*H187,2)</f>
        <v>234.80000000000001</v>
      </c>
      <c r="K187" s="176"/>
      <c r="L187" s="29"/>
      <c r="M187" s="177" t="s">
        <v>1</v>
      </c>
      <c r="N187" s="178" t="s">
        <v>38</v>
      </c>
      <c r="O187" s="179">
        <v>0</v>
      </c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1" t="s">
        <v>148</v>
      </c>
      <c r="AT187" s="181" t="s">
        <v>144</v>
      </c>
      <c r="AU187" s="181" t="s">
        <v>149</v>
      </c>
      <c r="AY187" s="15" t="s">
        <v>142</v>
      </c>
      <c r="BE187" s="182">
        <f>IF(N187="základná",J187,0)</f>
        <v>0</v>
      </c>
      <c r="BF187" s="182">
        <f>IF(N187="znížená",J187,0)</f>
        <v>234.80000000000001</v>
      </c>
      <c r="BG187" s="182">
        <f>IF(N187="zákl. prenesená",J187,0)</f>
        <v>0</v>
      </c>
      <c r="BH187" s="182">
        <f>IF(N187="zníž. prenesená",J187,0)</f>
        <v>0</v>
      </c>
      <c r="BI187" s="182">
        <f>IF(N187="nulová",J187,0)</f>
        <v>0</v>
      </c>
      <c r="BJ187" s="15" t="s">
        <v>149</v>
      </c>
      <c r="BK187" s="182">
        <f>ROUND(I187*H187,2)</f>
        <v>234.80000000000001</v>
      </c>
      <c r="BL187" s="15" t="s">
        <v>148</v>
      </c>
      <c r="BM187" s="181" t="s">
        <v>289</v>
      </c>
    </row>
    <row r="188" s="2" customFormat="1" ht="24.15" customHeight="1">
      <c r="A188" s="28"/>
      <c r="B188" s="169"/>
      <c r="C188" s="183" t="s">
        <v>290</v>
      </c>
      <c r="D188" s="183" t="s">
        <v>291</v>
      </c>
      <c r="E188" s="184" t="s">
        <v>292</v>
      </c>
      <c r="F188" s="185" t="s">
        <v>293</v>
      </c>
      <c r="G188" s="186" t="s">
        <v>155</v>
      </c>
      <c r="H188" s="187">
        <v>70.241</v>
      </c>
      <c r="I188" s="188">
        <v>9.5</v>
      </c>
      <c r="J188" s="188">
        <f>ROUND(I188*H188,2)</f>
        <v>667.28999999999996</v>
      </c>
      <c r="K188" s="189"/>
      <c r="L188" s="190"/>
      <c r="M188" s="191" t="s">
        <v>1</v>
      </c>
      <c r="N188" s="192" t="s">
        <v>38</v>
      </c>
      <c r="O188" s="179">
        <v>0</v>
      </c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1" t="s">
        <v>159</v>
      </c>
      <c r="AT188" s="181" t="s">
        <v>291</v>
      </c>
      <c r="AU188" s="181" t="s">
        <v>149</v>
      </c>
      <c r="AY188" s="15" t="s">
        <v>142</v>
      </c>
      <c r="BE188" s="182">
        <f>IF(N188="základná",J188,0)</f>
        <v>0</v>
      </c>
      <c r="BF188" s="182">
        <f>IF(N188="znížená",J188,0)</f>
        <v>667.28999999999996</v>
      </c>
      <c r="BG188" s="182">
        <f>IF(N188="zákl. prenesená",J188,0)</f>
        <v>0</v>
      </c>
      <c r="BH188" s="182">
        <f>IF(N188="zníž. prenesená",J188,0)</f>
        <v>0</v>
      </c>
      <c r="BI188" s="182">
        <f>IF(N188="nulová",J188,0)</f>
        <v>0</v>
      </c>
      <c r="BJ188" s="15" t="s">
        <v>149</v>
      </c>
      <c r="BK188" s="182">
        <f>ROUND(I188*H188,2)</f>
        <v>667.28999999999996</v>
      </c>
      <c r="BL188" s="15" t="s">
        <v>148</v>
      </c>
      <c r="BM188" s="181" t="s">
        <v>294</v>
      </c>
    </row>
    <row r="189" s="2" customFormat="1" ht="21.75" customHeight="1">
      <c r="A189" s="28"/>
      <c r="B189" s="169"/>
      <c r="C189" s="170" t="s">
        <v>221</v>
      </c>
      <c r="D189" s="170" t="s">
        <v>144</v>
      </c>
      <c r="E189" s="171" t="s">
        <v>295</v>
      </c>
      <c r="F189" s="172" t="s">
        <v>296</v>
      </c>
      <c r="G189" s="173" t="s">
        <v>163</v>
      </c>
      <c r="H189" s="174">
        <v>1.71</v>
      </c>
      <c r="I189" s="175">
        <v>136.44</v>
      </c>
      <c r="J189" s="175">
        <f>ROUND(I189*H189,2)</f>
        <v>233.31</v>
      </c>
      <c r="K189" s="176"/>
      <c r="L189" s="29"/>
      <c r="M189" s="177" t="s">
        <v>1</v>
      </c>
      <c r="N189" s="178" t="s">
        <v>38</v>
      </c>
      <c r="O189" s="179">
        <v>0</v>
      </c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1" t="s">
        <v>148</v>
      </c>
      <c r="AT189" s="181" t="s">
        <v>144</v>
      </c>
      <c r="AU189" s="181" t="s">
        <v>149</v>
      </c>
      <c r="AY189" s="15" t="s">
        <v>142</v>
      </c>
      <c r="BE189" s="182">
        <f>IF(N189="základná",J189,0)</f>
        <v>0</v>
      </c>
      <c r="BF189" s="182">
        <f>IF(N189="znížená",J189,0)</f>
        <v>233.31</v>
      </c>
      <c r="BG189" s="182">
        <f>IF(N189="zákl. prenesená",J189,0)</f>
        <v>0</v>
      </c>
      <c r="BH189" s="182">
        <f>IF(N189="zníž. prenesená",J189,0)</f>
        <v>0</v>
      </c>
      <c r="BI189" s="182">
        <f>IF(N189="nulová",J189,0)</f>
        <v>0</v>
      </c>
      <c r="BJ189" s="15" t="s">
        <v>149</v>
      </c>
      <c r="BK189" s="182">
        <f>ROUND(I189*H189,2)</f>
        <v>233.31</v>
      </c>
      <c r="BL189" s="15" t="s">
        <v>148</v>
      </c>
      <c r="BM189" s="181" t="s">
        <v>297</v>
      </c>
    </row>
    <row r="190" s="2" customFormat="1" ht="24.15" customHeight="1">
      <c r="A190" s="28"/>
      <c r="B190" s="169"/>
      <c r="C190" s="170" t="s">
        <v>298</v>
      </c>
      <c r="D190" s="170" t="s">
        <v>144</v>
      </c>
      <c r="E190" s="171" t="s">
        <v>299</v>
      </c>
      <c r="F190" s="172" t="s">
        <v>300</v>
      </c>
      <c r="G190" s="173" t="s">
        <v>194</v>
      </c>
      <c r="H190" s="174">
        <v>0.20000000000000001</v>
      </c>
      <c r="I190" s="175">
        <v>2265.0599999999999</v>
      </c>
      <c r="J190" s="175">
        <f>ROUND(I190*H190,2)</f>
        <v>453.00999999999999</v>
      </c>
      <c r="K190" s="176"/>
      <c r="L190" s="29"/>
      <c r="M190" s="177" t="s">
        <v>1</v>
      </c>
      <c r="N190" s="178" t="s">
        <v>38</v>
      </c>
      <c r="O190" s="179">
        <v>0</v>
      </c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1" t="s">
        <v>148</v>
      </c>
      <c r="AT190" s="181" t="s">
        <v>144</v>
      </c>
      <c r="AU190" s="181" t="s">
        <v>149</v>
      </c>
      <c r="AY190" s="15" t="s">
        <v>142</v>
      </c>
      <c r="BE190" s="182">
        <f>IF(N190="základná",J190,0)</f>
        <v>0</v>
      </c>
      <c r="BF190" s="182">
        <f>IF(N190="znížená",J190,0)</f>
        <v>453.00999999999999</v>
      </c>
      <c r="BG190" s="182">
        <f>IF(N190="zákl. prenesená",J190,0)</f>
        <v>0</v>
      </c>
      <c r="BH190" s="182">
        <f>IF(N190="zníž. prenesená",J190,0)</f>
        <v>0</v>
      </c>
      <c r="BI190" s="182">
        <f>IF(N190="nulová",J190,0)</f>
        <v>0</v>
      </c>
      <c r="BJ190" s="15" t="s">
        <v>149</v>
      </c>
      <c r="BK190" s="182">
        <f>ROUND(I190*H190,2)</f>
        <v>453.00999999999999</v>
      </c>
      <c r="BL190" s="15" t="s">
        <v>148</v>
      </c>
      <c r="BM190" s="181" t="s">
        <v>301</v>
      </c>
    </row>
    <row r="191" s="2" customFormat="1" ht="24.15" customHeight="1">
      <c r="A191" s="28"/>
      <c r="B191" s="169"/>
      <c r="C191" s="170" t="s">
        <v>224</v>
      </c>
      <c r="D191" s="170" t="s">
        <v>144</v>
      </c>
      <c r="E191" s="171" t="s">
        <v>302</v>
      </c>
      <c r="F191" s="172" t="s">
        <v>303</v>
      </c>
      <c r="G191" s="173" t="s">
        <v>155</v>
      </c>
      <c r="H191" s="174">
        <v>2.8500000000000001</v>
      </c>
      <c r="I191" s="175">
        <v>18.289999999999999</v>
      </c>
      <c r="J191" s="175">
        <f>ROUND(I191*H191,2)</f>
        <v>52.130000000000003</v>
      </c>
      <c r="K191" s="176"/>
      <c r="L191" s="29"/>
      <c r="M191" s="177" t="s">
        <v>1</v>
      </c>
      <c r="N191" s="178" t="s">
        <v>38</v>
      </c>
      <c r="O191" s="179">
        <v>0</v>
      </c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81" t="s">
        <v>148</v>
      </c>
      <c r="AT191" s="181" t="s">
        <v>144</v>
      </c>
      <c r="AU191" s="181" t="s">
        <v>149</v>
      </c>
      <c r="AY191" s="15" t="s">
        <v>142</v>
      </c>
      <c r="BE191" s="182">
        <f>IF(N191="základná",J191,0)</f>
        <v>0</v>
      </c>
      <c r="BF191" s="182">
        <f>IF(N191="znížená",J191,0)</f>
        <v>52.130000000000003</v>
      </c>
      <c r="BG191" s="182">
        <f>IF(N191="zákl. prenesená",J191,0)</f>
        <v>0</v>
      </c>
      <c r="BH191" s="182">
        <f>IF(N191="zníž. prenesená",J191,0)</f>
        <v>0</v>
      </c>
      <c r="BI191" s="182">
        <f>IF(N191="nulová",J191,0)</f>
        <v>0</v>
      </c>
      <c r="BJ191" s="15" t="s">
        <v>149</v>
      </c>
      <c r="BK191" s="182">
        <f>ROUND(I191*H191,2)</f>
        <v>52.130000000000003</v>
      </c>
      <c r="BL191" s="15" t="s">
        <v>148</v>
      </c>
      <c r="BM191" s="181" t="s">
        <v>304</v>
      </c>
    </row>
    <row r="192" s="2" customFormat="1" ht="24.15" customHeight="1">
      <c r="A192" s="28"/>
      <c r="B192" s="169"/>
      <c r="C192" s="170" t="s">
        <v>305</v>
      </c>
      <c r="D192" s="170" t="s">
        <v>144</v>
      </c>
      <c r="E192" s="171" t="s">
        <v>306</v>
      </c>
      <c r="F192" s="172" t="s">
        <v>307</v>
      </c>
      <c r="G192" s="173" t="s">
        <v>155</v>
      </c>
      <c r="H192" s="174">
        <v>2.8500000000000001</v>
      </c>
      <c r="I192" s="175">
        <v>4.0999999999999996</v>
      </c>
      <c r="J192" s="175">
        <f>ROUND(I192*H192,2)</f>
        <v>11.69</v>
      </c>
      <c r="K192" s="176"/>
      <c r="L192" s="29"/>
      <c r="M192" s="177" t="s">
        <v>1</v>
      </c>
      <c r="N192" s="178" t="s">
        <v>38</v>
      </c>
      <c r="O192" s="179">
        <v>0</v>
      </c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1" t="s">
        <v>148</v>
      </c>
      <c r="AT192" s="181" t="s">
        <v>144</v>
      </c>
      <c r="AU192" s="181" t="s">
        <v>149</v>
      </c>
      <c r="AY192" s="15" t="s">
        <v>142</v>
      </c>
      <c r="BE192" s="182">
        <f>IF(N192="základná",J192,0)</f>
        <v>0</v>
      </c>
      <c r="BF192" s="182">
        <f>IF(N192="znížená",J192,0)</f>
        <v>11.69</v>
      </c>
      <c r="BG192" s="182">
        <f>IF(N192="zákl. prenesená",J192,0)</f>
        <v>0</v>
      </c>
      <c r="BH192" s="182">
        <f>IF(N192="zníž. prenesená",J192,0)</f>
        <v>0</v>
      </c>
      <c r="BI192" s="182">
        <f>IF(N192="nulová",J192,0)</f>
        <v>0</v>
      </c>
      <c r="BJ192" s="15" t="s">
        <v>149</v>
      </c>
      <c r="BK192" s="182">
        <f>ROUND(I192*H192,2)</f>
        <v>11.69</v>
      </c>
      <c r="BL192" s="15" t="s">
        <v>148</v>
      </c>
      <c r="BM192" s="181" t="s">
        <v>308</v>
      </c>
    </row>
    <row r="193" s="12" customFormat="1" ht="22.8" customHeight="1">
      <c r="A193" s="12"/>
      <c r="B193" s="157"/>
      <c r="C193" s="12"/>
      <c r="D193" s="158" t="s">
        <v>71</v>
      </c>
      <c r="E193" s="167" t="s">
        <v>160</v>
      </c>
      <c r="F193" s="167" t="s">
        <v>309</v>
      </c>
      <c r="G193" s="12"/>
      <c r="H193" s="12"/>
      <c r="I193" s="12"/>
      <c r="J193" s="168">
        <f>BK193</f>
        <v>9355.9200000000001</v>
      </c>
      <c r="K193" s="12"/>
      <c r="L193" s="157"/>
      <c r="M193" s="161"/>
      <c r="N193" s="162"/>
      <c r="O193" s="162"/>
      <c r="P193" s="163">
        <f>SUM(P194:P200)</f>
        <v>0</v>
      </c>
      <c r="Q193" s="162"/>
      <c r="R193" s="163">
        <f>SUM(R194:R200)</f>
        <v>0</v>
      </c>
      <c r="S193" s="162"/>
      <c r="T193" s="164">
        <f>SUM(T194:T200)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8" t="s">
        <v>80</v>
      </c>
      <c r="AT193" s="165" t="s">
        <v>71</v>
      </c>
      <c r="AU193" s="165" t="s">
        <v>80</v>
      </c>
      <c r="AY193" s="158" t="s">
        <v>142</v>
      </c>
      <c r="BK193" s="166">
        <f>SUM(BK194:BK200)</f>
        <v>9355.9200000000001</v>
      </c>
    </row>
    <row r="194" s="2" customFormat="1" ht="33" customHeight="1">
      <c r="A194" s="28"/>
      <c r="B194" s="169"/>
      <c r="C194" s="170" t="s">
        <v>229</v>
      </c>
      <c r="D194" s="170" t="s">
        <v>144</v>
      </c>
      <c r="E194" s="171" t="s">
        <v>310</v>
      </c>
      <c r="F194" s="172" t="s">
        <v>311</v>
      </c>
      <c r="G194" s="173" t="s">
        <v>155</v>
      </c>
      <c r="H194" s="174">
        <v>23.57</v>
      </c>
      <c r="I194" s="175">
        <v>10.33</v>
      </c>
      <c r="J194" s="175">
        <f>ROUND(I194*H194,2)</f>
        <v>243.47999999999999</v>
      </c>
      <c r="K194" s="176"/>
      <c r="L194" s="29"/>
      <c r="M194" s="177" t="s">
        <v>1</v>
      </c>
      <c r="N194" s="178" t="s">
        <v>38</v>
      </c>
      <c r="O194" s="179">
        <v>0</v>
      </c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1" t="s">
        <v>148</v>
      </c>
      <c r="AT194" s="181" t="s">
        <v>144</v>
      </c>
      <c r="AU194" s="181" t="s">
        <v>149</v>
      </c>
      <c r="AY194" s="15" t="s">
        <v>142</v>
      </c>
      <c r="BE194" s="182">
        <f>IF(N194="základná",J194,0)</f>
        <v>0</v>
      </c>
      <c r="BF194" s="182">
        <f>IF(N194="znížená",J194,0)</f>
        <v>243.47999999999999</v>
      </c>
      <c r="BG194" s="182">
        <f>IF(N194="zákl. prenesená",J194,0)</f>
        <v>0</v>
      </c>
      <c r="BH194" s="182">
        <f>IF(N194="zníž. prenesená",J194,0)</f>
        <v>0</v>
      </c>
      <c r="BI194" s="182">
        <f>IF(N194="nulová",J194,0)</f>
        <v>0</v>
      </c>
      <c r="BJ194" s="15" t="s">
        <v>149</v>
      </c>
      <c r="BK194" s="182">
        <f>ROUND(I194*H194,2)</f>
        <v>243.47999999999999</v>
      </c>
      <c r="BL194" s="15" t="s">
        <v>148</v>
      </c>
      <c r="BM194" s="181" t="s">
        <v>312</v>
      </c>
    </row>
    <row r="195" s="2" customFormat="1" ht="33" customHeight="1">
      <c r="A195" s="28"/>
      <c r="B195" s="169"/>
      <c r="C195" s="170" t="s">
        <v>313</v>
      </c>
      <c r="D195" s="170" t="s">
        <v>144</v>
      </c>
      <c r="E195" s="171" t="s">
        <v>314</v>
      </c>
      <c r="F195" s="172" t="s">
        <v>315</v>
      </c>
      <c r="G195" s="173" t="s">
        <v>155</v>
      </c>
      <c r="H195" s="174">
        <v>132.88</v>
      </c>
      <c r="I195" s="175">
        <v>17.280000000000001</v>
      </c>
      <c r="J195" s="175">
        <f>ROUND(I195*H195,2)</f>
        <v>2296.1700000000001</v>
      </c>
      <c r="K195" s="176"/>
      <c r="L195" s="29"/>
      <c r="M195" s="177" t="s">
        <v>1</v>
      </c>
      <c r="N195" s="178" t="s">
        <v>38</v>
      </c>
      <c r="O195" s="179">
        <v>0</v>
      </c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1" t="s">
        <v>148</v>
      </c>
      <c r="AT195" s="181" t="s">
        <v>144</v>
      </c>
      <c r="AU195" s="181" t="s">
        <v>149</v>
      </c>
      <c r="AY195" s="15" t="s">
        <v>142</v>
      </c>
      <c r="BE195" s="182">
        <f>IF(N195="základná",J195,0)</f>
        <v>0</v>
      </c>
      <c r="BF195" s="182">
        <f>IF(N195="znížená",J195,0)</f>
        <v>2296.1700000000001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5" t="s">
        <v>149</v>
      </c>
      <c r="BK195" s="182">
        <f>ROUND(I195*H195,2)</f>
        <v>2296.1700000000001</v>
      </c>
      <c r="BL195" s="15" t="s">
        <v>148</v>
      </c>
      <c r="BM195" s="181" t="s">
        <v>316</v>
      </c>
    </row>
    <row r="196" s="2" customFormat="1" ht="24.15" customHeight="1">
      <c r="A196" s="28"/>
      <c r="B196" s="169"/>
      <c r="C196" s="170" t="s">
        <v>232</v>
      </c>
      <c r="D196" s="170" t="s">
        <v>144</v>
      </c>
      <c r="E196" s="171" t="s">
        <v>317</v>
      </c>
      <c r="F196" s="172" t="s">
        <v>318</v>
      </c>
      <c r="G196" s="173" t="s">
        <v>155</v>
      </c>
      <c r="H196" s="174">
        <v>132.88</v>
      </c>
      <c r="I196" s="175">
        <v>7.46</v>
      </c>
      <c r="J196" s="175">
        <f>ROUND(I196*H196,2)</f>
        <v>991.27999999999997</v>
      </c>
      <c r="K196" s="176"/>
      <c r="L196" s="29"/>
      <c r="M196" s="177" t="s">
        <v>1</v>
      </c>
      <c r="N196" s="178" t="s">
        <v>38</v>
      </c>
      <c r="O196" s="179">
        <v>0</v>
      </c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81" t="s">
        <v>148</v>
      </c>
      <c r="AT196" s="181" t="s">
        <v>144</v>
      </c>
      <c r="AU196" s="181" t="s">
        <v>149</v>
      </c>
      <c r="AY196" s="15" t="s">
        <v>142</v>
      </c>
      <c r="BE196" s="182">
        <f>IF(N196="základná",J196,0)</f>
        <v>0</v>
      </c>
      <c r="BF196" s="182">
        <f>IF(N196="znížená",J196,0)</f>
        <v>991.27999999999997</v>
      </c>
      <c r="BG196" s="182">
        <f>IF(N196="zákl. prenesená",J196,0)</f>
        <v>0</v>
      </c>
      <c r="BH196" s="182">
        <f>IF(N196="zníž. prenesená",J196,0)</f>
        <v>0</v>
      </c>
      <c r="BI196" s="182">
        <f>IF(N196="nulová",J196,0)</f>
        <v>0</v>
      </c>
      <c r="BJ196" s="15" t="s">
        <v>149</v>
      </c>
      <c r="BK196" s="182">
        <f>ROUND(I196*H196,2)</f>
        <v>991.27999999999997</v>
      </c>
      <c r="BL196" s="15" t="s">
        <v>148</v>
      </c>
      <c r="BM196" s="181" t="s">
        <v>319</v>
      </c>
    </row>
    <row r="197" s="2" customFormat="1" ht="37.8" customHeight="1">
      <c r="A197" s="28"/>
      <c r="B197" s="169"/>
      <c r="C197" s="170" t="s">
        <v>320</v>
      </c>
      <c r="D197" s="170" t="s">
        <v>144</v>
      </c>
      <c r="E197" s="171" t="s">
        <v>321</v>
      </c>
      <c r="F197" s="172" t="s">
        <v>322</v>
      </c>
      <c r="G197" s="173" t="s">
        <v>155</v>
      </c>
      <c r="H197" s="174">
        <v>23.57</v>
      </c>
      <c r="I197" s="175">
        <v>15.02</v>
      </c>
      <c r="J197" s="175">
        <f>ROUND(I197*H197,2)</f>
        <v>354.01999999999998</v>
      </c>
      <c r="K197" s="176"/>
      <c r="L197" s="29"/>
      <c r="M197" s="177" t="s">
        <v>1</v>
      </c>
      <c r="N197" s="178" t="s">
        <v>38</v>
      </c>
      <c r="O197" s="179">
        <v>0</v>
      </c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1" t="s">
        <v>148</v>
      </c>
      <c r="AT197" s="181" t="s">
        <v>144</v>
      </c>
      <c r="AU197" s="181" t="s">
        <v>149</v>
      </c>
      <c r="AY197" s="15" t="s">
        <v>142</v>
      </c>
      <c r="BE197" s="182">
        <f>IF(N197="základná",J197,0)</f>
        <v>0</v>
      </c>
      <c r="BF197" s="182">
        <f>IF(N197="znížená",J197,0)</f>
        <v>354.01999999999998</v>
      </c>
      <c r="BG197" s="182">
        <f>IF(N197="zákl. prenesená",J197,0)</f>
        <v>0</v>
      </c>
      <c r="BH197" s="182">
        <f>IF(N197="zníž. prenesená",J197,0)</f>
        <v>0</v>
      </c>
      <c r="BI197" s="182">
        <f>IF(N197="nulová",J197,0)</f>
        <v>0</v>
      </c>
      <c r="BJ197" s="15" t="s">
        <v>149</v>
      </c>
      <c r="BK197" s="182">
        <f>ROUND(I197*H197,2)</f>
        <v>354.01999999999998</v>
      </c>
      <c r="BL197" s="15" t="s">
        <v>148</v>
      </c>
      <c r="BM197" s="181" t="s">
        <v>323</v>
      </c>
    </row>
    <row r="198" s="2" customFormat="1" ht="24.15" customHeight="1">
      <c r="A198" s="28"/>
      <c r="B198" s="169"/>
      <c r="C198" s="183" t="s">
        <v>236</v>
      </c>
      <c r="D198" s="183" t="s">
        <v>291</v>
      </c>
      <c r="E198" s="184" t="s">
        <v>324</v>
      </c>
      <c r="F198" s="185" t="s">
        <v>325</v>
      </c>
      <c r="G198" s="186" t="s">
        <v>155</v>
      </c>
      <c r="H198" s="187">
        <v>24.041</v>
      </c>
      <c r="I198" s="188">
        <v>15.609999999999999</v>
      </c>
      <c r="J198" s="188">
        <f>ROUND(I198*H198,2)</f>
        <v>375.27999999999997</v>
      </c>
      <c r="K198" s="189"/>
      <c r="L198" s="190"/>
      <c r="M198" s="191" t="s">
        <v>1</v>
      </c>
      <c r="N198" s="192" t="s">
        <v>38</v>
      </c>
      <c r="O198" s="179">
        <v>0</v>
      </c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81" t="s">
        <v>159</v>
      </c>
      <c r="AT198" s="181" t="s">
        <v>291</v>
      </c>
      <c r="AU198" s="181" t="s">
        <v>149</v>
      </c>
      <c r="AY198" s="15" t="s">
        <v>142</v>
      </c>
      <c r="BE198" s="182">
        <f>IF(N198="základná",J198,0)</f>
        <v>0</v>
      </c>
      <c r="BF198" s="182">
        <f>IF(N198="znížená",J198,0)</f>
        <v>375.27999999999997</v>
      </c>
      <c r="BG198" s="182">
        <f>IF(N198="zákl. prenesená",J198,0)</f>
        <v>0</v>
      </c>
      <c r="BH198" s="182">
        <f>IF(N198="zníž. prenesená",J198,0)</f>
        <v>0</v>
      </c>
      <c r="BI198" s="182">
        <f>IF(N198="nulová",J198,0)</f>
        <v>0</v>
      </c>
      <c r="BJ198" s="15" t="s">
        <v>149</v>
      </c>
      <c r="BK198" s="182">
        <f>ROUND(I198*H198,2)</f>
        <v>375.27999999999997</v>
      </c>
      <c r="BL198" s="15" t="s">
        <v>148</v>
      </c>
      <c r="BM198" s="181" t="s">
        <v>326</v>
      </c>
    </row>
    <row r="199" s="2" customFormat="1" ht="37.8" customHeight="1">
      <c r="A199" s="28"/>
      <c r="B199" s="169"/>
      <c r="C199" s="170" t="s">
        <v>327</v>
      </c>
      <c r="D199" s="170" t="s">
        <v>144</v>
      </c>
      <c r="E199" s="171" t="s">
        <v>328</v>
      </c>
      <c r="F199" s="172" t="s">
        <v>329</v>
      </c>
      <c r="G199" s="173" t="s">
        <v>155</v>
      </c>
      <c r="H199" s="174">
        <v>132.88</v>
      </c>
      <c r="I199" s="175">
        <v>18.559999999999999</v>
      </c>
      <c r="J199" s="175">
        <f>ROUND(I199*H199,2)</f>
        <v>2466.25</v>
      </c>
      <c r="K199" s="176"/>
      <c r="L199" s="29"/>
      <c r="M199" s="177" t="s">
        <v>1</v>
      </c>
      <c r="N199" s="178" t="s">
        <v>38</v>
      </c>
      <c r="O199" s="179">
        <v>0</v>
      </c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81" t="s">
        <v>148</v>
      </c>
      <c r="AT199" s="181" t="s">
        <v>144</v>
      </c>
      <c r="AU199" s="181" t="s">
        <v>149</v>
      </c>
      <c r="AY199" s="15" t="s">
        <v>142</v>
      </c>
      <c r="BE199" s="182">
        <f>IF(N199="základná",J199,0)</f>
        <v>0</v>
      </c>
      <c r="BF199" s="182">
        <f>IF(N199="znížená",J199,0)</f>
        <v>2466.25</v>
      </c>
      <c r="BG199" s="182">
        <f>IF(N199="zákl. prenesená",J199,0)</f>
        <v>0</v>
      </c>
      <c r="BH199" s="182">
        <f>IF(N199="zníž. prenesená",J199,0)</f>
        <v>0</v>
      </c>
      <c r="BI199" s="182">
        <f>IF(N199="nulová",J199,0)</f>
        <v>0</v>
      </c>
      <c r="BJ199" s="15" t="s">
        <v>149</v>
      </c>
      <c r="BK199" s="182">
        <f>ROUND(I199*H199,2)</f>
        <v>2466.25</v>
      </c>
      <c r="BL199" s="15" t="s">
        <v>148</v>
      </c>
      <c r="BM199" s="181" t="s">
        <v>330</v>
      </c>
    </row>
    <row r="200" s="2" customFormat="1" ht="24.15" customHeight="1">
      <c r="A200" s="28"/>
      <c r="B200" s="169"/>
      <c r="C200" s="183" t="s">
        <v>239</v>
      </c>
      <c r="D200" s="183" t="s">
        <v>291</v>
      </c>
      <c r="E200" s="184" t="s">
        <v>331</v>
      </c>
      <c r="F200" s="185" t="s">
        <v>332</v>
      </c>
      <c r="G200" s="186" t="s">
        <v>155</v>
      </c>
      <c r="H200" s="187">
        <v>135.53800000000001</v>
      </c>
      <c r="I200" s="188">
        <v>19.399999999999999</v>
      </c>
      <c r="J200" s="188">
        <f>ROUND(I200*H200,2)</f>
        <v>2629.4400000000001</v>
      </c>
      <c r="K200" s="189"/>
      <c r="L200" s="190"/>
      <c r="M200" s="191" t="s">
        <v>1</v>
      </c>
      <c r="N200" s="192" t="s">
        <v>38</v>
      </c>
      <c r="O200" s="179">
        <v>0</v>
      </c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1" t="s">
        <v>159</v>
      </c>
      <c r="AT200" s="181" t="s">
        <v>291</v>
      </c>
      <c r="AU200" s="181" t="s">
        <v>149</v>
      </c>
      <c r="AY200" s="15" t="s">
        <v>142</v>
      </c>
      <c r="BE200" s="182">
        <f>IF(N200="základná",J200,0)</f>
        <v>0</v>
      </c>
      <c r="BF200" s="182">
        <f>IF(N200="znížená",J200,0)</f>
        <v>2629.4400000000001</v>
      </c>
      <c r="BG200" s="182">
        <f>IF(N200="zákl. prenesená",J200,0)</f>
        <v>0</v>
      </c>
      <c r="BH200" s="182">
        <f>IF(N200="zníž. prenesená",J200,0)</f>
        <v>0</v>
      </c>
      <c r="BI200" s="182">
        <f>IF(N200="nulová",J200,0)</f>
        <v>0</v>
      </c>
      <c r="BJ200" s="15" t="s">
        <v>149</v>
      </c>
      <c r="BK200" s="182">
        <f>ROUND(I200*H200,2)</f>
        <v>2629.4400000000001</v>
      </c>
      <c r="BL200" s="15" t="s">
        <v>148</v>
      </c>
      <c r="BM200" s="181" t="s">
        <v>333</v>
      </c>
    </row>
    <row r="201" s="12" customFormat="1" ht="22.8" customHeight="1">
      <c r="A201" s="12"/>
      <c r="B201" s="157"/>
      <c r="C201" s="12"/>
      <c r="D201" s="158" t="s">
        <v>71</v>
      </c>
      <c r="E201" s="167" t="s">
        <v>156</v>
      </c>
      <c r="F201" s="167" t="s">
        <v>334</v>
      </c>
      <c r="G201" s="12"/>
      <c r="H201" s="12"/>
      <c r="I201" s="12"/>
      <c r="J201" s="168">
        <f>BK201</f>
        <v>41112.969999999994</v>
      </c>
      <c r="K201" s="12"/>
      <c r="L201" s="157"/>
      <c r="M201" s="161"/>
      <c r="N201" s="162"/>
      <c r="O201" s="162"/>
      <c r="P201" s="163">
        <f>SUM(P202:P215)</f>
        <v>0</v>
      </c>
      <c r="Q201" s="162"/>
      <c r="R201" s="163">
        <f>SUM(R202:R215)</f>
        <v>0</v>
      </c>
      <c r="S201" s="162"/>
      <c r="T201" s="164">
        <f>SUM(T202:T215)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8" t="s">
        <v>80</v>
      </c>
      <c r="AT201" s="165" t="s">
        <v>71</v>
      </c>
      <c r="AU201" s="165" t="s">
        <v>80</v>
      </c>
      <c r="AY201" s="158" t="s">
        <v>142</v>
      </c>
      <c r="BK201" s="166">
        <f>SUM(BK202:BK215)</f>
        <v>41112.969999999994</v>
      </c>
    </row>
    <row r="202" s="2" customFormat="1" ht="24.15" customHeight="1">
      <c r="A202" s="28"/>
      <c r="B202" s="169"/>
      <c r="C202" s="170" t="s">
        <v>335</v>
      </c>
      <c r="D202" s="170" t="s">
        <v>144</v>
      </c>
      <c r="E202" s="171" t="s">
        <v>336</v>
      </c>
      <c r="F202" s="172" t="s">
        <v>337</v>
      </c>
      <c r="G202" s="173" t="s">
        <v>155</v>
      </c>
      <c r="H202" s="174">
        <v>293.27999999999997</v>
      </c>
      <c r="I202" s="175">
        <v>7.0199999999999996</v>
      </c>
      <c r="J202" s="175">
        <f>ROUND(I202*H202,2)</f>
        <v>2058.8299999999999</v>
      </c>
      <c r="K202" s="176"/>
      <c r="L202" s="29"/>
      <c r="M202" s="177" t="s">
        <v>1</v>
      </c>
      <c r="N202" s="178" t="s">
        <v>38</v>
      </c>
      <c r="O202" s="179">
        <v>0</v>
      </c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81" t="s">
        <v>148</v>
      </c>
      <c r="AT202" s="181" t="s">
        <v>144</v>
      </c>
      <c r="AU202" s="181" t="s">
        <v>149</v>
      </c>
      <c r="AY202" s="15" t="s">
        <v>142</v>
      </c>
      <c r="BE202" s="182">
        <f>IF(N202="základná",J202,0)</f>
        <v>0</v>
      </c>
      <c r="BF202" s="182">
        <f>IF(N202="znížená",J202,0)</f>
        <v>2058.8299999999999</v>
      </c>
      <c r="BG202" s="182">
        <f>IF(N202="zákl. prenesená",J202,0)</f>
        <v>0</v>
      </c>
      <c r="BH202" s="182">
        <f>IF(N202="zníž. prenesená",J202,0)</f>
        <v>0</v>
      </c>
      <c r="BI202" s="182">
        <f>IF(N202="nulová",J202,0)</f>
        <v>0</v>
      </c>
      <c r="BJ202" s="15" t="s">
        <v>149</v>
      </c>
      <c r="BK202" s="182">
        <f>ROUND(I202*H202,2)</f>
        <v>2058.8299999999999</v>
      </c>
      <c r="BL202" s="15" t="s">
        <v>148</v>
      </c>
      <c r="BM202" s="181" t="s">
        <v>338</v>
      </c>
    </row>
    <row r="203" s="2" customFormat="1" ht="37.8" customHeight="1">
      <c r="A203" s="28"/>
      <c r="B203" s="169"/>
      <c r="C203" s="170" t="s">
        <v>243</v>
      </c>
      <c r="D203" s="170" t="s">
        <v>144</v>
      </c>
      <c r="E203" s="171" t="s">
        <v>339</v>
      </c>
      <c r="F203" s="172" t="s">
        <v>340</v>
      </c>
      <c r="G203" s="173" t="s">
        <v>155</v>
      </c>
      <c r="H203" s="174">
        <v>293.27999999999997</v>
      </c>
      <c r="I203" s="175">
        <v>10.94</v>
      </c>
      <c r="J203" s="175">
        <f>ROUND(I203*H203,2)</f>
        <v>3208.48</v>
      </c>
      <c r="K203" s="176"/>
      <c r="L203" s="29"/>
      <c r="M203" s="177" t="s">
        <v>1</v>
      </c>
      <c r="N203" s="178" t="s">
        <v>38</v>
      </c>
      <c r="O203" s="179">
        <v>0</v>
      </c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1" t="s">
        <v>148</v>
      </c>
      <c r="AT203" s="181" t="s">
        <v>144</v>
      </c>
      <c r="AU203" s="181" t="s">
        <v>149</v>
      </c>
      <c r="AY203" s="15" t="s">
        <v>142</v>
      </c>
      <c r="BE203" s="182">
        <f>IF(N203="základná",J203,0)</f>
        <v>0</v>
      </c>
      <c r="BF203" s="182">
        <f>IF(N203="znížená",J203,0)</f>
        <v>3208.48</v>
      </c>
      <c r="BG203" s="182">
        <f>IF(N203="zákl. prenesená",J203,0)</f>
        <v>0</v>
      </c>
      <c r="BH203" s="182">
        <f>IF(N203="zníž. prenesená",J203,0)</f>
        <v>0</v>
      </c>
      <c r="BI203" s="182">
        <f>IF(N203="nulová",J203,0)</f>
        <v>0</v>
      </c>
      <c r="BJ203" s="15" t="s">
        <v>149</v>
      </c>
      <c r="BK203" s="182">
        <f>ROUND(I203*H203,2)</f>
        <v>3208.48</v>
      </c>
      <c r="BL203" s="15" t="s">
        <v>148</v>
      </c>
      <c r="BM203" s="181" t="s">
        <v>341</v>
      </c>
    </row>
    <row r="204" s="2" customFormat="1" ht="24.15" customHeight="1">
      <c r="A204" s="28"/>
      <c r="B204" s="169"/>
      <c r="C204" s="170" t="s">
        <v>342</v>
      </c>
      <c r="D204" s="170" t="s">
        <v>144</v>
      </c>
      <c r="E204" s="171" t="s">
        <v>343</v>
      </c>
      <c r="F204" s="172" t="s">
        <v>344</v>
      </c>
      <c r="G204" s="173" t="s">
        <v>155</v>
      </c>
      <c r="H204" s="174">
        <v>552.45500000000004</v>
      </c>
      <c r="I204" s="175">
        <v>5.0800000000000001</v>
      </c>
      <c r="J204" s="175">
        <f>ROUND(I204*H204,2)</f>
        <v>2806.4699999999998</v>
      </c>
      <c r="K204" s="176"/>
      <c r="L204" s="29"/>
      <c r="M204" s="177" t="s">
        <v>1</v>
      </c>
      <c r="N204" s="178" t="s">
        <v>38</v>
      </c>
      <c r="O204" s="179">
        <v>0</v>
      </c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81" t="s">
        <v>148</v>
      </c>
      <c r="AT204" s="181" t="s">
        <v>144</v>
      </c>
      <c r="AU204" s="181" t="s">
        <v>149</v>
      </c>
      <c r="AY204" s="15" t="s">
        <v>142</v>
      </c>
      <c r="BE204" s="182">
        <f>IF(N204="základná",J204,0)</f>
        <v>0</v>
      </c>
      <c r="BF204" s="182">
        <f>IF(N204="znížená",J204,0)</f>
        <v>2806.4699999999998</v>
      </c>
      <c r="BG204" s="182">
        <f>IF(N204="zákl. prenesená",J204,0)</f>
        <v>0</v>
      </c>
      <c r="BH204" s="182">
        <f>IF(N204="zníž. prenesená",J204,0)</f>
        <v>0</v>
      </c>
      <c r="BI204" s="182">
        <f>IF(N204="nulová",J204,0)</f>
        <v>0</v>
      </c>
      <c r="BJ204" s="15" t="s">
        <v>149</v>
      </c>
      <c r="BK204" s="182">
        <f>ROUND(I204*H204,2)</f>
        <v>2806.4699999999998</v>
      </c>
      <c r="BL204" s="15" t="s">
        <v>148</v>
      </c>
      <c r="BM204" s="181" t="s">
        <v>345</v>
      </c>
    </row>
    <row r="205" s="2" customFormat="1" ht="37.8" customHeight="1">
      <c r="A205" s="28"/>
      <c r="B205" s="169"/>
      <c r="C205" s="170" t="s">
        <v>246</v>
      </c>
      <c r="D205" s="170" t="s">
        <v>144</v>
      </c>
      <c r="E205" s="171" t="s">
        <v>346</v>
      </c>
      <c r="F205" s="172" t="s">
        <v>347</v>
      </c>
      <c r="G205" s="173" t="s">
        <v>155</v>
      </c>
      <c r="H205" s="174">
        <v>552.45500000000004</v>
      </c>
      <c r="I205" s="175">
        <v>10.17</v>
      </c>
      <c r="J205" s="175">
        <f>ROUND(I205*H205,2)</f>
        <v>5618.4700000000003</v>
      </c>
      <c r="K205" s="176"/>
      <c r="L205" s="29"/>
      <c r="M205" s="177" t="s">
        <v>1</v>
      </c>
      <c r="N205" s="178" t="s">
        <v>38</v>
      </c>
      <c r="O205" s="179">
        <v>0</v>
      </c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81" t="s">
        <v>148</v>
      </c>
      <c r="AT205" s="181" t="s">
        <v>144</v>
      </c>
      <c r="AU205" s="181" t="s">
        <v>149</v>
      </c>
      <c r="AY205" s="15" t="s">
        <v>142</v>
      </c>
      <c r="BE205" s="182">
        <f>IF(N205="základná",J205,0)</f>
        <v>0</v>
      </c>
      <c r="BF205" s="182">
        <f>IF(N205="znížená",J205,0)</f>
        <v>5618.4700000000003</v>
      </c>
      <c r="BG205" s="182">
        <f>IF(N205="zákl. prenesená",J205,0)</f>
        <v>0</v>
      </c>
      <c r="BH205" s="182">
        <f>IF(N205="zníž. prenesená",J205,0)</f>
        <v>0</v>
      </c>
      <c r="BI205" s="182">
        <f>IF(N205="nulová",J205,0)</f>
        <v>0</v>
      </c>
      <c r="BJ205" s="15" t="s">
        <v>149</v>
      </c>
      <c r="BK205" s="182">
        <f>ROUND(I205*H205,2)</f>
        <v>5618.4700000000003</v>
      </c>
      <c r="BL205" s="15" t="s">
        <v>148</v>
      </c>
      <c r="BM205" s="181" t="s">
        <v>348</v>
      </c>
    </row>
    <row r="206" s="2" customFormat="1" ht="24.15" customHeight="1">
      <c r="A206" s="28"/>
      <c r="B206" s="169"/>
      <c r="C206" s="170" t="s">
        <v>349</v>
      </c>
      <c r="D206" s="170" t="s">
        <v>144</v>
      </c>
      <c r="E206" s="171" t="s">
        <v>350</v>
      </c>
      <c r="F206" s="172" t="s">
        <v>351</v>
      </c>
      <c r="G206" s="173" t="s">
        <v>155</v>
      </c>
      <c r="H206" s="174">
        <v>253.91300000000001</v>
      </c>
      <c r="I206" s="175">
        <v>14.710000000000001</v>
      </c>
      <c r="J206" s="175">
        <f>ROUND(I206*H206,2)</f>
        <v>3735.0599999999999</v>
      </c>
      <c r="K206" s="176"/>
      <c r="L206" s="29"/>
      <c r="M206" s="177" t="s">
        <v>1</v>
      </c>
      <c r="N206" s="178" t="s">
        <v>38</v>
      </c>
      <c r="O206" s="179">
        <v>0</v>
      </c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1" t="s">
        <v>148</v>
      </c>
      <c r="AT206" s="181" t="s">
        <v>144</v>
      </c>
      <c r="AU206" s="181" t="s">
        <v>149</v>
      </c>
      <c r="AY206" s="15" t="s">
        <v>142</v>
      </c>
      <c r="BE206" s="182">
        <f>IF(N206="základná",J206,0)</f>
        <v>0</v>
      </c>
      <c r="BF206" s="182">
        <f>IF(N206="znížená",J206,0)</f>
        <v>3735.0599999999999</v>
      </c>
      <c r="BG206" s="182">
        <f>IF(N206="zákl. prenesená",J206,0)</f>
        <v>0</v>
      </c>
      <c r="BH206" s="182">
        <f>IF(N206="zníž. prenesená",J206,0)</f>
        <v>0</v>
      </c>
      <c r="BI206" s="182">
        <f>IF(N206="nulová",J206,0)</f>
        <v>0</v>
      </c>
      <c r="BJ206" s="15" t="s">
        <v>149</v>
      </c>
      <c r="BK206" s="182">
        <f>ROUND(I206*H206,2)</f>
        <v>3735.0599999999999</v>
      </c>
      <c r="BL206" s="15" t="s">
        <v>148</v>
      </c>
      <c r="BM206" s="181" t="s">
        <v>352</v>
      </c>
    </row>
    <row r="207" s="2" customFormat="1" ht="24.15" customHeight="1">
      <c r="A207" s="28"/>
      <c r="B207" s="169"/>
      <c r="C207" s="170" t="s">
        <v>250</v>
      </c>
      <c r="D207" s="170" t="s">
        <v>144</v>
      </c>
      <c r="E207" s="171" t="s">
        <v>353</v>
      </c>
      <c r="F207" s="172" t="s">
        <v>354</v>
      </c>
      <c r="G207" s="173" t="s">
        <v>155</v>
      </c>
      <c r="H207" s="174">
        <v>35.700000000000003</v>
      </c>
      <c r="I207" s="175">
        <v>32.25</v>
      </c>
      <c r="J207" s="175">
        <f>ROUND(I207*H207,2)</f>
        <v>1151.3299999999999</v>
      </c>
      <c r="K207" s="176"/>
      <c r="L207" s="29"/>
      <c r="M207" s="177" t="s">
        <v>1</v>
      </c>
      <c r="N207" s="178" t="s">
        <v>38</v>
      </c>
      <c r="O207" s="179">
        <v>0</v>
      </c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81" t="s">
        <v>148</v>
      </c>
      <c r="AT207" s="181" t="s">
        <v>144</v>
      </c>
      <c r="AU207" s="181" t="s">
        <v>149</v>
      </c>
      <c r="AY207" s="15" t="s">
        <v>142</v>
      </c>
      <c r="BE207" s="182">
        <f>IF(N207="základná",J207,0)</f>
        <v>0</v>
      </c>
      <c r="BF207" s="182">
        <f>IF(N207="znížená",J207,0)</f>
        <v>1151.3299999999999</v>
      </c>
      <c r="BG207" s="182">
        <f>IF(N207="zákl. prenesená",J207,0)</f>
        <v>0</v>
      </c>
      <c r="BH207" s="182">
        <f>IF(N207="zníž. prenesená",J207,0)</f>
        <v>0</v>
      </c>
      <c r="BI207" s="182">
        <f>IF(N207="nulová",J207,0)</f>
        <v>0</v>
      </c>
      <c r="BJ207" s="15" t="s">
        <v>149</v>
      </c>
      <c r="BK207" s="182">
        <f>ROUND(I207*H207,2)</f>
        <v>1151.3299999999999</v>
      </c>
      <c r="BL207" s="15" t="s">
        <v>148</v>
      </c>
      <c r="BM207" s="181" t="s">
        <v>355</v>
      </c>
    </row>
    <row r="208" s="2" customFormat="1" ht="24.15" customHeight="1">
      <c r="A208" s="28"/>
      <c r="B208" s="169"/>
      <c r="C208" s="170" t="s">
        <v>356</v>
      </c>
      <c r="D208" s="170" t="s">
        <v>144</v>
      </c>
      <c r="E208" s="171" t="s">
        <v>357</v>
      </c>
      <c r="F208" s="172" t="s">
        <v>358</v>
      </c>
      <c r="G208" s="173" t="s">
        <v>155</v>
      </c>
      <c r="H208" s="174">
        <v>211.958</v>
      </c>
      <c r="I208" s="175">
        <v>40.859999999999999</v>
      </c>
      <c r="J208" s="175">
        <f>ROUND(I208*H208,2)</f>
        <v>8660.6000000000004</v>
      </c>
      <c r="K208" s="176"/>
      <c r="L208" s="29"/>
      <c r="M208" s="177" t="s">
        <v>1</v>
      </c>
      <c r="N208" s="178" t="s">
        <v>38</v>
      </c>
      <c r="O208" s="179">
        <v>0</v>
      </c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81" t="s">
        <v>148</v>
      </c>
      <c r="AT208" s="181" t="s">
        <v>144</v>
      </c>
      <c r="AU208" s="181" t="s">
        <v>149</v>
      </c>
      <c r="AY208" s="15" t="s">
        <v>142</v>
      </c>
      <c r="BE208" s="182">
        <f>IF(N208="základná",J208,0)</f>
        <v>0</v>
      </c>
      <c r="BF208" s="182">
        <f>IF(N208="znížená",J208,0)</f>
        <v>8660.6000000000004</v>
      </c>
      <c r="BG208" s="182">
        <f>IF(N208="zákl. prenesená",J208,0)</f>
        <v>0</v>
      </c>
      <c r="BH208" s="182">
        <f>IF(N208="zníž. prenesená",J208,0)</f>
        <v>0</v>
      </c>
      <c r="BI208" s="182">
        <f>IF(N208="nulová",J208,0)</f>
        <v>0</v>
      </c>
      <c r="BJ208" s="15" t="s">
        <v>149</v>
      </c>
      <c r="BK208" s="182">
        <f>ROUND(I208*H208,2)</f>
        <v>8660.6000000000004</v>
      </c>
      <c r="BL208" s="15" t="s">
        <v>148</v>
      </c>
      <c r="BM208" s="181" t="s">
        <v>359</v>
      </c>
    </row>
    <row r="209" s="2" customFormat="1" ht="24.15" customHeight="1">
      <c r="A209" s="28"/>
      <c r="B209" s="169"/>
      <c r="C209" s="170" t="s">
        <v>253</v>
      </c>
      <c r="D209" s="170" t="s">
        <v>144</v>
      </c>
      <c r="E209" s="171" t="s">
        <v>360</v>
      </c>
      <c r="F209" s="172" t="s">
        <v>361</v>
      </c>
      <c r="G209" s="173" t="s">
        <v>163</v>
      </c>
      <c r="H209" s="174">
        <v>4.4459999999999997</v>
      </c>
      <c r="I209" s="175">
        <v>126.5</v>
      </c>
      <c r="J209" s="175">
        <f>ROUND(I209*H209,2)</f>
        <v>562.41999999999996</v>
      </c>
      <c r="K209" s="176"/>
      <c r="L209" s="29"/>
      <c r="M209" s="177" t="s">
        <v>1</v>
      </c>
      <c r="N209" s="178" t="s">
        <v>38</v>
      </c>
      <c r="O209" s="179">
        <v>0</v>
      </c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1" t="s">
        <v>148</v>
      </c>
      <c r="AT209" s="181" t="s">
        <v>144</v>
      </c>
      <c r="AU209" s="181" t="s">
        <v>149</v>
      </c>
      <c r="AY209" s="15" t="s">
        <v>142</v>
      </c>
      <c r="BE209" s="182">
        <f>IF(N209="základná",J209,0)</f>
        <v>0</v>
      </c>
      <c r="BF209" s="182">
        <f>IF(N209="znížená",J209,0)</f>
        <v>562.41999999999996</v>
      </c>
      <c r="BG209" s="182">
        <f>IF(N209="zákl. prenesená",J209,0)</f>
        <v>0</v>
      </c>
      <c r="BH209" s="182">
        <f>IF(N209="zníž. prenesená",J209,0)</f>
        <v>0</v>
      </c>
      <c r="BI209" s="182">
        <f>IF(N209="nulová",J209,0)</f>
        <v>0</v>
      </c>
      <c r="BJ209" s="15" t="s">
        <v>149</v>
      </c>
      <c r="BK209" s="182">
        <f>ROUND(I209*H209,2)</f>
        <v>562.41999999999996</v>
      </c>
      <c r="BL209" s="15" t="s">
        <v>148</v>
      </c>
      <c r="BM209" s="181" t="s">
        <v>362</v>
      </c>
    </row>
    <row r="210" s="2" customFormat="1" ht="33" customHeight="1">
      <c r="A210" s="28"/>
      <c r="B210" s="169"/>
      <c r="C210" s="170" t="s">
        <v>363</v>
      </c>
      <c r="D210" s="170" t="s">
        <v>144</v>
      </c>
      <c r="E210" s="171" t="s">
        <v>364</v>
      </c>
      <c r="F210" s="172" t="s">
        <v>365</v>
      </c>
      <c r="G210" s="173" t="s">
        <v>163</v>
      </c>
      <c r="H210" s="174">
        <v>4.4459999999999997</v>
      </c>
      <c r="I210" s="175">
        <v>3.6099999999999999</v>
      </c>
      <c r="J210" s="175">
        <f>ROUND(I210*H210,2)</f>
        <v>16.050000000000001</v>
      </c>
      <c r="K210" s="176"/>
      <c r="L210" s="29"/>
      <c r="M210" s="177" t="s">
        <v>1</v>
      </c>
      <c r="N210" s="178" t="s">
        <v>38</v>
      </c>
      <c r="O210" s="179">
        <v>0</v>
      </c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81" t="s">
        <v>148</v>
      </c>
      <c r="AT210" s="181" t="s">
        <v>144</v>
      </c>
      <c r="AU210" s="181" t="s">
        <v>149</v>
      </c>
      <c r="AY210" s="15" t="s">
        <v>142</v>
      </c>
      <c r="BE210" s="182">
        <f>IF(N210="základná",J210,0)</f>
        <v>0</v>
      </c>
      <c r="BF210" s="182">
        <f>IF(N210="znížená",J210,0)</f>
        <v>16.050000000000001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5" t="s">
        <v>149</v>
      </c>
      <c r="BK210" s="182">
        <f>ROUND(I210*H210,2)</f>
        <v>16.050000000000001</v>
      </c>
      <c r="BL210" s="15" t="s">
        <v>148</v>
      </c>
      <c r="BM210" s="181" t="s">
        <v>366</v>
      </c>
    </row>
    <row r="211" s="2" customFormat="1" ht="37.8" customHeight="1">
      <c r="A211" s="28"/>
      <c r="B211" s="169"/>
      <c r="C211" s="170" t="s">
        <v>257</v>
      </c>
      <c r="D211" s="170" t="s">
        <v>144</v>
      </c>
      <c r="E211" s="171" t="s">
        <v>367</v>
      </c>
      <c r="F211" s="172" t="s">
        <v>368</v>
      </c>
      <c r="G211" s="173" t="s">
        <v>155</v>
      </c>
      <c r="H211" s="174">
        <v>29.640000000000001</v>
      </c>
      <c r="I211" s="175">
        <v>11.550000000000001</v>
      </c>
      <c r="J211" s="175">
        <f>ROUND(I211*H211,2)</f>
        <v>342.33999999999997</v>
      </c>
      <c r="K211" s="176"/>
      <c r="L211" s="29"/>
      <c r="M211" s="177" t="s">
        <v>1</v>
      </c>
      <c r="N211" s="178" t="s">
        <v>38</v>
      </c>
      <c r="O211" s="179">
        <v>0</v>
      </c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81" t="s">
        <v>148</v>
      </c>
      <c r="AT211" s="181" t="s">
        <v>144</v>
      </c>
      <c r="AU211" s="181" t="s">
        <v>149</v>
      </c>
      <c r="AY211" s="15" t="s">
        <v>142</v>
      </c>
      <c r="BE211" s="182">
        <f>IF(N211="základná",J211,0)</f>
        <v>0</v>
      </c>
      <c r="BF211" s="182">
        <f>IF(N211="znížená",J211,0)</f>
        <v>342.33999999999997</v>
      </c>
      <c r="BG211" s="182">
        <f>IF(N211="zákl. prenesená",J211,0)</f>
        <v>0</v>
      </c>
      <c r="BH211" s="182">
        <f>IF(N211="zníž. prenesená",J211,0)</f>
        <v>0</v>
      </c>
      <c r="BI211" s="182">
        <f>IF(N211="nulová",J211,0)</f>
        <v>0</v>
      </c>
      <c r="BJ211" s="15" t="s">
        <v>149</v>
      </c>
      <c r="BK211" s="182">
        <f>ROUND(I211*H211,2)</f>
        <v>342.33999999999997</v>
      </c>
      <c r="BL211" s="15" t="s">
        <v>148</v>
      </c>
      <c r="BM211" s="181" t="s">
        <v>369</v>
      </c>
    </row>
    <row r="212" s="2" customFormat="1" ht="24.15" customHeight="1">
      <c r="A212" s="28"/>
      <c r="B212" s="169"/>
      <c r="C212" s="170" t="s">
        <v>370</v>
      </c>
      <c r="D212" s="170" t="s">
        <v>144</v>
      </c>
      <c r="E212" s="171" t="s">
        <v>371</v>
      </c>
      <c r="F212" s="172" t="s">
        <v>372</v>
      </c>
      <c r="G212" s="173" t="s">
        <v>163</v>
      </c>
      <c r="H212" s="174">
        <v>76.427000000000007</v>
      </c>
      <c r="I212" s="175">
        <v>64.200000000000003</v>
      </c>
      <c r="J212" s="175">
        <f>ROUND(I212*H212,2)</f>
        <v>4906.6099999999997</v>
      </c>
      <c r="K212" s="176"/>
      <c r="L212" s="29"/>
      <c r="M212" s="177" t="s">
        <v>1</v>
      </c>
      <c r="N212" s="178" t="s">
        <v>38</v>
      </c>
      <c r="O212" s="179">
        <v>0</v>
      </c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1" t="s">
        <v>148</v>
      </c>
      <c r="AT212" s="181" t="s">
        <v>144</v>
      </c>
      <c r="AU212" s="181" t="s">
        <v>149</v>
      </c>
      <c r="AY212" s="15" t="s">
        <v>142</v>
      </c>
      <c r="BE212" s="182">
        <f>IF(N212="základná",J212,0)</f>
        <v>0</v>
      </c>
      <c r="BF212" s="182">
        <f>IF(N212="znížená",J212,0)</f>
        <v>4906.6099999999997</v>
      </c>
      <c r="BG212" s="182">
        <f>IF(N212="zákl. prenesená",J212,0)</f>
        <v>0</v>
      </c>
      <c r="BH212" s="182">
        <f>IF(N212="zníž. prenesená",J212,0)</f>
        <v>0</v>
      </c>
      <c r="BI212" s="182">
        <f>IF(N212="nulová",J212,0)</f>
        <v>0</v>
      </c>
      <c r="BJ212" s="15" t="s">
        <v>149</v>
      </c>
      <c r="BK212" s="182">
        <f>ROUND(I212*H212,2)</f>
        <v>4906.6099999999997</v>
      </c>
      <c r="BL212" s="15" t="s">
        <v>148</v>
      </c>
      <c r="BM212" s="181" t="s">
        <v>373</v>
      </c>
    </row>
    <row r="213" s="2" customFormat="1" ht="24.15" customHeight="1">
      <c r="A213" s="28"/>
      <c r="B213" s="169"/>
      <c r="C213" s="170" t="s">
        <v>260</v>
      </c>
      <c r="D213" s="170" t="s">
        <v>144</v>
      </c>
      <c r="E213" s="171" t="s">
        <v>374</v>
      </c>
      <c r="F213" s="172" t="s">
        <v>375</v>
      </c>
      <c r="G213" s="173" t="s">
        <v>155</v>
      </c>
      <c r="H213" s="174">
        <v>173.53999999999999</v>
      </c>
      <c r="I213" s="175">
        <v>7.7800000000000002</v>
      </c>
      <c r="J213" s="175">
        <f>ROUND(I213*H213,2)</f>
        <v>1350.1400000000001</v>
      </c>
      <c r="K213" s="176"/>
      <c r="L213" s="29"/>
      <c r="M213" s="177" t="s">
        <v>1</v>
      </c>
      <c r="N213" s="178" t="s">
        <v>38</v>
      </c>
      <c r="O213" s="179">
        <v>0</v>
      </c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81" t="s">
        <v>148</v>
      </c>
      <c r="AT213" s="181" t="s">
        <v>144</v>
      </c>
      <c r="AU213" s="181" t="s">
        <v>149</v>
      </c>
      <c r="AY213" s="15" t="s">
        <v>142</v>
      </c>
      <c r="BE213" s="182">
        <f>IF(N213="základná",J213,0)</f>
        <v>0</v>
      </c>
      <c r="BF213" s="182">
        <f>IF(N213="znížená",J213,0)</f>
        <v>1350.1400000000001</v>
      </c>
      <c r="BG213" s="182">
        <f>IF(N213="zákl. prenesená",J213,0)</f>
        <v>0</v>
      </c>
      <c r="BH213" s="182">
        <f>IF(N213="zníž. prenesená",J213,0)</f>
        <v>0</v>
      </c>
      <c r="BI213" s="182">
        <f>IF(N213="nulová",J213,0)</f>
        <v>0</v>
      </c>
      <c r="BJ213" s="15" t="s">
        <v>149</v>
      </c>
      <c r="BK213" s="182">
        <f>ROUND(I213*H213,2)</f>
        <v>1350.1400000000001</v>
      </c>
      <c r="BL213" s="15" t="s">
        <v>148</v>
      </c>
      <c r="BM213" s="181" t="s">
        <v>376</v>
      </c>
    </row>
    <row r="214" s="2" customFormat="1" ht="24.15" customHeight="1">
      <c r="A214" s="28"/>
      <c r="B214" s="169"/>
      <c r="C214" s="170" t="s">
        <v>377</v>
      </c>
      <c r="D214" s="170" t="s">
        <v>144</v>
      </c>
      <c r="E214" s="171" t="s">
        <v>378</v>
      </c>
      <c r="F214" s="172" t="s">
        <v>379</v>
      </c>
      <c r="G214" s="173" t="s">
        <v>155</v>
      </c>
      <c r="H214" s="174">
        <v>119.74</v>
      </c>
      <c r="I214" s="175">
        <v>21.690000000000001</v>
      </c>
      <c r="J214" s="175">
        <f>ROUND(I214*H214,2)</f>
        <v>2597.1599999999999</v>
      </c>
      <c r="K214" s="176"/>
      <c r="L214" s="29"/>
      <c r="M214" s="177" t="s">
        <v>1</v>
      </c>
      <c r="N214" s="178" t="s">
        <v>38</v>
      </c>
      <c r="O214" s="179">
        <v>0</v>
      </c>
      <c r="P214" s="179">
        <f>O214*H214</f>
        <v>0</v>
      </c>
      <c r="Q214" s="179">
        <v>0</v>
      </c>
      <c r="R214" s="179">
        <f>Q214*H214</f>
        <v>0</v>
      </c>
      <c r="S214" s="179">
        <v>0</v>
      </c>
      <c r="T214" s="180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81" t="s">
        <v>148</v>
      </c>
      <c r="AT214" s="181" t="s">
        <v>144</v>
      </c>
      <c r="AU214" s="181" t="s">
        <v>149</v>
      </c>
      <c r="AY214" s="15" t="s">
        <v>142</v>
      </c>
      <c r="BE214" s="182">
        <f>IF(N214="základná",J214,0)</f>
        <v>0</v>
      </c>
      <c r="BF214" s="182">
        <f>IF(N214="znížená",J214,0)</f>
        <v>2597.1599999999999</v>
      </c>
      <c r="BG214" s="182">
        <f>IF(N214="zákl. prenesená",J214,0)</f>
        <v>0</v>
      </c>
      <c r="BH214" s="182">
        <f>IF(N214="zníž. prenesená",J214,0)</f>
        <v>0</v>
      </c>
      <c r="BI214" s="182">
        <f>IF(N214="nulová",J214,0)</f>
        <v>0</v>
      </c>
      <c r="BJ214" s="15" t="s">
        <v>149</v>
      </c>
      <c r="BK214" s="182">
        <f>ROUND(I214*H214,2)</f>
        <v>2597.1599999999999</v>
      </c>
      <c r="BL214" s="15" t="s">
        <v>148</v>
      </c>
      <c r="BM214" s="181" t="s">
        <v>380</v>
      </c>
    </row>
    <row r="215" s="2" customFormat="1" ht="24.15" customHeight="1">
      <c r="A215" s="28"/>
      <c r="B215" s="169"/>
      <c r="C215" s="170" t="s">
        <v>265</v>
      </c>
      <c r="D215" s="170" t="s">
        <v>144</v>
      </c>
      <c r="E215" s="171" t="s">
        <v>381</v>
      </c>
      <c r="F215" s="172" t="s">
        <v>382</v>
      </c>
      <c r="G215" s="173" t="s">
        <v>155</v>
      </c>
      <c r="H215" s="174">
        <v>173.53999999999999</v>
      </c>
      <c r="I215" s="175">
        <v>23.620000000000001</v>
      </c>
      <c r="J215" s="175">
        <f>ROUND(I215*H215,2)</f>
        <v>4099.0100000000002</v>
      </c>
      <c r="K215" s="176"/>
      <c r="L215" s="29"/>
      <c r="M215" s="177" t="s">
        <v>1</v>
      </c>
      <c r="N215" s="178" t="s">
        <v>38</v>
      </c>
      <c r="O215" s="179">
        <v>0</v>
      </c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1" t="s">
        <v>148</v>
      </c>
      <c r="AT215" s="181" t="s">
        <v>144</v>
      </c>
      <c r="AU215" s="181" t="s">
        <v>149</v>
      </c>
      <c r="AY215" s="15" t="s">
        <v>142</v>
      </c>
      <c r="BE215" s="182">
        <f>IF(N215="základná",J215,0)</f>
        <v>0</v>
      </c>
      <c r="BF215" s="182">
        <f>IF(N215="znížená",J215,0)</f>
        <v>4099.0100000000002</v>
      </c>
      <c r="BG215" s="182">
        <f>IF(N215="zákl. prenesená",J215,0)</f>
        <v>0</v>
      </c>
      <c r="BH215" s="182">
        <f>IF(N215="zníž. prenesená",J215,0)</f>
        <v>0</v>
      </c>
      <c r="BI215" s="182">
        <f>IF(N215="nulová",J215,0)</f>
        <v>0</v>
      </c>
      <c r="BJ215" s="15" t="s">
        <v>149</v>
      </c>
      <c r="BK215" s="182">
        <f>ROUND(I215*H215,2)</f>
        <v>4099.0100000000002</v>
      </c>
      <c r="BL215" s="15" t="s">
        <v>148</v>
      </c>
      <c r="BM215" s="181" t="s">
        <v>383</v>
      </c>
    </row>
    <row r="216" s="12" customFormat="1" ht="22.8" customHeight="1">
      <c r="A216" s="12"/>
      <c r="B216" s="157"/>
      <c r="C216" s="12"/>
      <c r="D216" s="158" t="s">
        <v>71</v>
      </c>
      <c r="E216" s="167" t="s">
        <v>175</v>
      </c>
      <c r="F216" s="167" t="s">
        <v>384</v>
      </c>
      <c r="G216" s="12"/>
      <c r="H216" s="12"/>
      <c r="I216" s="12"/>
      <c r="J216" s="168">
        <f>BK216</f>
        <v>12111.08</v>
      </c>
      <c r="K216" s="12"/>
      <c r="L216" s="157"/>
      <c r="M216" s="161"/>
      <c r="N216" s="162"/>
      <c r="O216" s="162"/>
      <c r="P216" s="163">
        <f>SUM(P217:P233)</f>
        <v>0</v>
      </c>
      <c r="Q216" s="162"/>
      <c r="R216" s="163">
        <f>SUM(R217:R233)</f>
        <v>0</v>
      </c>
      <c r="S216" s="162"/>
      <c r="T216" s="164">
        <f>SUM(T217:T233)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8" t="s">
        <v>80</v>
      </c>
      <c r="AT216" s="165" t="s">
        <v>71</v>
      </c>
      <c r="AU216" s="165" t="s">
        <v>80</v>
      </c>
      <c r="AY216" s="158" t="s">
        <v>142</v>
      </c>
      <c r="BK216" s="166">
        <f>SUM(BK217:BK233)</f>
        <v>12111.08</v>
      </c>
    </row>
    <row r="217" s="2" customFormat="1" ht="33" customHeight="1">
      <c r="A217" s="28"/>
      <c r="B217" s="169"/>
      <c r="C217" s="170" t="s">
        <v>385</v>
      </c>
      <c r="D217" s="170" t="s">
        <v>144</v>
      </c>
      <c r="E217" s="171" t="s">
        <v>386</v>
      </c>
      <c r="F217" s="172" t="s">
        <v>387</v>
      </c>
      <c r="G217" s="173" t="s">
        <v>388</v>
      </c>
      <c r="H217" s="174">
        <v>50</v>
      </c>
      <c r="I217" s="175">
        <v>13.300000000000001</v>
      </c>
      <c r="J217" s="175">
        <f>ROUND(I217*H217,2)</f>
        <v>665</v>
      </c>
      <c r="K217" s="176"/>
      <c r="L217" s="29"/>
      <c r="M217" s="177" t="s">
        <v>1</v>
      </c>
      <c r="N217" s="178" t="s">
        <v>38</v>
      </c>
      <c r="O217" s="179">
        <v>0</v>
      </c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81" t="s">
        <v>148</v>
      </c>
      <c r="AT217" s="181" t="s">
        <v>144</v>
      </c>
      <c r="AU217" s="181" t="s">
        <v>149</v>
      </c>
      <c r="AY217" s="15" t="s">
        <v>142</v>
      </c>
      <c r="BE217" s="182">
        <f>IF(N217="základná",J217,0)</f>
        <v>0</v>
      </c>
      <c r="BF217" s="182">
        <f>IF(N217="znížená",J217,0)</f>
        <v>665</v>
      </c>
      <c r="BG217" s="182">
        <f>IF(N217="zákl. prenesená",J217,0)</f>
        <v>0</v>
      </c>
      <c r="BH217" s="182">
        <f>IF(N217="zníž. prenesená",J217,0)</f>
        <v>0</v>
      </c>
      <c r="BI217" s="182">
        <f>IF(N217="nulová",J217,0)</f>
        <v>0</v>
      </c>
      <c r="BJ217" s="15" t="s">
        <v>149</v>
      </c>
      <c r="BK217" s="182">
        <f>ROUND(I217*H217,2)</f>
        <v>665</v>
      </c>
      <c r="BL217" s="15" t="s">
        <v>148</v>
      </c>
      <c r="BM217" s="181" t="s">
        <v>389</v>
      </c>
    </row>
    <row r="218" s="2" customFormat="1" ht="24.15" customHeight="1">
      <c r="A218" s="28"/>
      <c r="B218" s="169"/>
      <c r="C218" s="183" t="s">
        <v>268</v>
      </c>
      <c r="D218" s="183" t="s">
        <v>291</v>
      </c>
      <c r="E218" s="184" t="s">
        <v>390</v>
      </c>
      <c r="F218" s="185" t="s">
        <v>391</v>
      </c>
      <c r="G218" s="186" t="s">
        <v>147</v>
      </c>
      <c r="H218" s="187">
        <v>50.5</v>
      </c>
      <c r="I218" s="188">
        <v>5.4900000000000002</v>
      </c>
      <c r="J218" s="188">
        <f>ROUND(I218*H218,2)</f>
        <v>277.25</v>
      </c>
      <c r="K218" s="189"/>
      <c r="L218" s="190"/>
      <c r="M218" s="191" t="s">
        <v>1</v>
      </c>
      <c r="N218" s="192" t="s">
        <v>38</v>
      </c>
      <c r="O218" s="179">
        <v>0</v>
      </c>
      <c r="P218" s="179">
        <f>O218*H218</f>
        <v>0</v>
      </c>
      <c r="Q218" s="179">
        <v>0</v>
      </c>
      <c r="R218" s="179">
        <f>Q218*H218</f>
        <v>0</v>
      </c>
      <c r="S218" s="179">
        <v>0</v>
      </c>
      <c r="T218" s="180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1" t="s">
        <v>159</v>
      </c>
      <c r="AT218" s="181" t="s">
        <v>291</v>
      </c>
      <c r="AU218" s="181" t="s">
        <v>149</v>
      </c>
      <c r="AY218" s="15" t="s">
        <v>142</v>
      </c>
      <c r="BE218" s="182">
        <f>IF(N218="základná",J218,0)</f>
        <v>0</v>
      </c>
      <c r="BF218" s="182">
        <f>IF(N218="znížená",J218,0)</f>
        <v>277.25</v>
      </c>
      <c r="BG218" s="182">
        <f>IF(N218="zákl. prenesená",J218,0)</f>
        <v>0</v>
      </c>
      <c r="BH218" s="182">
        <f>IF(N218="zníž. prenesená",J218,0)</f>
        <v>0</v>
      </c>
      <c r="BI218" s="182">
        <f>IF(N218="nulová",J218,0)</f>
        <v>0</v>
      </c>
      <c r="BJ218" s="15" t="s">
        <v>149</v>
      </c>
      <c r="BK218" s="182">
        <f>ROUND(I218*H218,2)</f>
        <v>277.25</v>
      </c>
      <c r="BL218" s="15" t="s">
        <v>148</v>
      </c>
      <c r="BM218" s="181" t="s">
        <v>392</v>
      </c>
    </row>
    <row r="219" s="2" customFormat="1" ht="37.8" customHeight="1">
      <c r="A219" s="28"/>
      <c r="B219" s="169"/>
      <c r="C219" s="170" t="s">
        <v>393</v>
      </c>
      <c r="D219" s="170" t="s">
        <v>144</v>
      </c>
      <c r="E219" s="171" t="s">
        <v>394</v>
      </c>
      <c r="F219" s="172" t="s">
        <v>395</v>
      </c>
      <c r="G219" s="173" t="s">
        <v>388</v>
      </c>
      <c r="H219" s="174">
        <v>64</v>
      </c>
      <c r="I219" s="175">
        <v>6</v>
      </c>
      <c r="J219" s="175">
        <f>ROUND(I219*H219,2)</f>
        <v>384</v>
      </c>
      <c r="K219" s="176"/>
      <c r="L219" s="29"/>
      <c r="M219" s="177" t="s">
        <v>1</v>
      </c>
      <c r="N219" s="178" t="s">
        <v>38</v>
      </c>
      <c r="O219" s="179">
        <v>0</v>
      </c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81" t="s">
        <v>148</v>
      </c>
      <c r="AT219" s="181" t="s">
        <v>144</v>
      </c>
      <c r="AU219" s="181" t="s">
        <v>149</v>
      </c>
      <c r="AY219" s="15" t="s">
        <v>142</v>
      </c>
      <c r="BE219" s="182">
        <f>IF(N219="základná",J219,0)</f>
        <v>0</v>
      </c>
      <c r="BF219" s="182">
        <f>IF(N219="znížená",J219,0)</f>
        <v>384</v>
      </c>
      <c r="BG219" s="182">
        <f>IF(N219="zákl. prenesená",J219,0)</f>
        <v>0</v>
      </c>
      <c r="BH219" s="182">
        <f>IF(N219="zníž. prenesená",J219,0)</f>
        <v>0</v>
      </c>
      <c r="BI219" s="182">
        <f>IF(N219="nulová",J219,0)</f>
        <v>0</v>
      </c>
      <c r="BJ219" s="15" t="s">
        <v>149</v>
      </c>
      <c r="BK219" s="182">
        <f>ROUND(I219*H219,2)</f>
        <v>384</v>
      </c>
      <c r="BL219" s="15" t="s">
        <v>148</v>
      </c>
      <c r="BM219" s="181" t="s">
        <v>396</v>
      </c>
    </row>
    <row r="220" s="2" customFormat="1" ht="21.75" customHeight="1">
      <c r="A220" s="28"/>
      <c r="B220" s="169"/>
      <c r="C220" s="183" t="s">
        <v>272</v>
      </c>
      <c r="D220" s="183" t="s">
        <v>291</v>
      </c>
      <c r="E220" s="184" t="s">
        <v>397</v>
      </c>
      <c r="F220" s="185" t="s">
        <v>398</v>
      </c>
      <c r="G220" s="186" t="s">
        <v>147</v>
      </c>
      <c r="H220" s="187">
        <v>64.640000000000001</v>
      </c>
      <c r="I220" s="188">
        <v>2.8599999999999999</v>
      </c>
      <c r="J220" s="188">
        <f>ROUND(I220*H220,2)</f>
        <v>184.87000000000001</v>
      </c>
      <c r="K220" s="189"/>
      <c r="L220" s="190"/>
      <c r="M220" s="191" t="s">
        <v>1</v>
      </c>
      <c r="N220" s="192" t="s">
        <v>38</v>
      </c>
      <c r="O220" s="179">
        <v>0</v>
      </c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1" t="s">
        <v>159</v>
      </c>
      <c r="AT220" s="181" t="s">
        <v>291</v>
      </c>
      <c r="AU220" s="181" t="s">
        <v>149</v>
      </c>
      <c r="AY220" s="15" t="s">
        <v>142</v>
      </c>
      <c r="BE220" s="182">
        <f>IF(N220="základná",J220,0)</f>
        <v>0</v>
      </c>
      <c r="BF220" s="182">
        <f>IF(N220="znížená",J220,0)</f>
        <v>184.87000000000001</v>
      </c>
      <c r="BG220" s="182">
        <f>IF(N220="zákl. prenesená",J220,0)</f>
        <v>0</v>
      </c>
      <c r="BH220" s="182">
        <f>IF(N220="zníž. prenesená",J220,0)</f>
        <v>0</v>
      </c>
      <c r="BI220" s="182">
        <f>IF(N220="nulová",J220,0)</f>
        <v>0</v>
      </c>
      <c r="BJ220" s="15" t="s">
        <v>149</v>
      </c>
      <c r="BK220" s="182">
        <f>ROUND(I220*H220,2)</f>
        <v>184.87000000000001</v>
      </c>
      <c r="BL220" s="15" t="s">
        <v>148</v>
      </c>
      <c r="BM220" s="181" t="s">
        <v>399</v>
      </c>
    </row>
    <row r="221" s="2" customFormat="1" ht="33" customHeight="1">
      <c r="A221" s="28"/>
      <c r="B221" s="169"/>
      <c r="C221" s="170" t="s">
        <v>400</v>
      </c>
      <c r="D221" s="170" t="s">
        <v>144</v>
      </c>
      <c r="E221" s="171" t="s">
        <v>401</v>
      </c>
      <c r="F221" s="172" t="s">
        <v>402</v>
      </c>
      <c r="G221" s="173" t="s">
        <v>155</v>
      </c>
      <c r="H221" s="174">
        <v>324.99000000000001</v>
      </c>
      <c r="I221" s="175">
        <v>2.52</v>
      </c>
      <c r="J221" s="175">
        <f>ROUND(I221*H221,2)</f>
        <v>818.97000000000003</v>
      </c>
      <c r="K221" s="176"/>
      <c r="L221" s="29"/>
      <c r="M221" s="177" t="s">
        <v>1</v>
      </c>
      <c r="N221" s="178" t="s">
        <v>38</v>
      </c>
      <c r="O221" s="179">
        <v>0</v>
      </c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81" t="s">
        <v>148</v>
      </c>
      <c r="AT221" s="181" t="s">
        <v>144</v>
      </c>
      <c r="AU221" s="181" t="s">
        <v>149</v>
      </c>
      <c r="AY221" s="15" t="s">
        <v>142</v>
      </c>
      <c r="BE221" s="182">
        <f>IF(N221="základná",J221,0)</f>
        <v>0</v>
      </c>
      <c r="BF221" s="182">
        <f>IF(N221="znížená",J221,0)</f>
        <v>818.97000000000003</v>
      </c>
      <c r="BG221" s="182">
        <f>IF(N221="zákl. prenesená",J221,0)</f>
        <v>0</v>
      </c>
      <c r="BH221" s="182">
        <f>IF(N221="zníž. prenesená",J221,0)</f>
        <v>0</v>
      </c>
      <c r="BI221" s="182">
        <f>IF(N221="nulová",J221,0)</f>
        <v>0</v>
      </c>
      <c r="BJ221" s="15" t="s">
        <v>149</v>
      </c>
      <c r="BK221" s="182">
        <f>ROUND(I221*H221,2)</f>
        <v>818.97000000000003</v>
      </c>
      <c r="BL221" s="15" t="s">
        <v>148</v>
      </c>
      <c r="BM221" s="181" t="s">
        <v>403</v>
      </c>
    </row>
    <row r="222" s="2" customFormat="1" ht="44.25" customHeight="1">
      <c r="A222" s="28"/>
      <c r="B222" s="169"/>
      <c r="C222" s="170" t="s">
        <v>275</v>
      </c>
      <c r="D222" s="170" t="s">
        <v>144</v>
      </c>
      <c r="E222" s="171" t="s">
        <v>404</v>
      </c>
      <c r="F222" s="172" t="s">
        <v>405</v>
      </c>
      <c r="G222" s="173" t="s">
        <v>155</v>
      </c>
      <c r="H222" s="174">
        <v>324.99000000000001</v>
      </c>
      <c r="I222" s="175">
        <v>1.6200000000000001</v>
      </c>
      <c r="J222" s="175">
        <f>ROUND(I222*H222,2)</f>
        <v>526.48000000000002</v>
      </c>
      <c r="K222" s="176"/>
      <c r="L222" s="29"/>
      <c r="M222" s="177" t="s">
        <v>1</v>
      </c>
      <c r="N222" s="178" t="s">
        <v>38</v>
      </c>
      <c r="O222" s="179">
        <v>0</v>
      </c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1" t="s">
        <v>148</v>
      </c>
      <c r="AT222" s="181" t="s">
        <v>144</v>
      </c>
      <c r="AU222" s="181" t="s">
        <v>149</v>
      </c>
      <c r="AY222" s="15" t="s">
        <v>142</v>
      </c>
      <c r="BE222" s="182">
        <f>IF(N222="základná",J222,0)</f>
        <v>0</v>
      </c>
      <c r="BF222" s="182">
        <f>IF(N222="znížená",J222,0)</f>
        <v>526.48000000000002</v>
      </c>
      <c r="BG222" s="182">
        <f>IF(N222="zákl. prenesená",J222,0)</f>
        <v>0</v>
      </c>
      <c r="BH222" s="182">
        <f>IF(N222="zníž. prenesená",J222,0)</f>
        <v>0</v>
      </c>
      <c r="BI222" s="182">
        <f>IF(N222="nulová",J222,0)</f>
        <v>0</v>
      </c>
      <c r="BJ222" s="15" t="s">
        <v>149</v>
      </c>
      <c r="BK222" s="182">
        <f>ROUND(I222*H222,2)</f>
        <v>526.48000000000002</v>
      </c>
      <c r="BL222" s="15" t="s">
        <v>148</v>
      </c>
      <c r="BM222" s="181" t="s">
        <v>406</v>
      </c>
    </row>
    <row r="223" s="2" customFormat="1" ht="33" customHeight="1">
      <c r="A223" s="28"/>
      <c r="B223" s="169"/>
      <c r="C223" s="170" t="s">
        <v>407</v>
      </c>
      <c r="D223" s="170" t="s">
        <v>144</v>
      </c>
      <c r="E223" s="171" t="s">
        <v>408</v>
      </c>
      <c r="F223" s="172" t="s">
        <v>409</v>
      </c>
      <c r="G223" s="173" t="s">
        <v>155</v>
      </c>
      <c r="H223" s="174">
        <v>324.99000000000001</v>
      </c>
      <c r="I223" s="175">
        <v>1.6200000000000001</v>
      </c>
      <c r="J223" s="175">
        <f>ROUND(I223*H223,2)</f>
        <v>526.48000000000002</v>
      </c>
      <c r="K223" s="176"/>
      <c r="L223" s="29"/>
      <c r="M223" s="177" t="s">
        <v>1</v>
      </c>
      <c r="N223" s="178" t="s">
        <v>38</v>
      </c>
      <c r="O223" s="179">
        <v>0</v>
      </c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81" t="s">
        <v>148</v>
      </c>
      <c r="AT223" s="181" t="s">
        <v>144</v>
      </c>
      <c r="AU223" s="181" t="s">
        <v>149</v>
      </c>
      <c r="AY223" s="15" t="s">
        <v>142</v>
      </c>
      <c r="BE223" s="182">
        <f>IF(N223="základná",J223,0)</f>
        <v>0</v>
      </c>
      <c r="BF223" s="182">
        <f>IF(N223="znížená",J223,0)</f>
        <v>526.48000000000002</v>
      </c>
      <c r="BG223" s="182">
        <f>IF(N223="zákl. prenesená",J223,0)</f>
        <v>0</v>
      </c>
      <c r="BH223" s="182">
        <f>IF(N223="zníž. prenesená",J223,0)</f>
        <v>0</v>
      </c>
      <c r="BI223" s="182">
        <f>IF(N223="nulová",J223,0)</f>
        <v>0</v>
      </c>
      <c r="BJ223" s="15" t="s">
        <v>149</v>
      </c>
      <c r="BK223" s="182">
        <f>ROUND(I223*H223,2)</f>
        <v>526.48000000000002</v>
      </c>
      <c r="BL223" s="15" t="s">
        <v>148</v>
      </c>
      <c r="BM223" s="181" t="s">
        <v>410</v>
      </c>
    </row>
    <row r="224" s="2" customFormat="1" ht="24.15" customHeight="1">
      <c r="A224" s="28"/>
      <c r="B224" s="169"/>
      <c r="C224" s="170" t="s">
        <v>279</v>
      </c>
      <c r="D224" s="170" t="s">
        <v>144</v>
      </c>
      <c r="E224" s="171" t="s">
        <v>411</v>
      </c>
      <c r="F224" s="172" t="s">
        <v>412</v>
      </c>
      <c r="G224" s="173" t="s">
        <v>155</v>
      </c>
      <c r="H224" s="174">
        <v>293.27999999999997</v>
      </c>
      <c r="I224" s="175">
        <v>4.6600000000000001</v>
      </c>
      <c r="J224" s="175">
        <f>ROUND(I224*H224,2)</f>
        <v>1366.6800000000001</v>
      </c>
      <c r="K224" s="176"/>
      <c r="L224" s="29"/>
      <c r="M224" s="177" t="s">
        <v>1</v>
      </c>
      <c r="N224" s="178" t="s">
        <v>38</v>
      </c>
      <c r="O224" s="179">
        <v>0</v>
      </c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1" t="s">
        <v>148</v>
      </c>
      <c r="AT224" s="181" t="s">
        <v>144</v>
      </c>
      <c r="AU224" s="181" t="s">
        <v>149</v>
      </c>
      <c r="AY224" s="15" t="s">
        <v>142</v>
      </c>
      <c r="BE224" s="182">
        <f>IF(N224="základná",J224,0)</f>
        <v>0</v>
      </c>
      <c r="BF224" s="182">
        <f>IF(N224="znížená",J224,0)</f>
        <v>1366.6800000000001</v>
      </c>
      <c r="BG224" s="182">
        <f>IF(N224="zákl. prenesená",J224,0)</f>
        <v>0</v>
      </c>
      <c r="BH224" s="182">
        <f>IF(N224="zníž. prenesená",J224,0)</f>
        <v>0</v>
      </c>
      <c r="BI224" s="182">
        <f>IF(N224="nulová",J224,0)</f>
        <v>0</v>
      </c>
      <c r="BJ224" s="15" t="s">
        <v>149</v>
      </c>
      <c r="BK224" s="182">
        <f>ROUND(I224*H224,2)</f>
        <v>1366.6800000000001</v>
      </c>
      <c r="BL224" s="15" t="s">
        <v>148</v>
      </c>
      <c r="BM224" s="181" t="s">
        <v>413</v>
      </c>
    </row>
    <row r="225" s="2" customFormat="1" ht="16.5" customHeight="1">
      <c r="A225" s="28"/>
      <c r="B225" s="169"/>
      <c r="C225" s="170" t="s">
        <v>414</v>
      </c>
      <c r="D225" s="170" t="s">
        <v>144</v>
      </c>
      <c r="E225" s="171" t="s">
        <v>415</v>
      </c>
      <c r="F225" s="172" t="s">
        <v>416</v>
      </c>
      <c r="G225" s="173" t="s">
        <v>155</v>
      </c>
      <c r="H225" s="174">
        <v>293.27999999999997</v>
      </c>
      <c r="I225" s="175">
        <v>4.4900000000000002</v>
      </c>
      <c r="J225" s="175">
        <f>ROUND(I225*H225,2)</f>
        <v>1316.8299999999999</v>
      </c>
      <c r="K225" s="176"/>
      <c r="L225" s="29"/>
      <c r="M225" s="177" t="s">
        <v>1</v>
      </c>
      <c r="N225" s="178" t="s">
        <v>38</v>
      </c>
      <c r="O225" s="179">
        <v>0</v>
      </c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81" t="s">
        <v>148</v>
      </c>
      <c r="AT225" s="181" t="s">
        <v>144</v>
      </c>
      <c r="AU225" s="181" t="s">
        <v>149</v>
      </c>
      <c r="AY225" s="15" t="s">
        <v>142</v>
      </c>
      <c r="BE225" s="182">
        <f>IF(N225="základná",J225,0)</f>
        <v>0</v>
      </c>
      <c r="BF225" s="182">
        <f>IF(N225="znížená",J225,0)</f>
        <v>1316.8299999999999</v>
      </c>
      <c r="BG225" s="182">
        <f>IF(N225="zákl. prenesená",J225,0)</f>
        <v>0</v>
      </c>
      <c r="BH225" s="182">
        <f>IF(N225="zníž. prenesená",J225,0)</f>
        <v>0</v>
      </c>
      <c r="BI225" s="182">
        <f>IF(N225="nulová",J225,0)</f>
        <v>0</v>
      </c>
      <c r="BJ225" s="15" t="s">
        <v>149</v>
      </c>
      <c r="BK225" s="182">
        <f>ROUND(I225*H225,2)</f>
        <v>1316.8299999999999</v>
      </c>
      <c r="BL225" s="15" t="s">
        <v>148</v>
      </c>
      <c r="BM225" s="181" t="s">
        <v>417</v>
      </c>
    </row>
    <row r="226" s="2" customFormat="1" ht="16.5" customHeight="1">
      <c r="A226" s="28"/>
      <c r="B226" s="169"/>
      <c r="C226" s="170" t="s">
        <v>282</v>
      </c>
      <c r="D226" s="170" t="s">
        <v>144</v>
      </c>
      <c r="E226" s="171" t="s">
        <v>418</v>
      </c>
      <c r="F226" s="172" t="s">
        <v>419</v>
      </c>
      <c r="G226" s="173" t="s">
        <v>388</v>
      </c>
      <c r="H226" s="174">
        <v>38.219999999999999</v>
      </c>
      <c r="I226" s="175">
        <v>8</v>
      </c>
      <c r="J226" s="175">
        <f>ROUND(I226*H226,2)</f>
        <v>305.75999999999999</v>
      </c>
      <c r="K226" s="176"/>
      <c r="L226" s="29"/>
      <c r="M226" s="177" t="s">
        <v>1</v>
      </c>
      <c r="N226" s="178" t="s">
        <v>38</v>
      </c>
      <c r="O226" s="179">
        <v>0</v>
      </c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1" t="s">
        <v>148</v>
      </c>
      <c r="AT226" s="181" t="s">
        <v>144</v>
      </c>
      <c r="AU226" s="181" t="s">
        <v>149</v>
      </c>
      <c r="AY226" s="15" t="s">
        <v>142</v>
      </c>
      <c r="BE226" s="182">
        <f>IF(N226="základná",J226,0)</f>
        <v>0</v>
      </c>
      <c r="BF226" s="182">
        <f>IF(N226="znížená",J226,0)</f>
        <v>305.75999999999999</v>
      </c>
      <c r="BG226" s="182">
        <f>IF(N226="zákl. prenesená",J226,0)</f>
        <v>0</v>
      </c>
      <c r="BH226" s="182">
        <f>IF(N226="zníž. prenesená",J226,0)</f>
        <v>0</v>
      </c>
      <c r="BI226" s="182">
        <f>IF(N226="nulová",J226,0)</f>
        <v>0</v>
      </c>
      <c r="BJ226" s="15" t="s">
        <v>149</v>
      </c>
      <c r="BK226" s="182">
        <f>ROUND(I226*H226,2)</f>
        <v>305.75999999999999</v>
      </c>
      <c r="BL226" s="15" t="s">
        <v>148</v>
      </c>
      <c r="BM226" s="181" t="s">
        <v>420</v>
      </c>
    </row>
    <row r="227" s="2" customFormat="1" ht="24.15" customHeight="1">
      <c r="A227" s="28"/>
      <c r="B227" s="169"/>
      <c r="C227" s="170" t="s">
        <v>421</v>
      </c>
      <c r="D227" s="170" t="s">
        <v>144</v>
      </c>
      <c r="E227" s="171" t="s">
        <v>422</v>
      </c>
      <c r="F227" s="172" t="s">
        <v>423</v>
      </c>
      <c r="G227" s="173" t="s">
        <v>388</v>
      </c>
      <c r="H227" s="174">
        <v>27</v>
      </c>
      <c r="I227" s="175">
        <v>2.77</v>
      </c>
      <c r="J227" s="175">
        <f>ROUND(I227*H227,2)</f>
        <v>74.790000000000006</v>
      </c>
      <c r="K227" s="176"/>
      <c r="L227" s="29"/>
      <c r="M227" s="177" t="s">
        <v>1</v>
      </c>
      <c r="N227" s="178" t="s">
        <v>38</v>
      </c>
      <c r="O227" s="179">
        <v>0</v>
      </c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81" t="s">
        <v>148</v>
      </c>
      <c r="AT227" s="181" t="s">
        <v>144</v>
      </c>
      <c r="AU227" s="181" t="s">
        <v>149</v>
      </c>
      <c r="AY227" s="15" t="s">
        <v>142</v>
      </c>
      <c r="BE227" s="182">
        <f>IF(N227="základná",J227,0)</f>
        <v>0</v>
      </c>
      <c r="BF227" s="182">
        <f>IF(N227="znížená",J227,0)</f>
        <v>74.790000000000006</v>
      </c>
      <c r="BG227" s="182">
        <f>IF(N227="zákl. prenesená",J227,0)</f>
        <v>0</v>
      </c>
      <c r="BH227" s="182">
        <f>IF(N227="zníž. prenesená",J227,0)</f>
        <v>0</v>
      </c>
      <c r="BI227" s="182">
        <f>IF(N227="nulová",J227,0)</f>
        <v>0</v>
      </c>
      <c r="BJ227" s="15" t="s">
        <v>149</v>
      </c>
      <c r="BK227" s="182">
        <f>ROUND(I227*H227,2)</f>
        <v>74.790000000000006</v>
      </c>
      <c r="BL227" s="15" t="s">
        <v>148</v>
      </c>
      <c r="BM227" s="181" t="s">
        <v>424</v>
      </c>
    </row>
    <row r="228" s="2" customFormat="1" ht="24.15" customHeight="1">
      <c r="A228" s="28"/>
      <c r="B228" s="169"/>
      <c r="C228" s="170" t="s">
        <v>286</v>
      </c>
      <c r="D228" s="170" t="s">
        <v>144</v>
      </c>
      <c r="E228" s="171" t="s">
        <v>425</v>
      </c>
      <c r="F228" s="172" t="s">
        <v>426</v>
      </c>
      <c r="G228" s="173" t="s">
        <v>194</v>
      </c>
      <c r="H228" s="174">
        <v>60.899999999999999</v>
      </c>
      <c r="I228" s="175">
        <v>1.8500000000000001</v>
      </c>
      <c r="J228" s="175">
        <f>ROUND(I228*H228,2)</f>
        <v>112.67</v>
      </c>
      <c r="K228" s="176"/>
      <c r="L228" s="29"/>
      <c r="M228" s="177" t="s">
        <v>1</v>
      </c>
      <c r="N228" s="178" t="s">
        <v>38</v>
      </c>
      <c r="O228" s="179">
        <v>0</v>
      </c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1" t="s">
        <v>148</v>
      </c>
      <c r="AT228" s="181" t="s">
        <v>144</v>
      </c>
      <c r="AU228" s="181" t="s">
        <v>149</v>
      </c>
      <c r="AY228" s="15" t="s">
        <v>142</v>
      </c>
      <c r="BE228" s="182">
        <f>IF(N228="základná",J228,0)</f>
        <v>0</v>
      </c>
      <c r="BF228" s="182">
        <f>IF(N228="znížená",J228,0)</f>
        <v>112.67</v>
      </c>
      <c r="BG228" s="182">
        <f>IF(N228="zákl. prenesená",J228,0)</f>
        <v>0</v>
      </c>
      <c r="BH228" s="182">
        <f>IF(N228="zníž. prenesená",J228,0)</f>
        <v>0</v>
      </c>
      <c r="BI228" s="182">
        <f>IF(N228="nulová",J228,0)</f>
        <v>0</v>
      </c>
      <c r="BJ228" s="15" t="s">
        <v>149</v>
      </c>
      <c r="BK228" s="182">
        <f>ROUND(I228*H228,2)</f>
        <v>112.67</v>
      </c>
      <c r="BL228" s="15" t="s">
        <v>148</v>
      </c>
      <c r="BM228" s="181" t="s">
        <v>427</v>
      </c>
    </row>
    <row r="229" s="2" customFormat="1" ht="24.15" customHeight="1">
      <c r="A229" s="28"/>
      <c r="B229" s="169"/>
      <c r="C229" s="170" t="s">
        <v>428</v>
      </c>
      <c r="D229" s="170" t="s">
        <v>144</v>
      </c>
      <c r="E229" s="171" t="s">
        <v>429</v>
      </c>
      <c r="F229" s="172" t="s">
        <v>430</v>
      </c>
      <c r="G229" s="173" t="s">
        <v>194</v>
      </c>
      <c r="H229" s="174">
        <v>1766.0999999999999</v>
      </c>
      <c r="I229" s="175">
        <v>0.40000000000000002</v>
      </c>
      <c r="J229" s="175">
        <f>ROUND(I229*H229,2)</f>
        <v>706.44000000000005</v>
      </c>
      <c r="K229" s="176"/>
      <c r="L229" s="29"/>
      <c r="M229" s="177" t="s">
        <v>1</v>
      </c>
      <c r="N229" s="178" t="s">
        <v>38</v>
      </c>
      <c r="O229" s="179">
        <v>0</v>
      </c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81" t="s">
        <v>148</v>
      </c>
      <c r="AT229" s="181" t="s">
        <v>144</v>
      </c>
      <c r="AU229" s="181" t="s">
        <v>149</v>
      </c>
      <c r="AY229" s="15" t="s">
        <v>142</v>
      </c>
      <c r="BE229" s="182">
        <f>IF(N229="základná",J229,0)</f>
        <v>0</v>
      </c>
      <c r="BF229" s="182">
        <f>IF(N229="znížená",J229,0)</f>
        <v>706.44000000000005</v>
      </c>
      <c r="BG229" s="182">
        <f>IF(N229="zákl. prenesená",J229,0)</f>
        <v>0</v>
      </c>
      <c r="BH229" s="182">
        <f>IF(N229="zníž. prenesená",J229,0)</f>
        <v>0</v>
      </c>
      <c r="BI229" s="182">
        <f>IF(N229="nulová",J229,0)</f>
        <v>0</v>
      </c>
      <c r="BJ229" s="15" t="s">
        <v>149</v>
      </c>
      <c r="BK229" s="182">
        <f>ROUND(I229*H229,2)</f>
        <v>706.44000000000005</v>
      </c>
      <c r="BL229" s="15" t="s">
        <v>148</v>
      </c>
      <c r="BM229" s="181" t="s">
        <v>431</v>
      </c>
    </row>
    <row r="230" s="2" customFormat="1" ht="24.15" customHeight="1">
      <c r="A230" s="28"/>
      <c r="B230" s="169"/>
      <c r="C230" s="170" t="s">
        <v>289</v>
      </c>
      <c r="D230" s="170" t="s">
        <v>144</v>
      </c>
      <c r="E230" s="171" t="s">
        <v>432</v>
      </c>
      <c r="F230" s="172" t="s">
        <v>433</v>
      </c>
      <c r="G230" s="173" t="s">
        <v>194</v>
      </c>
      <c r="H230" s="174">
        <v>60.899999999999999</v>
      </c>
      <c r="I230" s="175">
        <v>5.1399999999999997</v>
      </c>
      <c r="J230" s="175">
        <f>ROUND(I230*H230,2)</f>
        <v>313.02999999999997</v>
      </c>
      <c r="K230" s="176"/>
      <c r="L230" s="29"/>
      <c r="M230" s="177" t="s">
        <v>1</v>
      </c>
      <c r="N230" s="178" t="s">
        <v>38</v>
      </c>
      <c r="O230" s="179">
        <v>0</v>
      </c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1" t="s">
        <v>148</v>
      </c>
      <c r="AT230" s="181" t="s">
        <v>144</v>
      </c>
      <c r="AU230" s="181" t="s">
        <v>149</v>
      </c>
      <c r="AY230" s="15" t="s">
        <v>142</v>
      </c>
      <c r="BE230" s="182">
        <f>IF(N230="základná",J230,0)</f>
        <v>0</v>
      </c>
      <c r="BF230" s="182">
        <f>IF(N230="znížená",J230,0)</f>
        <v>313.02999999999997</v>
      </c>
      <c r="BG230" s="182">
        <f>IF(N230="zákl. prenesená",J230,0)</f>
        <v>0</v>
      </c>
      <c r="BH230" s="182">
        <f>IF(N230="zníž. prenesená",J230,0)</f>
        <v>0</v>
      </c>
      <c r="BI230" s="182">
        <f>IF(N230="nulová",J230,0)</f>
        <v>0</v>
      </c>
      <c r="BJ230" s="15" t="s">
        <v>149</v>
      </c>
      <c r="BK230" s="182">
        <f>ROUND(I230*H230,2)</f>
        <v>313.02999999999997</v>
      </c>
      <c r="BL230" s="15" t="s">
        <v>148</v>
      </c>
      <c r="BM230" s="181" t="s">
        <v>434</v>
      </c>
    </row>
    <row r="231" s="2" customFormat="1" ht="24.15" customHeight="1">
      <c r="A231" s="28"/>
      <c r="B231" s="169"/>
      <c r="C231" s="170" t="s">
        <v>435</v>
      </c>
      <c r="D231" s="170" t="s">
        <v>144</v>
      </c>
      <c r="E231" s="171" t="s">
        <v>436</v>
      </c>
      <c r="F231" s="172" t="s">
        <v>437</v>
      </c>
      <c r="G231" s="173" t="s">
        <v>194</v>
      </c>
      <c r="H231" s="174">
        <v>60.899999999999999</v>
      </c>
      <c r="I231" s="175">
        <v>37.100000000000001</v>
      </c>
      <c r="J231" s="175">
        <f>ROUND(I231*H231,2)</f>
        <v>2259.3899999999999</v>
      </c>
      <c r="K231" s="176"/>
      <c r="L231" s="29"/>
      <c r="M231" s="177" t="s">
        <v>1</v>
      </c>
      <c r="N231" s="178" t="s">
        <v>38</v>
      </c>
      <c r="O231" s="179">
        <v>0</v>
      </c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81" t="s">
        <v>148</v>
      </c>
      <c r="AT231" s="181" t="s">
        <v>144</v>
      </c>
      <c r="AU231" s="181" t="s">
        <v>149</v>
      </c>
      <c r="AY231" s="15" t="s">
        <v>142</v>
      </c>
      <c r="BE231" s="182">
        <f>IF(N231="základná",J231,0)</f>
        <v>0</v>
      </c>
      <c r="BF231" s="182">
        <f>IF(N231="znížená",J231,0)</f>
        <v>2259.3899999999999</v>
      </c>
      <c r="BG231" s="182">
        <f>IF(N231="zákl. prenesená",J231,0)</f>
        <v>0</v>
      </c>
      <c r="BH231" s="182">
        <f>IF(N231="zníž. prenesená",J231,0)</f>
        <v>0</v>
      </c>
      <c r="BI231" s="182">
        <f>IF(N231="nulová",J231,0)</f>
        <v>0</v>
      </c>
      <c r="BJ231" s="15" t="s">
        <v>149</v>
      </c>
      <c r="BK231" s="182">
        <f>ROUND(I231*H231,2)</f>
        <v>2259.3899999999999</v>
      </c>
      <c r="BL231" s="15" t="s">
        <v>148</v>
      </c>
      <c r="BM231" s="181" t="s">
        <v>438</v>
      </c>
    </row>
    <row r="232" s="2" customFormat="1" ht="24.15" customHeight="1">
      <c r="A232" s="28"/>
      <c r="B232" s="169"/>
      <c r="C232" s="170" t="s">
        <v>294</v>
      </c>
      <c r="D232" s="170" t="s">
        <v>144</v>
      </c>
      <c r="E232" s="171" t="s">
        <v>439</v>
      </c>
      <c r="F232" s="172" t="s">
        <v>440</v>
      </c>
      <c r="G232" s="173" t="s">
        <v>147</v>
      </c>
      <c r="H232" s="174">
        <v>4</v>
      </c>
      <c r="I232" s="175">
        <v>510.13999999999999</v>
      </c>
      <c r="J232" s="175">
        <f>ROUND(I232*H232,2)</f>
        <v>2040.56</v>
      </c>
      <c r="K232" s="176"/>
      <c r="L232" s="29"/>
      <c r="M232" s="177" t="s">
        <v>1</v>
      </c>
      <c r="N232" s="178" t="s">
        <v>38</v>
      </c>
      <c r="O232" s="179">
        <v>0</v>
      </c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81" t="s">
        <v>148</v>
      </c>
      <c r="AT232" s="181" t="s">
        <v>144</v>
      </c>
      <c r="AU232" s="181" t="s">
        <v>149</v>
      </c>
      <c r="AY232" s="15" t="s">
        <v>142</v>
      </c>
      <c r="BE232" s="182">
        <f>IF(N232="základná",J232,0)</f>
        <v>0</v>
      </c>
      <c r="BF232" s="182">
        <f>IF(N232="znížená",J232,0)</f>
        <v>2040.56</v>
      </c>
      <c r="BG232" s="182">
        <f>IF(N232="zákl. prenesená",J232,0)</f>
        <v>0</v>
      </c>
      <c r="BH232" s="182">
        <f>IF(N232="zníž. prenesená",J232,0)</f>
        <v>0</v>
      </c>
      <c r="BI232" s="182">
        <f>IF(N232="nulová",J232,0)</f>
        <v>0</v>
      </c>
      <c r="BJ232" s="15" t="s">
        <v>149</v>
      </c>
      <c r="BK232" s="182">
        <f>ROUND(I232*H232,2)</f>
        <v>2040.56</v>
      </c>
      <c r="BL232" s="15" t="s">
        <v>148</v>
      </c>
      <c r="BM232" s="181" t="s">
        <v>441</v>
      </c>
    </row>
    <row r="233" s="2" customFormat="1" ht="24.15" customHeight="1">
      <c r="A233" s="28"/>
      <c r="B233" s="169"/>
      <c r="C233" s="170" t="s">
        <v>442</v>
      </c>
      <c r="D233" s="170" t="s">
        <v>144</v>
      </c>
      <c r="E233" s="171" t="s">
        <v>443</v>
      </c>
      <c r="F233" s="172" t="s">
        <v>444</v>
      </c>
      <c r="G233" s="173" t="s">
        <v>147</v>
      </c>
      <c r="H233" s="174">
        <v>1</v>
      </c>
      <c r="I233" s="175">
        <v>231.88</v>
      </c>
      <c r="J233" s="175">
        <f>ROUND(I233*H233,2)</f>
        <v>231.88</v>
      </c>
      <c r="K233" s="176"/>
      <c r="L233" s="29"/>
      <c r="M233" s="177" t="s">
        <v>1</v>
      </c>
      <c r="N233" s="178" t="s">
        <v>38</v>
      </c>
      <c r="O233" s="179">
        <v>0</v>
      </c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81" t="s">
        <v>148</v>
      </c>
      <c r="AT233" s="181" t="s">
        <v>144</v>
      </c>
      <c r="AU233" s="181" t="s">
        <v>149</v>
      </c>
      <c r="AY233" s="15" t="s">
        <v>142</v>
      </c>
      <c r="BE233" s="182">
        <f>IF(N233="základná",J233,0)</f>
        <v>0</v>
      </c>
      <c r="BF233" s="182">
        <f>IF(N233="znížená",J233,0)</f>
        <v>231.88</v>
      </c>
      <c r="BG233" s="182">
        <f>IF(N233="zákl. prenesená",J233,0)</f>
        <v>0</v>
      </c>
      <c r="BH233" s="182">
        <f>IF(N233="zníž. prenesená",J233,0)</f>
        <v>0</v>
      </c>
      <c r="BI233" s="182">
        <f>IF(N233="nulová",J233,0)</f>
        <v>0</v>
      </c>
      <c r="BJ233" s="15" t="s">
        <v>149</v>
      </c>
      <c r="BK233" s="182">
        <f>ROUND(I233*H233,2)</f>
        <v>231.88</v>
      </c>
      <c r="BL233" s="15" t="s">
        <v>148</v>
      </c>
      <c r="BM233" s="181" t="s">
        <v>445</v>
      </c>
    </row>
    <row r="234" s="12" customFormat="1" ht="22.8" customHeight="1">
      <c r="A234" s="12"/>
      <c r="B234" s="157"/>
      <c r="C234" s="12"/>
      <c r="D234" s="158" t="s">
        <v>71</v>
      </c>
      <c r="E234" s="167" t="s">
        <v>446</v>
      </c>
      <c r="F234" s="167" t="s">
        <v>447</v>
      </c>
      <c r="G234" s="12"/>
      <c r="H234" s="12"/>
      <c r="I234" s="12"/>
      <c r="J234" s="168">
        <f>BK234</f>
        <v>4948.6400000000003</v>
      </c>
      <c r="K234" s="12"/>
      <c r="L234" s="157"/>
      <c r="M234" s="161"/>
      <c r="N234" s="162"/>
      <c r="O234" s="162"/>
      <c r="P234" s="163">
        <f>P235</f>
        <v>0</v>
      </c>
      <c r="Q234" s="162"/>
      <c r="R234" s="163">
        <f>R235</f>
        <v>0</v>
      </c>
      <c r="S234" s="162"/>
      <c r="T234" s="164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8" t="s">
        <v>80</v>
      </c>
      <c r="AT234" s="165" t="s">
        <v>71</v>
      </c>
      <c r="AU234" s="165" t="s">
        <v>80</v>
      </c>
      <c r="AY234" s="158" t="s">
        <v>142</v>
      </c>
      <c r="BK234" s="166">
        <f>BK235</f>
        <v>4948.6400000000003</v>
      </c>
    </row>
    <row r="235" s="2" customFormat="1" ht="24.15" customHeight="1">
      <c r="A235" s="28"/>
      <c r="B235" s="169"/>
      <c r="C235" s="170" t="s">
        <v>297</v>
      </c>
      <c r="D235" s="170" t="s">
        <v>144</v>
      </c>
      <c r="E235" s="171" t="s">
        <v>448</v>
      </c>
      <c r="F235" s="172" t="s">
        <v>449</v>
      </c>
      <c r="G235" s="173" t="s">
        <v>194</v>
      </c>
      <c r="H235" s="174">
        <v>962.76999999999998</v>
      </c>
      <c r="I235" s="175">
        <v>5.1399999999999997</v>
      </c>
      <c r="J235" s="175">
        <f>ROUND(I235*H235,2)</f>
        <v>4948.6400000000003</v>
      </c>
      <c r="K235" s="176"/>
      <c r="L235" s="29"/>
      <c r="M235" s="177" t="s">
        <v>1</v>
      </c>
      <c r="N235" s="178" t="s">
        <v>38</v>
      </c>
      <c r="O235" s="179">
        <v>0</v>
      </c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81" t="s">
        <v>148</v>
      </c>
      <c r="AT235" s="181" t="s">
        <v>144</v>
      </c>
      <c r="AU235" s="181" t="s">
        <v>149</v>
      </c>
      <c r="AY235" s="15" t="s">
        <v>142</v>
      </c>
      <c r="BE235" s="182">
        <f>IF(N235="základná",J235,0)</f>
        <v>0</v>
      </c>
      <c r="BF235" s="182">
        <f>IF(N235="znížená",J235,0)</f>
        <v>4948.6400000000003</v>
      </c>
      <c r="BG235" s="182">
        <f>IF(N235="zákl. prenesená",J235,0)</f>
        <v>0</v>
      </c>
      <c r="BH235" s="182">
        <f>IF(N235="zníž. prenesená",J235,0)</f>
        <v>0</v>
      </c>
      <c r="BI235" s="182">
        <f>IF(N235="nulová",J235,0)</f>
        <v>0</v>
      </c>
      <c r="BJ235" s="15" t="s">
        <v>149</v>
      </c>
      <c r="BK235" s="182">
        <f>ROUND(I235*H235,2)</f>
        <v>4948.6400000000003</v>
      </c>
      <c r="BL235" s="15" t="s">
        <v>148</v>
      </c>
      <c r="BM235" s="181" t="s">
        <v>450</v>
      </c>
    </row>
    <row r="236" s="12" customFormat="1" ht="25.92" customHeight="1">
      <c r="A236" s="12"/>
      <c r="B236" s="157"/>
      <c r="C236" s="12"/>
      <c r="D236" s="158" t="s">
        <v>71</v>
      </c>
      <c r="E236" s="159" t="s">
        <v>451</v>
      </c>
      <c r="F236" s="159" t="s">
        <v>452</v>
      </c>
      <c r="G236" s="12"/>
      <c r="H236" s="12"/>
      <c r="I236" s="12"/>
      <c r="J236" s="160">
        <f>BK236</f>
        <v>113106.76</v>
      </c>
      <c r="K236" s="12"/>
      <c r="L236" s="157"/>
      <c r="M236" s="161"/>
      <c r="N236" s="162"/>
      <c r="O236" s="162"/>
      <c r="P236" s="163">
        <f>P237+P250+P263+P280+P286+P300+P306+P314+P320+P326</f>
        <v>0</v>
      </c>
      <c r="Q236" s="162"/>
      <c r="R236" s="163">
        <f>R237+R250+R263+R280+R286+R300+R306+R314+R320+R326</f>
        <v>0</v>
      </c>
      <c r="S236" s="162"/>
      <c r="T236" s="164">
        <f>T237+T250+T263+T280+T286+T300+T306+T314+T320+T326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8" t="s">
        <v>149</v>
      </c>
      <c r="AT236" s="165" t="s">
        <v>71</v>
      </c>
      <c r="AU236" s="165" t="s">
        <v>72</v>
      </c>
      <c r="AY236" s="158" t="s">
        <v>142</v>
      </c>
      <c r="BK236" s="166">
        <f>BK237+BK250+BK263+BK280+BK286+BK300+BK306+BK314+BK320+BK326</f>
        <v>113106.76</v>
      </c>
    </row>
    <row r="237" s="12" customFormat="1" ht="22.8" customHeight="1">
      <c r="A237" s="12"/>
      <c r="B237" s="157"/>
      <c r="C237" s="12"/>
      <c r="D237" s="158" t="s">
        <v>71</v>
      </c>
      <c r="E237" s="167" t="s">
        <v>453</v>
      </c>
      <c r="F237" s="167" t="s">
        <v>454</v>
      </c>
      <c r="G237" s="12"/>
      <c r="H237" s="12"/>
      <c r="I237" s="12"/>
      <c r="J237" s="168">
        <f>BK237</f>
        <v>14299.759999999998</v>
      </c>
      <c r="K237" s="12"/>
      <c r="L237" s="157"/>
      <c r="M237" s="161"/>
      <c r="N237" s="162"/>
      <c r="O237" s="162"/>
      <c r="P237" s="163">
        <f>SUM(P238:P249)</f>
        <v>0</v>
      </c>
      <c r="Q237" s="162"/>
      <c r="R237" s="163">
        <f>SUM(R238:R249)</f>
        <v>0</v>
      </c>
      <c r="S237" s="162"/>
      <c r="T237" s="164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8" t="s">
        <v>149</v>
      </c>
      <c r="AT237" s="165" t="s">
        <v>71</v>
      </c>
      <c r="AU237" s="165" t="s">
        <v>80</v>
      </c>
      <c r="AY237" s="158" t="s">
        <v>142</v>
      </c>
      <c r="BK237" s="166">
        <f>SUM(BK238:BK249)</f>
        <v>14299.759999999998</v>
      </c>
    </row>
    <row r="238" s="2" customFormat="1" ht="24.15" customHeight="1">
      <c r="A238" s="28"/>
      <c r="B238" s="169"/>
      <c r="C238" s="170" t="s">
        <v>455</v>
      </c>
      <c r="D238" s="170" t="s">
        <v>144</v>
      </c>
      <c r="E238" s="171" t="s">
        <v>456</v>
      </c>
      <c r="F238" s="172" t="s">
        <v>457</v>
      </c>
      <c r="G238" s="173" t="s">
        <v>155</v>
      </c>
      <c r="H238" s="174">
        <v>339.12900000000002</v>
      </c>
      <c r="I238" s="175">
        <v>0.23999999999999999</v>
      </c>
      <c r="J238" s="175">
        <f>ROUND(I238*H238,2)</f>
        <v>81.390000000000001</v>
      </c>
      <c r="K238" s="176"/>
      <c r="L238" s="29"/>
      <c r="M238" s="177" t="s">
        <v>1</v>
      </c>
      <c r="N238" s="178" t="s">
        <v>38</v>
      </c>
      <c r="O238" s="179">
        <v>0</v>
      </c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1" t="s">
        <v>174</v>
      </c>
      <c r="AT238" s="181" t="s">
        <v>144</v>
      </c>
      <c r="AU238" s="181" t="s">
        <v>149</v>
      </c>
      <c r="AY238" s="15" t="s">
        <v>142</v>
      </c>
      <c r="BE238" s="182">
        <f>IF(N238="základná",J238,0)</f>
        <v>0</v>
      </c>
      <c r="BF238" s="182">
        <f>IF(N238="znížená",J238,0)</f>
        <v>81.390000000000001</v>
      </c>
      <c r="BG238" s="182">
        <f>IF(N238="zákl. prenesená",J238,0)</f>
        <v>0</v>
      </c>
      <c r="BH238" s="182">
        <f>IF(N238="zníž. prenesená",J238,0)</f>
        <v>0</v>
      </c>
      <c r="BI238" s="182">
        <f>IF(N238="nulová",J238,0)</f>
        <v>0</v>
      </c>
      <c r="BJ238" s="15" t="s">
        <v>149</v>
      </c>
      <c r="BK238" s="182">
        <f>ROUND(I238*H238,2)</f>
        <v>81.390000000000001</v>
      </c>
      <c r="BL238" s="15" t="s">
        <v>174</v>
      </c>
      <c r="BM238" s="181" t="s">
        <v>458</v>
      </c>
    </row>
    <row r="239" s="2" customFormat="1" ht="24.15" customHeight="1">
      <c r="A239" s="28"/>
      <c r="B239" s="169"/>
      <c r="C239" s="170" t="s">
        <v>301</v>
      </c>
      <c r="D239" s="170" t="s">
        <v>144</v>
      </c>
      <c r="E239" s="171" t="s">
        <v>459</v>
      </c>
      <c r="F239" s="172" t="s">
        <v>460</v>
      </c>
      <c r="G239" s="173" t="s">
        <v>155</v>
      </c>
      <c r="H239" s="174">
        <v>40.215000000000003</v>
      </c>
      <c r="I239" s="175">
        <v>0.29999999999999999</v>
      </c>
      <c r="J239" s="175">
        <f>ROUND(I239*H239,2)</f>
        <v>12.060000000000001</v>
      </c>
      <c r="K239" s="176"/>
      <c r="L239" s="29"/>
      <c r="M239" s="177" t="s">
        <v>1</v>
      </c>
      <c r="N239" s="178" t="s">
        <v>38</v>
      </c>
      <c r="O239" s="179">
        <v>0</v>
      </c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81" t="s">
        <v>174</v>
      </c>
      <c r="AT239" s="181" t="s">
        <v>144</v>
      </c>
      <c r="AU239" s="181" t="s">
        <v>149</v>
      </c>
      <c r="AY239" s="15" t="s">
        <v>142</v>
      </c>
      <c r="BE239" s="182">
        <f>IF(N239="základná",J239,0)</f>
        <v>0</v>
      </c>
      <c r="BF239" s="182">
        <f>IF(N239="znížená",J239,0)</f>
        <v>12.060000000000001</v>
      </c>
      <c r="BG239" s="182">
        <f>IF(N239="zákl. prenesená",J239,0)</f>
        <v>0</v>
      </c>
      <c r="BH239" s="182">
        <f>IF(N239="zníž. prenesená",J239,0)</f>
        <v>0</v>
      </c>
      <c r="BI239" s="182">
        <f>IF(N239="nulová",J239,0)</f>
        <v>0</v>
      </c>
      <c r="BJ239" s="15" t="s">
        <v>149</v>
      </c>
      <c r="BK239" s="182">
        <f>ROUND(I239*H239,2)</f>
        <v>12.060000000000001</v>
      </c>
      <c r="BL239" s="15" t="s">
        <v>174</v>
      </c>
      <c r="BM239" s="181" t="s">
        <v>461</v>
      </c>
    </row>
    <row r="240" s="2" customFormat="1" ht="16.5" customHeight="1">
      <c r="A240" s="28"/>
      <c r="B240" s="169"/>
      <c r="C240" s="183" t="s">
        <v>462</v>
      </c>
      <c r="D240" s="183" t="s">
        <v>291</v>
      </c>
      <c r="E240" s="184" t="s">
        <v>463</v>
      </c>
      <c r="F240" s="185" t="s">
        <v>464</v>
      </c>
      <c r="G240" s="186" t="s">
        <v>194</v>
      </c>
      <c r="H240" s="187">
        <v>0.19</v>
      </c>
      <c r="I240" s="188">
        <v>1809.6900000000001</v>
      </c>
      <c r="J240" s="188">
        <f>ROUND(I240*H240,2)</f>
        <v>343.83999999999997</v>
      </c>
      <c r="K240" s="189"/>
      <c r="L240" s="190"/>
      <c r="M240" s="191" t="s">
        <v>1</v>
      </c>
      <c r="N240" s="192" t="s">
        <v>38</v>
      </c>
      <c r="O240" s="179">
        <v>0</v>
      </c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1" t="s">
        <v>203</v>
      </c>
      <c r="AT240" s="181" t="s">
        <v>291</v>
      </c>
      <c r="AU240" s="181" t="s">
        <v>149</v>
      </c>
      <c r="AY240" s="15" t="s">
        <v>142</v>
      </c>
      <c r="BE240" s="182">
        <f>IF(N240="základná",J240,0)</f>
        <v>0</v>
      </c>
      <c r="BF240" s="182">
        <f>IF(N240="znížená",J240,0)</f>
        <v>343.83999999999997</v>
      </c>
      <c r="BG240" s="182">
        <f>IF(N240="zákl. prenesená",J240,0)</f>
        <v>0</v>
      </c>
      <c r="BH240" s="182">
        <f>IF(N240="zníž. prenesená",J240,0)</f>
        <v>0</v>
      </c>
      <c r="BI240" s="182">
        <f>IF(N240="nulová",J240,0)</f>
        <v>0</v>
      </c>
      <c r="BJ240" s="15" t="s">
        <v>149</v>
      </c>
      <c r="BK240" s="182">
        <f>ROUND(I240*H240,2)</f>
        <v>343.83999999999997</v>
      </c>
      <c r="BL240" s="15" t="s">
        <v>174</v>
      </c>
      <c r="BM240" s="181" t="s">
        <v>465</v>
      </c>
    </row>
    <row r="241" s="2" customFormat="1" ht="37.8" customHeight="1">
      <c r="A241" s="28"/>
      <c r="B241" s="169"/>
      <c r="C241" s="170" t="s">
        <v>304</v>
      </c>
      <c r="D241" s="170" t="s">
        <v>144</v>
      </c>
      <c r="E241" s="171" t="s">
        <v>466</v>
      </c>
      <c r="F241" s="172" t="s">
        <v>467</v>
      </c>
      <c r="G241" s="173" t="s">
        <v>155</v>
      </c>
      <c r="H241" s="174">
        <v>29.640000000000001</v>
      </c>
      <c r="I241" s="175">
        <v>16.620000000000001</v>
      </c>
      <c r="J241" s="175">
        <f>ROUND(I241*H241,2)</f>
        <v>492.62</v>
      </c>
      <c r="K241" s="176"/>
      <c r="L241" s="29"/>
      <c r="M241" s="177" t="s">
        <v>1</v>
      </c>
      <c r="N241" s="178" t="s">
        <v>38</v>
      </c>
      <c r="O241" s="179">
        <v>0</v>
      </c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81" t="s">
        <v>174</v>
      </c>
      <c r="AT241" s="181" t="s">
        <v>144</v>
      </c>
      <c r="AU241" s="181" t="s">
        <v>149</v>
      </c>
      <c r="AY241" s="15" t="s">
        <v>142</v>
      </c>
      <c r="BE241" s="182">
        <f>IF(N241="základná",J241,0)</f>
        <v>0</v>
      </c>
      <c r="BF241" s="182">
        <f>IF(N241="znížená",J241,0)</f>
        <v>492.62</v>
      </c>
      <c r="BG241" s="182">
        <f>IF(N241="zákl. prenesená",J241,0)</f>
        <v>0</v>
      </c>
      <c r="BH241" s="182">
        <f>IF(N241="zníž. prenesená",J241,0)</f>
        <v>0</v>
      </c>
      <c r="BI241" s="182">
        <f>IF(N241="nulová",J241,0)</f>
        <v>0</v>
      </c>
      <c r="BJ241" s="15" t="s">
        <v>149</v>
      </c>
      <c r="BK241" s="182">
        <f>ROUND(I241*H241,2)</f>
        <v>492.62</v>
      </c>
      <c r="BL241" s="15" t="s">
        <v>174</v>
      </c>
      <c r="BM241" s="181" t="s">
        <v>468</v>
      </c>
    </row>
    <row r="242" s="2" customFormat="1" ht="24.15" customHeight="1">
      <c r="A242" s="28"/>
      <c r="B242" s="169"/>
      <c r="C242" s="170" t="s">
        <v>469</v>
      </c>
      <c r="D242" s="170" t="s">
        <v>144</v>
      </c>
      <c r="E242" s="171" t="s">
        <v>470</v>
      </c>
      <c r="F242" s="172" t="s">
        <v>471</v>
      </c>
      <c r="G242" s="173" t="s">
        <v>155</v>
      </c>
      <c r="H242" s="174">
        <v>128.68799999999999</v>
      </c>
      <c r="I242" s="175">
        <v>3.3700000000000001</v>
      </c>
      <c r="J242" s="175">
        <f>ROUND(I242*H242,2)</f>
        <v>433.68000000000001</v>
      </c>
      <c r="K242" s="176"/>
      <c r="L242" s="29"/>
      <c r="M242" s="177" t="s">
        <v>1</v>
      </c>
      <c r="N242" s="178" t="s">
        <v>38</v>
      </c>
      <c r="O242" s="179">
        <v>0</v>
      </c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1" t="s">
        <v>174</v>
      </c>
      <c r="AT242" s="181" t="s">
        <v>144</v>
      </c>
      <c r="AU242" s="181" t="s">
        <v>149</v>
      </c>
      <c r="AY242" s="15" t="s">
        <v>142</v>
      </c>
      <c r="BE242" s="182">
        <f>IF(N242="základná",J242,0)</f>
        <v>0</v>
      </c>
      <c r="BF242" s="182">
        <f>IF(N242="znížená",J242,0)</f>
        <v>433.68000000000001</v>
      </c>
      <c r="BG242" s="182">
        <f>IF(N242="zákl. prenesená",J242,0)</f>
        <v>0</v>
      </c>
      <c r="BH242" s="182">
        <f>IF(N242="zníž. prenesená",J242,0)</f>
        <v>0</v>
      </c>
      <c r="BI242" s="182">
        <f>IF(N242="nulová",J242,0)</f>
        <v>0</v>
      </c>
      <c r="BJ242" s="15" t="s">
        <v>149</v>
      </c>
      <c r="BK242" s="182">
        <f>ROUND(I242*H242,2)</f>
        <v>433.68000000000001</v>
      </c>
      <c r="BL242" s="15" t="s">
        <v>174</v>
      </c>
      <c r="BM242" s="181" t="s">
        <v>472</v>
      </c>
    </row>
    <row r="243" s="2" customFormat="1" ht="37.8" customHeight="1">
      <c r="A243" s="28"/>
      <c r="B243" s="169"/>
      <c r="C243" s="183" t="s">
        <v>308</v>
      </c>
      <c r="D243" s="183" t="s">
        <v>291</v>
      </c>
      <c r="E243" s="184" t="s">
        <v>473</v>
      </c>
      <c r="F243" s="185" t="s">
        <v>474</v>
      </c>
      <c r="G243" s="186" t="s">
        <v>155</v>
      </c>
      <c r="H243" s="187">
        <v>147.99100000000001</v>
      </c>
      <c r="I243" s="188">
        <v>1.75</v>
      </c>
      <c r="J243" s="188">
        <f>ROUND(I243*H243,2)</f>
        <v>258.98000000000002</v>
      </c>
      <c r="K243" s="189"/>
      <c r="L243" s="190"/>
      <c r="M243" s="191" t="s">
        <v>1</v>
      </c>
      <c r="N243" s="192" t="s">
        <v>38</v>
      </c>
      <c r="O243" s="179">
        <v>0</v>
      </c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81" t="s">
        <v>203</v>
      </c>
      <c r="AT243" s="181" t="s">
        <v>291</v>
      </c>
      <c r="AU243" s="181" t="s">
        <v>149</v>
      </c>
      <c r="AY243" s="15" t="s">
        <v>142</v>
      </c>
      <c r="BE243" s="182">
        <f>IF(N243="základná",J243,0)</f>
        <v>0</v>
      </c>
      <c r="BF243" s="182">
        <f>IF(N243="znížená",J243,0)</f>
        <v>258.98000000000002</v>
      </c>
      <c r="BG243" s="182">
        <f>IF(N243="zákl. prenesená",J243,0)</f>
        <v>0</v>
      </c>
      <c r="BH243" s="182">
        <f>IF(N243="zníž. prenesená",J243,0)</f>
        <v>0</v>
      </c>
      <c r="BI243" s="182">
        <f>IF(N243="nulová",J243,0)</f>
        <v>0</v>
      </c>
      <c r="BJ243" s="15" t="s">
        <v>149</v>
      </c>
      <c r="BK243" s="182">
        <f>ROUND(I243*H243,2)</f>
        <v>258.98000000000002</v>
      </c>
      <c r="BL243" s="15" t="s">
        <v>174</v>
      </c>
      <c r="BM243" s="181" t="s">
        <v>475</v>
      </c>
    </row>
    <row r="244" s="2" customFormat="1" ht="24.15" customHeight="1">
      <c r="A244" s="28"/>
      <c r="B244" s="169"/>
      <c r="C244" s="170" t="s">
        <v>476</v>
      </c>
      <c r="D244" s="170" t="s">
        <v>144</v>
      </c>
      <c r="E244" s="171" t="s">
        <v>477</v>
      </c>
      <c r="F244" s="172" t="s">
        <v>478</v>
      </c>
      <c r="G244" s="173" t="s">
        <v>155</v>
      </c>
      <c r="H244" s="174">
        <v>678.25800000000004</v>
      </c>
      <c r="I244" s="175">
        <v>4.3300000000000001</v>
      </c>
      <c r="J244" s="175">
        <f>ROUND(I244*H244,2)</f>
        <v>2936.8600000000001</v>
      </c>
      <c r="K244" s="176"/>
      <c r="L244" s="29"/>
      <c r="M244" s="177" t="s">
        <v>1</v>
      </c>
      <c r="N244" s="178" t="s">
        <v>38</v>
      </c>
      <c r="O244" s="179">
        <v>0</v>
      </c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1" t="s">
        <v>174</v>
      </c>
      <c r="AT244" s="181" t="s">
        <v>144</v>
      </c>
      <c r="AU244" s="181" t="s">
        <v>149</v>
      </c>
      <c r="AY244" s="15" t="s">
        <v>142</v>
      </c>
      <c r="BE244" s="182">
        <f>IF(N244="základná",J244,0)</f>
        <v>0</v>
      </c>
      <c r="BF244" s="182">
        <f>IF(N244="znížená",J244,0)</f>
        <v>2936.8600000000001</v>
      </c>
      <c r="BG244" s="182">
        <f>IF(N244="zákl. prenesená",J244,0)</f>
        <v>0</v>
      </c>
      <c r="BH244" s="182">
        <f>IF(N244="zníž. prenesená",J244,0)</f>
        <v>0</v>
      </c>
      <c r="BI244" s="182">
        <f>IF(N244="nulová",J244,0)</f>
        <v>0</v>
      </c>
      <c r="BJ244" s="15" t="s">
        <v>149</v>
      </c>
      <c r="BK244" s="182">
        <f>ROUND(I244*H244,2)</f>
        <v>2936.8600000000001</v>
      </c>
      <c r="BL244" s="15" t="s">
        <v>174</v>
      </c>
      <c r="BM244" s="181" t="s">
        <v>479</v>
      </c>
    </row>
    <row r="245" s="2" customFormat="1" ht="24.15" customHeight="1">
      <c r="A245" s="28"/>
      <c r="B245" s="169"/>
      <c r="C245" s="170" t="s">
        <v>312</v>
      </c>
      <c r="D245" s="170" t="s">
        <v>144</v>
      </c>
      <c r="E245" s="171" t="s">
        <v>480</v>
      </c>
      <c r="F245" s="172" t="s">
        <v>481</v>
      </c>
      <c r="G245" s="173" t="s">
        <v>155</v>
      </c>
      <c r="H245" s="174">
        <v>80.430000000000007</v>
      </c>
      <c r="I245" s="175">
        <v>4.7000000000000002</v>
      </c>
      <c r="J245" s="175">
        <f>ROUND(I245*H245,2)</f>
        <v>378.01999999999998</v>
      </c>
      <c r="K245" s="176"/>
      <c r="L245" s="29"/>
      <c r="M245" s="177" t="s">
        <v>1</v>
      </c>
      <c r="N245" s="178" t="s">
        <v>38</v>
      </c>
      <c r="O245" s="179">
        <v>0</v>
      </c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81" t="s">
        <v>174</v>
      </c>
      <c r="AT245" s="181" t="s">
        <v>144</v>
      </c>
      <c r="AU245" s="181" t="s">
        <v>149</v>
      </c>
      <c r="AY245" s="15" t="s">
        <v>142</v>
      </c>
      <c r="BE245" s="182">
        <f>IF(N245="základná",J245,0)</f>
        <v>0</v>
      </c>
      <c r="BF245" s="182">
        <f>IF(N245="znížená",J245,0)</f>
        <v>378.01999999999998</v>
      </c>
      <c r="BG245" s="182">
        <f>IF(N245="zákl. prenesená",J245,0)</f>
        <v>0</v>
      </c>
      <c r="BH245" s="182">
        <f>IF(N245="zníž. prenesená",J245,0)</f>
        <v>0</v>
      </c>
      <c r="BI245" s="182">
        <f>IF(N245="nulová",J245,0)</f>
        <v>0</v>
      </c>
      <c r="BJ245" s="15" t="s">
        <v>149</v>
      </c>
      <c r="BK245" s="182">
        <f>ROUND(I245*H245,2)</f>
        <v>378.01999999999998</v>
      </c>
      <c r="BL245" s="15" t="s">
        <v>174</v>
      </c>
      <c r="BM245" s="181" t="s">
        <v>482</v>
      </c>
    </row>
    <row r="246" s="2" customFormat="1" ht="24.15" customHeight="1">
      <c r="A246" s="28"/>
      <c r="B246" s="169"/>
      <c r="C246" s="183" t="s">
        <v>483</v>
      </c>
      <c r="D246" s="183" t="s">
        <v>291</v>
      </c>
      <c r="E246" s="184" t="s">
        <v>484</v>
      </c>
      <c r="F246" s="185" t="s">
        <v>485</v>
      </c>
      <c r="G246" s="186" t="s">
        <v>155</v>
      </c>
      <c r="H246" s="187">
        <v>876.51300000000003</v>
      </c>
      <c r="I246" s="188">
        <v>9.0500000000000007</v>
      </c>
      <c r="J246" s="188">
        <f>ROUND(I246*H246,2)</f>
        <v>7932.4399999999996</v>
      </c>
      <c r="K246" s="189"/>
      <c r="L246" s="190"/>
      <c r="M246" s="191" t="s">
        <v>1</v>
      </c>
      <c r="N246" s="192" t="s">
        <v>38</v>
      </c>
      <c r="O246" s="179">
        <v>0</v>
      </c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1" t="s">
        <v>203</v>
      </c>
      <c r="AT246" s="181" t="s">
        <v>291</v>
      </c>
      <c r="AU246" s="181" t="s">
        <v>149</v>
      </c>
      <c r="AY246" s="15" t="s">
        <v>142</v>
      </c>
      <c r="BE246" s="182">
        <f>IF(N246="základná",J246,0)</f>
        <v>0</v>
      </c>
      <c r="BF246" s="182">
        <f>IF(N246="znížená",J246,0)</f>
        <v>7932.4399999999996</v>
      </c>
      <c r="BG246" s="182">
        <f>IF(N246="zákl. prenesená",J246,0)</f>
        <v>0</v>
      </c>
      <c r="BH246" s="182">
        <f>IF(N246="zníž. prenesená",J246,0)</f>
        <v>0</v>
      </c>
      <c r="BI246" s="182">
        <f>IF(N246="nulová",J246,0)</f>
        <v>0</v>
      </c>
      <c r="BJ246" s="15" t="s">
        <v>149</v>
      </c>
      <c r="BK246" s="182">
        <f>ROUND(I246*H246,2)</f>
        <v>7932.4399999999996</v>
      </c>
      <c r="BL246" s="15" t="s">
        <v>174</v>
      </c>
      <c r="BM246" s="181" t="s">
        <v>486</v>
      </c>
    </row>
    <row r="247" s="2" customFormat="1" ht="24.15" customHeight="1">
      <c r="A247" s="28"/>
      <c r="B247" s="169"/>
      <c r="C247" s="170" t="s">
        <v>316</v>
      </c>
      <c r="D247" s="170" t="s">
        <v>144</v>
      </c>
      <c r="E247" s="171" t="s">
        <v>487</v>
      </c>
      <c r="F247" s="172" t="s">
        <v>488</v>
      </c>
      <c r="G247" s="173" t="s">
        <v>155</v>
      </c>
      <c r="H247" s="174">
        <v>29.059999999999999</v>
      </c>
      <c r="I247" s="175">
        <v>7.4000000000000004</v>
      </c>
      <c r="J247" s="175">
        <f>ROUND(I247*H247,2)</f>
        <v>215.03999999999999</v>
      </c>
      <c r="K247" s="176"/>
      <c r="L247" s="29"/>
      <c r="M247" s="177" t="s">
        <v>1</v>
      </c>
      <c r="N247" s="178" t="s">
        <v>38</v>
      </c>
      <c r="O247" s="179">
        <v>0</v>
      </c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81" t="s">
        <v>174</v>
      </c>
      <c r="AT247" s="181" t="s">
        <v>144</v>
      </c>
      <c r="AU247" s="181" t="s">
        <v>149</v>
      </c>
      <c r="AY247" s="15" t="s">
        <v>142</v>
      </c>
      <c r="BE247" s="182">
        <f>IF(N247="základná",J247,0)</f>
        <v>0</v>
      </c>
      <c r="BF247" s="182">
        <f>IF(N247="znížená",J247,0)</f>
        <v>215.03999999999999</v>
      </c>
      <c r="BG247" s="182">
        <f>IF(N247="zákl. prenesená",J247,0)</f>
        <v>0</v>
      </c>
      <c r="BH247" s="182">
        <f>IF(N247="zníž. prenesená",J247,0)</f>
        <v>0</v>
      </c>
      <c r="BI247" s="182">
        <f>IF(N247="nulová",J247,0)</f>
        <v>0</v>
      </c>
      <c r="BJ247" s="15" t="s">
        <v>149</v>
      </c>
      <c r="BK247" s="182">
        <f>ROUND(I247*H247,2)</f>
        <v>215.03999999999999</v>
      </c>
      <c r="BL247" s="15" t="s">
        <v>174</v>
      </c>
      <c r="BM247" s="181" t="s">
        <v>489</v>
      </c>
    </row>
    <row r="248" s="2" customFormat="1" ht="24.15" customHeight="1">
      <c r="A248" s="28"/>
      <c r="B248" s="169"/>
      <c r="C248" s="170" t="s">
        <v>490</v>
      </c>
      <c r="D248" s="170" t="s">
        <v>144</v>
      </c>
      <c r="E248" s="171" t="s">
        <v>491</v>
      </c>
      <c r="F248" s="172" t="s">
        <v>492</v>
      </c>
      <c r="G248" s="173" t="s">
        <v>155</v>
      </c>
      <c r="H248" s="174">
        <v>95.128</v>
      </c>
      <c r="I248" s="175">
        <v>8.9600000000000009</v>
      </c>
      <c r="J248" s="175">
        <f>ROUND(I248*H248,2)</f>
        <v>852.35000000000002</v>
      </c>
      <c r="K248" s="176"/>
      <c r="L248" s="29"/>
      <c r="M248" s="177" t="s">
        <v>1</v>
      </c>
      <c r="N248" s="178" t="s">
        <v>38</v>
      </c>
      <c r="O248" s="179">
        <v>0</v>
      </c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1" t="s">
        <v>174</v>
      </c>
      <c r="AT248" s="181" t="s">
        <v>144</v>
      </c>
      <c r="AU248" s="181" t="s">
        <v>149</v>
      </c>
      <c r="AY248" s="15" t="s">
        <v>142</v>
      </c>
      <c r="BE248" s="182">
        <f>IF(N248="základná",J248,0)</f>
        <v>0</v>
      </c>
      <c r="BF248" s="182">
        <f>IF(N248="znížená",J248,0)</f>
        <v>852.35000000000002</v>
      </c>
      <c r="BG248" s="182">
        <f>IF(N248="zákl. prenesená",J248,0)</f>
        <v>0</v>
      </c>
      <c r="BH248" s="182">
        <f>IF(N248="zníž. prenesená",J248,0)</f>
        <v>0</v>
      </c>
      <c r="BI248" s="182">
        <f>IF(N248="nulová",J248,0)</f>
        <v>0</v>
      </c>
      <c r="BJ248" s="15" t="s">
        <v>149</v>
      </c>
      <c r="BK248" s="182">
        <f>ROUND(I248*H248,2)</f>
        <v>852.35000000000002</v>
      </c>
      <c r="BL248" s="15" t="s">
        <v>174</v>
      </c>
      <c r="BM248" s="181" t="s">
        <v>493</v>
      </c>
    </row>
    <row r="249" s="2" customFormat="1" ht="24.15" customHeight="1">
      <c r="A249" s="28"/>
      <c r="B249" s="169"/>
      <c r="C249" s="170" t="s">
        <v>319</v>
      </c>
      <c r="D249" s="170" t="s">
        <v>144</v>
      </c>
      <c r="E249" s="171" t="s">
        <v>494</v>
      </c>
      <c r="F249" s="172" t="s">
        <v>495</v>
      </c>
      <c r="G249" s="173" t="s">
        <v>496</v>
      </c>
      <c r="H249" s="174">
        <v>150.30600000000001</v>
      </c>
      <c r="I249" s="175">
        <v>2.4115909000000002</v>
      </c>
      <c r="J249" s="175">
        <f>ROUND(I249*H249,2)</f>
        <v>362.48000000000002</v>
      </c>
      <c r="K249" s="176"/>
      <c r="L249" s="29"/>
      <c r="M249" s="177" t="s">
        <v>1</v>
      </c>
      <c r="N249" s="178" t="s">
        <v>38</v>
      </c>
      <c r="O249" s="179">
        <v>0</v>
      </c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81" t="s">
        <v>174</v>
      </c>
      <c r="AT249" s="181" t="s">
        <v>144</v>
      </c>
      <c r="AU249" s="181" t="s">
        <v>149</v>
      </c>
      <c r="AY249" s="15" t="s">
        <v>142</v>
      </c>
      <c r="BE249" s="182">
        <f>IF(N249="základná",J249,0)</f>
        <v>0</v>
      </c>
      <c r="BF249" s="182">
        <f>IF(N249="znížená",J249,0)</f>
        <v>362.48000000000002</v>
      </c>
      <c r="BG249" s="182">
        <f>IF(N249="zákl. prenesená",J249,0)</f>
        <v>0</v>
      </c>
      <c r="BH249" s="182">
        <f>IF(N249="zníž. prenesená",J249,0)</f>
        <v>0</v>
      </c>
      <c r="BI249" s="182">
        <f>IF(N249="nulová",J249,0)</f>
        <v>0</v>
      </c>
      <c r="BJ249" s="15" t="s">
        <v>149</v>
      </c>
      <c r="BK249" s="182">
        <f>ROUND(I249*H249,2)</f>
        <v>362.48000000000002</v>
      </c>
      <c r="BL249" s="15" t="s">
        <v>174</v>
      </c>
      <c r="BM249" s="181" t="s">
        <v>497</v>
      </c>
    </row>
    <row r="250" s="12" customFormat="1" ht="22.8" customHeight="1">
      <c r="A250" s="12"/>
      <c r="B250" s="157"/>
      <c r="C250" s="12"/>
      <c r="D250" s="158" t="s">
        <v>71</v>
      </c>
      <c r="E250" s="167" t="s">
        <v>498</v>
      </c>
      <c r="F250" s="167" t="s">
        <v>499</v>
      </c>
      <c r="G250" s="12"/>
      <c r="H250" s="12"/>
      <c r="I250" s="12"/>
      <c r="J250" s="168">
        <f>BK250</f>
        <v>17103.600000000002</v>
      </c>
      <c r="K250" s="12"/>
      <c r="L250" s="157"/>
      <c r="M250" s="161"/>
      <c r="N250" s="162"/>
      <c r="O250" s="162"/>
      <c r="P250" s="163">
        <f>SUM(P251:P262)</f>
        <v>0</v>
      </c>
      <c r="Q250" s="162"/>
      <c r="R250" s="163">
        <f>SUM(R251:R262)</f>
        <v>0</v>
      </c>
      <c r="S250" s="162"/>
      <c r="T250" s="164">
        <f>SUM(T251:T262)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8" t="s">
        <v>149</v>
      </c>
      <c r="AT250" s="165" t="s">
        <v>71</v>
      </c>
      <c r="AU250" s="165" t="s">
        <v>80</v>
      </c>
      <c r="AY250" s="158" t="s">
        <v>142</v>
      </c>
      <c r="BK250" s="166">
        <f>SUM(BK251:BK262)</f>
        <v>17103.600000000002</v>
      </c>
    </row>
    <row r="251" s="2" customFormat="1" ht="21.75" customHeight="1">
      <c r="A251" s="28"/>
      <c r="B251" s="169"/>
      <c r="C251" s="170" t="s">
        <v>500</v>
      </c>
      <c r="D251" s="170" t="s">
        <v>144</v>
      </c>
      <c r="E251" s="171" t="s">
        <v>501</v>
      </c>
      <c r="F251" s="172" t="s">
        <v>502</v>
      </c>
      <c r="G251" s="173" t="s">
        <v>155</v>
      </c>
      <c r="H251" s="174">
        <v>310.58699999999999</v>
      </c>
      <c r="I251" s="175">
        <v>5.0999999999999996</v>
      </c>
      <c r="J251" s="175">
        <f>ROUND(I251*H251,2)</f>
        <v>1583.99</v>
      </c>
      <c r="K251" s="176"/>
      <c r="L251" s="29"/>
      <c r="M251" s="177" t="s">
        <v>1</v>
      </c>
      <c r="N251" s="178" t="s">
        <v>38</v>
      </c>
      <c r="O251" s="179">
        <v>0</v>
      </c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81" t="s">
        <v>174</v>
      </c>
      <c r="AT251" s="181" t="s">
        <v>144</v>
      </c>
      <c r="AU251" s="181" t="s">
        <v>149</v>
      </c>
      <c r="AY251" s="15" t="s">
        <v>142</v>
      </c>
      <c r="BE251" s="182">
        <f>IF(N251="základná",J251,0)</f>
        <v>0</v>
      </c>
      <c r="BF251" s="182">
        <f>IF(N251="znížená",J251,0)</f>
        <v>1583.99</v>
      </c>
      <c r="BG251" s="182">
        <f>IF(N251="zákl. prenesená",J251,0)</f>
        <v>0</v>
      </c>
      <c r="BH251" s="182">
        <f>IF(N251="zníž. prenesená",J251,0)</f>
        <v>0</v>
      </c>
      <c r="BI251" s="182">
        <f>IF(N251="nulová",J251,0)</f>
        <v>0</v>
      </c>
      <c r="BJ251" s="15" t="s">
        <v>149</v>
      </c>
      <c r="BK251" s="182">
        <f>ROUND(I251*H251,2)</f>
        <v>1583.99</v>
      </c>
      <c r="BL251" s="15" t="s">
        <v>174</v>
      </c>
      <c r="BM251" s="181" t="s">
        <v>503</v>
      </c>
    </row>
    <row r="252" s="2" customFormat="1" ht="33" customHeight="1">
      <c r="A252" s="28"/>
      <c r="B252" s="169"/>
      <c r="C252" s="183" t="s">
        <v>323</v>
      </c>
      <c r="D252" s="183" t="s">
        <v>291</v>
      </c>
      <c r="E252" s="184" t="s">
        <v>504</v>
      </c>
      <c r="F252" s="185" t="s">
        <v>505</v>
      </c>
      <c r="G252" s="186" t="s">
        <v>155</v>
      </c>
      <c r="H252" s="187">
        <v>357.17500000000001</v>
      </c>
      <c r="I252" s="188">
        <v>6.96</v>
      </c>
      <c r="J252" s="188">
        <f>ROUND(I252*H252,2)</f>
        <v>2485.9400000000001</v>
      </c>
      <c r="K252" s="189"/>
      <c r="L252" s="190"/>
      <c r="M252" s="191" t="s">
        <v>1</v>
      </c>
      <c r="N252" s="192" t="s">
        <v>38</v>
      </c>
      <c r="O252" s="179">
        <v>0</v>
      </c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81" t="s">
        <v>203</v>
      </c>
      <c r="AT252" s="181" t="s">
        <v>291</v>
      </c>
      <c r="AU252" s="181" t="s">
        <v>149</v>
      </c>
      <c r="AY252" s="15" t="s">
        <v>142</v>
      </c>
      <c r="BE252" s="182">
        <f>IF(N252="základná",J252,0)</f>
        <v>0</v>
      </c>
      <c r="BF252" s="182">
        <f>IF(N252="znížená",J252,0)</f>
        <v>2485.9400000000001</v>
      </c>
      <c r="BG252" s="182">
        <f>IF(N252="zákl. prenesená",J252,0)</f>
        <v>0</v>
      </c>
      <c r="BH252" s="182">
        <f>IF(N252="zníž. prenesená",J252,0)</f>
        <v>0</v>
      </c>
      <c r="BI252" s="182">
        <f>IF(N252="nulová",J252,0)</f>
        <v>0</v>
      </c>
      <c r="BJ252" s="15" t="s">
        <v>149</v>
      </c>
      <c r="BK252" s="182">
        <f>ROUND(I252*H252,2)</f>
        <v>2485.9400000000001</v>
      </c>
      <c r="BL252" s="15" t="s">
        <v>174</v>
      </c>
      <c r="BM252" s="181" t="s">
        <v>506</v>
      </c>
    </row>
    <row r="253" s="2" customFormat="1" ht="16.5" customHeight="1">
      <c r="A253" s="28"/>
      <c r="B253" s="169"/>
      <c r="C253" s="170" t="s">
        <v>446</v>
      </c>
      <c r="D253" s="170" t="s">
        <v>144</v>
      </c>
      <c r="E253" s="171" t="s">
        <v>507</v>
      </c>
      <c r="F253" s="172" t="s">
        <v>508</v>
      </c>
      <c r="G253" s="173" t="s">
        <v>155</v>
      </c>
      <c r="H253" s="174">
        <v>0</v>
      </c>
      <c r="I253" s="175">
        <v>52</v>
      </c>
      <c r="J253" s="175">
        <f>ROUND(I253*H253,2)</f>
        <v>0</v>
      </c>
      <c r="K253" s="176"/>
      <c r="L253" s="29"/>
      <c r="M253" s="177" t="s">
        <v>1</v>
      </c>
      <c r="N253" s="178" t="s">
        <v>38</v>
      </c>
      <c r="O253" s="179">
        <v>0</v>
      </c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81" t="s">
        <v>174</v>
      </c>
      <c r="AT253" s="181" t="s">
        <v>144</v>
      </c>
      <c r="AU253" s="181" t="s">
        <v>149</v>
      </c>
      <c r="AY253" s="15" t="s">
        <v>142</v>
      </c>
      <c r="BE253" s="182">
        <f>IF(N253="základná",J253,0)</f>
        <v>0</v>
      </c>
      <c r="BF253" s="182">
        <f>IF(N253="znížená",J253,0)</f>
        <v>0</v>
      </c>
      <c r="BG253" s="182">
        <f>IF(N253="zákl. prenesená",J253,0)</f>
        <v>0</v>
      </c>
      <c r="BH253" s="182">
        <f>IF(N253="zníž. prenesená",J253,0)</f>
        <v>0</v>
      </c>
      <c r="BI253" s="182">
        <f>IF(N253="nulová",J253,0)</f>
        <v>0</v>
      </c>
      <c r="BJ253" s="15" t="s">
        <v>149</v>
      </c>
      <c r="BK253" s="182">
        <f>ROUND(I253*H253,2)</f>
        <v>0</v>
      </c>
      <c r="BL253" s="15" t="s">
        <v>174</v>
      </c>
      <c r="BM253" s="181" t="s">
        <v>509</v>
      </c>
    </row>
    <row r="254" s="2" customFormat="1" ht="37.8" customHeight="1">
      <c r="A254" s="28"/>
      <c r="B254" s="169"/>
      <c r="C254" s="170" t="s">
        <v>326</v>
      </c>
      <c r="D254" s="170" t="s">
        <v>144</v>
      </c>
      <c r="E254" s="171" t="s">
        <v>510</v>
      </c>
      <c r="F254" s="172" t="s">
        <v>511</v>
      </c>
      <c r="G254" s="173" t="s">
        <v>155</v>
      </c>
      <c r="H254" s="174">
        <v>357.17500000000001</v>
      </c>
      <c r="I254" s="175">
        <v>6.96</v>
      </c>
      <c r="J254" s="175">
        <f>ROUND(I254*H254,2)</f>
        <v>2485.9400000000001</v>
      </c>
      <c r="K254" s="176"/>
      <c r="L254" s="29"/>
      <c r="M254" s="177" t="s">
        <v>1</v>
      </c>
      <c r="N254" s="178" t="s">
        <v>38</v>
      </c>
      <c r="O254" s="179">
        <v>0</v>
      </c>
      <c r="P254" s="179">
        <f>O254*H254</f>
        <v>0</v>
      </c>
      <c r="Q254" s="179">
        <v>0</v>
      </c>
      <c r="R254" s="179">
        <f>Q254*H254</f>
        <v>0</v>
      </c>
      <c r="S254" s="179">
        <v>0</v>
      </c>
      <c r="T254" s="180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81" t="s">
        <v>174</v>
      </c>
      <c r="AT254" s="181" t="s">
        <v>144</v>
      </c>
      <c r="AU254" s="181" t="s">
        <v>149</v>
      </c>
      <c r="AY254" s="15" t="s">
        <v>142</v>
      </c>
      <c r="BE254" s="182">
        <f>IF(N254="základná",J254,0)</f>
        <v>0</v>
      </c>
      <c r="BF254" s="182">
        <f>IF(N254="znížená",J254,0)</f>
        <v>2485.9400000000001</v>
      </c>
      <c r="BG254" s="182">
        <f>IF(N254="zákl. prenesená",J254,0)</f>
        <v>0</v>
      </c>
      <c r="BH254" s="182">
        <f>IF(N254="zníž. prenesená",J254,0)</f>
        <v>0</v>
      </c>
      <c r="BI254" s="182">
        <f>IF(N254="nulová",J254,0)</f>
        <v>0</v>
      </c>
      <c r="BJ254" s="15" t="s">
        <v>149</v>
      </c>
      <c r="BK254" s="182">
        <f>ROUND(I254*H254,2)</f>
        <v>2485.9400000000001</v>
      </c>
      <c r="BL254" s="15" t="s">
        <v>174</v>
      </c>
      <c r="BM254" s="181" t="s">
        <v>512</v>
      </c>
    </row>
    <row r="255" s="2" customFormat="1" ht="24.15" customHeight="1">
      <c r="A255" s="28"/>
      <c r="B255" s="169"/>
      <c r="C255" s="183" t="s">
        <v>513</v>
      </c>
      <c r="D255" s="183" t="s">
        <v>291</v>
      </c>
      <c r="E255" s="184" t="s">
        <v>514</v>
      </c>
      <c r="F255" s="185" t="s">
        <v>515</v>
      </c>
      <c r="G255" s="186" t="s">
        <v>155</v>
      </c>
      <c r="H255" s="187">
        <v>410.75099999999998</v>
      </c>
      <c r="I255" s="188">
        <v>9.1400000000000006</v>
      </c>
      <c r="J255" s="188">
        <f>ROUND(I255*H255,2)</f>
        <v>3754.2600000000002</v>
      </c>
      <c r="K255" s="189"/>
      <c r="L255" s="190"/>
      <c r="M255" s="191" t="s">
        <v>1</v>
      </c>
      <c r="N255" s="192" t="s">
        <v>38</v>
      </c>
      <c r="O255" s="179">
        <v>0</v>
      </c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81" t="s">
        <v>203</v>
      </c>
      <c r="AT255" s="181" t="s">
        <v>291</v>
      </c>
      <c r="AU255" s="181" t="s">
        <v>149</v>
      </c>
      <c r="AY255" s="15" t="s">
        <v>142</v>
      </c>
      <c r="BE255" s="182">
        <f>IF(N255="základná",J255,0)</f>
        <v>0</v>
      </c>
      <c r="BF255" s="182">
        <f>IF(N255="znížená",J255,0)</f>
        <v>3754.2600000000002</v>
      </c>
      <c r="BG255" s="182">
        <f>IF(N255="zákl. prenesená",J255,0)</f>
        <v>0</v>
      </c>
      <c r="BH255" s="182">
        <f>IF(N255="zníž. prenesená",J255,0)</f>
        <v>0</v>
      </c>
      <c r="BI255" s="182">
        <f>IF(N255="nulová",J255,0)</f>
        <v>0</v>
      </c>
      <c r="BJ255" s="15" t="s">
        <v>149</v>
      </c>
      <c r="BK255" s="182">
        <f>ROUND(I255*H255,2)</f>
        <v>3754.2600000000002</v>
      </c>
      <c r="BL255" s="15" t="s">
        <v>174</v>
      </c>
      <c r="BM255" s="181" t="s">
        <v>516</v>
      </c>
    </row>
    <row r="256" s="2" customFormat="1" ht="21.75" customHeight="1">
      <c r="A256" s="28"/>
      <c r="B256" s="169"/>
      <c r="C256" s="183" t="s">
        <v>330</v>
      </c>
      <c r="D256" s="183" t="s">
        <v>291</v>
      </c>
      <c r="E256" s="184" t="s">
        <v>517</v>
      </c>
      <c r="F256" s="185" t="s">
        <v>518</v>
      </c>
      <c r="G256" s="186" t="s">
        <v>147</v>
      </c>
      <c r="H256" s="187">
        <v>1121.53</v>
      </c>
      <c r="I256" s="188">
        <v>0.88</v>
      </c>
      <c r="J256" s="188">
        <f>ROUND(I256*H256,2)</f>
        <v>986.95000000000005</v>
      </c>
      <c r="K256" s="189"/>
      <c r="L256" s="190"/>
      <c r="M256" s="191" t="s">
        <v>1</v>
      </c>
      <c r="N256" s="192" t="s">
        <v>38</v>
      </c>
      <c r="O256" s="179">
        <v>0</v>
      </c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81" t="s">
        <v>203</v>
      </c>
      <c r="AT256" s="181" t="s">
        <v>291</v>
      </c>
      <c r="AU256" s="181" t="s">
        <v>149</v>
      </c>
      <c r="AY256" s="15" t="s">
        <v>142</v>
      </c>
      <c r="BE256" s="182">
        <f>IF(N256="základná",J256,0)</f>
        <v>0</v>
      </c>
      <c r="BF256" s="182">
        <f>IF(N256="znížená",J256,0)</f>
        <v>986.95000000000005</v>
      </c>
      <c r="BG256" s="182">
        <f>IF(N256="zákl. prenesená",J256,0)</f>
        <v>0</v>
      </c>
      <c r="BH256" s="182">
        <f>IF(N256="zníž. prenesená",J256,0)</f>
        <v>0</v>
      </c>
      <c r="BI256" s="182">
        <f>IF(N256="nulová",J256,0)</f>
        <v>0</v>
      </c>
      <c r="BJ256" s="15" t="s">
        <v>149</v>
      </c>
      <c r="BK256" s="182">
        <f>ROUND(I256*H256,2)</f>
        <v>986.95000000000005</v>
      </c>
      <c r="BL256" s="15" t="s">
        <v>174</v>
      </c>
      <c r="BM256" s="181" t="s">
        <v>519</v>
      </c>
    </row>
    <row r="257" s="2" customFormat="1" ht="24.15" customHeight="1">
      <c r="A257" s="28"/>
      <c r="B257" s="169"/>
      <c r="C257" s="183" t="s">
        <v>520</v>
      </c>
      <c r="D257" s="183" t="s">
        <v>291</v>
      </c>
      <c r="E257" s="184" t="s">
        <v>521</v>
      </c>
      <c r="F257" s="185" t="s">
        <v>522</v>
      </c>
      <c r="G257" s="186" t="s">
        <v>388</v>
      </c>
      <c r="H257" s="187">
        <v>87.400000000000006</v>
      </c>
      <c r="I257" s="188">
        <v>6.6799999999999997</v>
      </c>
      <c r="J257" s="188">
        <f>ROUND(I257*H257,2)</f>
        <v>583.83000000000004</v>
      </c>
      <c r="K257" s="189"/>
      <c r="L257" s="190"/>
      <c r="M257" s="191" t="s">
        <v>1</v>
      </c>
      <c r="N257" s="192" t="s">
        <v>38</v>
      </c>
      <c r="O257" s="179">
        <v>0</v>
      </c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81" t="s">
        <v>203</v>
      </c>
      <c r="AT257" s="181" t="s">
        <v>291</v>
      </c>
      <c r="AU257" s="181" t="s">
        <v>149</v>
      </c>
      <c r="AY257" s="15" t="s">
        <v>142</v>
      </c>
      <c r="BE257" s="182">
        <f>IF(N257="základná",J257,0)</f>
        <v>0</v>
      </c>
      <c r="BF257" s="182">
        <f>IF(N257="znížená",J257,0)</f>
        <v>583.83000000000004</v>
      </c>
      <c r="BG257" s="182">
        <f>IF(N257="zákl. prenesená",J257,0)</f>
        <v>0</v>
      </c>
      <c r="BH257" s="182">
        <f>IF(N257="zníž. prenesená",J257,0)</f>
        <v>0</v>
      </c>
      <c r="BI257" s="182">
        <f>IF(N257="nulová",J257,0)</f>
        <v>0</v>
      </c>
      <c r="BJ257" s="15" t="s">
        <v>149</v>
      </c>
      <c r="BK257" s="182">
        <f>ROUND(I257*H257,2)</f>
        <v>583.83000000000004</v>
      </c>
      <c r="BL257" s="15" t="s">
        <v>174</v>
      </c>
      <c r="BM257" s="181" t="s">
        <v>523</v>
      </c>
    </row>
    <row r="258" s="2" customFormat="1" ht="24.15" customHeight="1">
      <c r="A258" s="28"/>
      <c r="B258" s="169"/>
      <c r="C258" s="170" t="s">
        <v>333</v>
      </c>
      <c r="D258" s="170" t="s">
        <v>144</v>
      </c>
      <c r="E258" s="171" t="s">
        <v>524</v>
      </c>
      <c r="F258" s="172" t="s">
        <v>525</v>
      </c>
      <c r="G258" s="173" t="s">
        <v>147</v>
      </c>
      <c r="H258" s="174">
        <v>4</v>
      </c>
      <c r="I258" s="175">
        <v>23.190000000000001</v>
      </c>
      <c r="J258" s="175">
        <f>ROUND(I258*H258,2)</f>
        <v>92.760000000000005</v>
      </c>
      <c r="K258" s="176"/>
      <c r="L258" s="29"/>
      <c r="M258" s="177" t="s">
        <v>1</v>
      </c>
      <c r="N258" s="178" t="s">
        <v>38</v>
      </c>
      <c r="O258" s="179">
        <v>0</v>
      </c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81" t="s">
        <v>174</v>
      </c>
      <c r="AT258" s="181" t="s">
        <v>144</v>
      </c>
      <c r="AU258" s="181" t="s">
        <v>149</v>
      </c>
      <c r="AY258" s="15" t="s">
        <v>142</v>
      </c>
      <c r="BE258" s="182">
        <f>IF(N258="základná",J258,0)</f>
        <v>0</v>
      </c>
      <c r="BF258" s="182">
        <f>IF(N258="znížená",J258,0)</f>
        <v>92.760000000000005</v>
      </c>
      <c r="BG258" s="182">
        <f>IF(N258="zákl. prenesená",J258,0)</f>
        <v>0</v>
      </c>
      <c r="BH258" s="182">
        <f>IF(N258="zníž. prenesená",J258,0)</f>
        <v>0</v>
      </c>
      <c r="BI258" s="182">
        <f>IF(N258="nulová",J258,0)</f>
        <v>0</v>
      </c>
      <c r="BJ258" s="15" t="s">
        <v>149</v>
      </c>
      <c r="BK258" s="182">
        <f>ROUND(I258*H258,2)</f>
        <v>92.760000000000005</v>
      </c>
      <c r="BL258" s="15" t="s">
        <v>174</v>
      </c>
      <c r="BM258" s="181" t="s">
        <v>526</v>
      </c>
    </row>
    <row r="259" s="2" customFormat="1" ht="24.15" customHeight="1">
      <c r="A259" s="28"/>
      <c r="B259" s="169"/>
      <c r="C259" s="170" t="s">
        <v>527</v>
      </c>
      <c r="D259" s="170" t="s">
        <v>144</v>
      </c>
      <c r="E259" s="171" t="s">
        <v>528</v>
      </c>
      <c r="F259" s="172" t="s">
        <v>529</v>
      </c>
      <c r="G259" s="173" t="s">
        <v>155</v>
      </c>
      <c r="H259" s="174">
        <v>357.17500000000001</v>
      </c>
      <c r="I259" s="175">
        <v>0.59999999999999998</v>
      </c>
      <c r="J259" s="175">
        <f>ROUND(I259*H259,2)</f>
        <v>214.31</v>
      </c>
      <c r="K259" s="176"/>
      <c r="L259" s="29"/>
      <c r="M259" s="177" t="s">
        <v>1</v>
      </c>
      <c r="N259" s="178" t="s">
        <v>38</v>
      </c>
      <c r="O259" s="179">
        <v>0</v>
      </c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81" t="s">
        <v>174</v>
      </c>
      <c r="AT259" s="181" t="s">
        <v>144</v>
      </c>
      <c r="AU259" s="181" t="s">
        <v>149</v>
      </c>
      <c r="AY259" s="15" t="s">
        <v>142</v>
      </c>
      <c r="BE259" s="182">
        <f>IF(N259="základná",J259,0)</f>
        <v>0</v>
      </c>
      <c r="BF259" s="182">
        <f>IF(N259="znížená",J259,0)</f>
        <v>214.31</v>
      </c>
      <c r="BG259" s="182">
        <f>IF(N259="zákl. prenesená",J259,0)</f>
        <v>0</v>
      </c>
      <c r="BH259" s="182">
        <f>IF(N259="zníž. prenesená",J259,0)</f>
        <v>0</v>
      </c>
      <c r="BI259" s="182">
        <f>IF(N259="nulová",J259,0)</f>
        <v>0</v>
      </c>
      <c r="BJ259" s="15" t="s">
        <v>149</v>
      </c>
      <c r="BK259" s="182">
        <f>ROUND(I259*H259,2)</f>
        <v>214.31</v>
      </c>
      <c r="BL259" s="15" t="s">
        <v>174</v>
      </c>
      <c r="BM259" s="181" t="s">
        <v>530</v>
      </c>
    </row>
    <row r="260" s="2" customFormat="1" ht="16.5" customHeight="1">
      <c r="A260" s="28"/>
      <c r="B260" s="169"/>
      <c r="C260" s="183" t="s">
        <v>338</v>
      </c>
      <c r="D260" s="183" t="s">
        <v>291</v>
      </c>
      <c r="E260" s="184" t="s">
        <v>531</v>
      </c>
      <c r="F260" s="185" t="s">
        <v>532</v>
      </c>
      <c r="G260" s="186" t="s">
        <v>155</v>
      </c>
      <c r="H260" s="187">
        <v>357.17500000000001</v>
      </c>
      <c r="I260" s="188">
        <v>0.92000000000000004</v>
      </c>
      <c r="J260" s="188">
        <f>ROUND(I260*H260,2)</f>
        <v>328.60000000000002</v>
      </c>
      <c r="K260" s="189"/>
      <c r="L260" s="190"/>
      <c r="M260" s="191" t="s">
        <v>1</v>
      </c>
      <c r="N260" s="192" t="s">
        <v>38</v>
      </c>
      <c r="O260" s="179">
        <v>0</v>
      </c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81" t="s">
        <v>203</v>
      </c>
      <c r="AT260" s="181" t="s">
        <v>291</v>
      </c>
      <c r="AU260" s="181" t="s">
        <v>149</v>
      </c>
      <c r="AY260" s="15" t="s">
        <v>142</v>
      </c>
      <c r="BE260" s="182">
        <f>IF(N260="základná",J260,0)</f>
        <v>0</v>
      </c>
      <c r="BF260" s="182">
        <f>IF(N260="znížená",J260,0)</f>
        <v>328.60000000000002</v>
      </c>
      <c r="BG260" s="182">
        <f>IF(N260="zákl. prenesená",J260,0)</f>
        <v>0</v>
      </c>
      <c r="BH260" s="182">
        <f>IF(N260="zníž. prenesená",J260,0)</f>
        <v>0</v>
      </c>
      <c r="BI260" s="182">
        <f>IF(N260="nulová",J260,0)</f>
        <v>0</v>
      </c>
      <c r="BJ260" s="15" t="s">
        <v>149</v>
      </c>
      <c r="BK260" s="182">
        <f>ROUND(I260*H260,2)</f>
        <v>328.60000000000002</v>
      </c>
      <c r="BL260" s="15" t="s">
        <v>174</v>
      </c>
      <c r="BM260" s="181" t="s">
        <v>533</v>
      </c>
    </row>
    <row r="261" s="2" customFormat="1" ht="16.5" customHeight="1">
      <c r="A261" s="28"/>
      <c r="B261" s="169"/>
      <c r="C261" s="170" t="s">
        <v>534</v>
      </c>
      <c r="D261" s="170" t="s">
        <v>144</v>
      </c>
      <c r="E261" s="171" t="s">
        <v>535</v>
      </c>
      <c r="F261" s="172" t="s">
        <v>536</v>
      </c>
      <c r="G261" s="173" t="s">
        <v>155</v>
      </c>
      <c r="H261" s="174">
        <v>357.17500000000001</v>
      </c>
      <c r="I261" s="175">
        <v>1.8600000000000001</v>
      </c>
      <c r="J261" s="175">
        <f>ROUND(I261*H261,2)</f>
        <v>664.35000000000002</v>
      </c>
      <c r="K261" s="176"/>
      <c r="L261" s="29"/>
      <c r="M261" s="177" t="s">
        <v>1</v>
      </c>
      <c r="N261" s="178" t="s">
        <v>38</v>
      </c>
      <c r="O261" s="179">
        <v>0</v>
      </c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81" t="s">
        <v>174</v>
      </c>
      <c r="AT261" s="181" t="s">
        <v>144</v>
      </c>
      <c r="AU261" s="181" t="s">
        <v>149</v>
      </c>
      <c r="AY261" s="15" t="s">
        <v>142</v>
      </c>
      <c r="BE261" s="182">
        <f>IF(N261="základná",J261,0)</f>
        <v>0</v>
      </c>
      <c r="BF261" s="182">
        <f>IF(N261="znížená",J261,0)</f>
        <v>664.35000000000002</v>
      </c>
      <c r="BG261" s="182">
        <f>IF(N261="zákl. prenesená",J261,0)</f>
        <v>0</v>
      </c>
      <c r="BH261" s="182">
        <f>IF(N261="zníž. prenesená",J261,0)</f>
        <v>0</v>
      </c>
      <c r="BI261" s="182">
        <f>IF(N261="nulová",J261,0)</f>
        <v>0</v>
      </c>
      <c r="BJ261" s="15" t="s">
        <v>149</v>
      </c>
      <c r="BK261" s="182">
        <f>ROUND(I261*H261,2)</f>
        <v>664.35000000000002</v>
      </c>
      <c r="BL261" s="15" t="s">
        <v>174</v>
      </c>
      <c r="BM261" s="181" t="s">
        <v>537</v>
      </c>
    </row>
    <row r="262" s="2" customFormat="1" ht="16.5" customHeight="1">
      <c r="A262" s="28"/>
      <c r="B262" s="169"/>
      <c r="C262" s="183" t="s">
        <v>341</v>
      </c>
      <c r="D262" s="183" t="s">
        <v>291</v>
      </c>
      <c r="E262" s="184" t="s">
        <v>538</v>
      </c>
      <c r="F262" s="185" t="s">
        <v>539</v>
      </c>
      <c r="G262" s="186" t="s">
        <v>155</v>
      </c>
      <c r="H262" s="187">
        <v>410.75099999999998</v>
      </c>
      <c r="I262" s="188">
        <v>9.5500000000000007</v>
      </c>
      <c r="J262" s="188">
        <f>ROUND(I262*H262,2)</f>
        <v>3922.6700000000001</v>
      </c>
      <c r="K262" s="189"/>
      <c r="L262" s="190"/>
      <c r="M262" s="191" t="s">
        <v>1</v>
      </c>
      <c r="N262" s="192" t="s">
        <v>38</v>
      </c>
      <c r="O262" s="179">
        <v>0</v>
      </c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81" t="s">
        <v>203</v>
      </c>
      <c r="AT262" s="181" t="s">
        <v>291</v>
      </c>
      <c r="AU262" s="181" t="s">
        <v>149</v>
      </c>
      <c r="AY262" s="15" t="s">
        <v>142</v>
      </c>
      <c r="BE262" s="182">
        <f>IF(N262="základná",J262,0)</f>
        <v>0</v>
      </c>
      <c r="BF262" s="182">
        <f>IF(N262="znížená",J262,0)</f>
        <v>3922.6700000000001</v>
      </c>
      <c r="BG262" s="182">
        <f>IF(N262="zákl. prenesená",J262,0)</f>
        <v>0</v>
      </c>
      <c r="BH262" s="182">
        <f>IF(N262="zníž. prenesená",J262,0)</f>
        <v>0</v>
      </c>
      <c r="BI262" s="182">
        <f>IF(N262="nulová",J262,0)</f>
        <v>0</v>
      </c>
      <c r="BJ262" s="15" t="s">
        <v>149</v>
      </c>
      <c r="BK262" s="182">
        <f>ROUND(I262*H262,2)</f>
        <v>3922.6700000000001</v>
      </c>
      <c r="BL262" s="15" t="s">
        <v>174</v>
      </c>
      <c r="BM262" s="181" t="s">
        <v>540</v>
      </c>
    </row>
    <row r="263" s="12" customFormat="1" ht="22.8" customHeight="1">
      <c r="A263" s="12"/>
      <c r="B263" s="157"/>
      <c r="C263" s="12"/>
      <c r="D263" s="158" t="s">
        <v>71</v>
      </c>
      <c r="E263" s="167" t="s">
        <v>541</v>
      </c>
      <c r="F263" s="167" t="s">
        <v>542</v>
      </c>
      <c r="G263" s="12"/>
      <c r="H263" s="12"/>
      <c r="I263" s="12"/>
      <c r="J263" s="168">
        <f>BK263</f>
        <v>27024.700000000004</v>
      </c>
      <c r="K263" s="12"/>
      <c r="L263" s="157"/>
      <c r="M263" s="161"/>
      <c r="N263" s="162"/>
      <c r="O263" s="162"/>
      <c r="P263" s="163">
        <f>SUM(P264:P279)</f>
        <v>0</v>
      </c>
      <c r="Q263" s="162"/>
      <c r="R263" s="163">
        <f>SUM(R264:R279)</f>
        <v>0</v>
      </c>
      <c r="S263" s="162"/>
      <c r="T263" s="164">
        <f>SUM(T264:T279)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58" t="s">
        <v>149</v>
      </c>
      <c r="AT263" s="165" t="s">
        <v>71</v>
      </c>
      <c r="AU263" s="165" t="s">
        <v>80</v>
      </c>
      <c r="AY263" s="158" t="s">
        <v>142</v>
      </c>
      <c r="BK263" s="166">
        <f>SUM(BK264:BK279)</f>
        <v>27024.700000000004</v>
      </c>
    </row>
    <row r="264" s="2" customFormat="1" ht="16.5" customHeight="1">
      <c r="A264" s="28"/>
      <c r="B264" s="169"/>
      <c r="C264" s="170" t="s">
        <v>543</v>
      </c>
      <c r="D264" s="170" t="s">
        <v>144</v>
      </c>
      <c r="E264" s="171" t="s">
        <v>544</v>
      </c>
      <c r="F264" s="172" t="s">
        <v>545</v>
      </c>
      <c r="G264" s="173" t="s">
        <v>155</v>
      </c>
      <c r="H264" s="174">
        <v>293.27999999999997</v>
      </c>
      <c r="I264" s="175">
        <v>0.88</v>
      </c>
      <c r="J264" s="175">
        <f>ROUND(I264*H264,2)</f>
        <v>258.08999999999997</v>
      </c>
      <c r="K264" s="176"/>
      <c r="L264" s="29"/>
      <c r="M264" s="177" t="s">
        <v>1</v>
      </c>
      <c r="N264" s="178" t="s">
        <v>38</v>
      </c>
      <c r="O264" s="179">
        <v>0</v>
      </c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81" t="s">
        <v>174</v>
      </c>
      <c r="AT264" s="181" t="s">
        <v>144</v>
      </c>
      <c r="AU264" s="181" t="s">
        <v>149</v>
      </c>
      <c r="AY264" s="15" t="s">
        <v>142</v>
      </c>
      <c r="BE264" s="182">
        <f>IF(N264="základná",J264,0)</f>
        <v>0</v>
      </c>
      <c r="BF264" s="182">
        <f>IF(N264="znížená",J264,0)</f>
        <v>258.08999999999997</v>
      </c>
      <c r="BG264" s="182">
        <f>IF(N264="zákl. prenesená",J264,0)</f>
        <v>0</v>
      </c>
      <c r="BH264" s="182">
        <f>IF(N264="zníž. prenesená",J264,0)</f>
        <v>0</v>
      </c>
      <c r="BI264" s="182">
        <f>IF(N264="nulová",J264,0)</f>
        <v>0</v>
      </c>
      <c r="BJ264" s="15" t="s">
        <v>149</v>
      </c>
      <c r="BK264" s="182">
        <f>ROUND(I264*H264,2)</f>
        <v>258.08999999999997</v>
      </c>
      <c r="BL264" s="15" t="s">
        <v>174</v>
      </c>
      <c r="BM264" s="181" t="s">
        <v>546</v>
      </c>
    </row>
    <row r="265" s="2" customFormat="1" ht="16.5" customHeight="1">
      <c r="A265" s="28"/>
      <c r="B265" s="169"/>
      <c r="C265" s="183" t="s">
        <v>345</v>
      </c>
      <c r="D265" s="183" t="s">
        <v>291</v>
      </c>
      <c r="E265" s="184" t="s">
        <v>547</v>
      </c>
      <c r="F265" s="185" t="s">
        <v>548</v>
      </c>
      <c r="G265" s="186" t="s">
        <v>155</v>
      </c>
      <c r="H265" s="187">
        <v>337.27199999999999</v>
      </c>
      <c r="I265" s="188">
        <v>0.60999999999999999</v>
      </c>
      <c r="J265" s="188">
        <f>ROUND(I265*H265,2)</f>
        <v>205.74000000000001</v>
      </c>
      <c r="K265" s="189"/>
      <c r="L265" s="190"/>
      <c r="M265" s="191" t="s">
        <v>1</v>
      </c>
      <c r="N265" s="192" t="s">
        <v>38</v>
      </c>
      <c r="O265" s="179">
        <v>0</v>
      </c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81" t="s">
        <v>203</v>
      </c>
      <c r="AT265" s="181" t="s">
        <v>291</v>
      </c>
      <c r="AU265" s="181" t="s">
        <v>149</v>
      </c>
      <c r="AY265" s="15" t="s">
        <v>142</v>
      </c>
      <c r="BE265" s="182">
        <f>IF(N265="základná",J265,0)</f>
        <v>0</v>
      </c>
      <c r="BF265" s="182">
        <f>IF(N265="znížená",J265,0)</f>
        <v>205.74000000000001</v>
      </c>
      <c r="BG265" s="182">
        <f>IF(N265="zákl. prenesená",J265,0)</f>
        <v>0</v>
      </c>
      <c r="BH265" s="182">
        <f>IF(N265="zníž. prenesená",J265,0)</f>
        <v>0</v>
      </c>
      <c r="BI265" s="182">
        <f>IF(N265="nulová",J265,0)</f>
        <v>0</v>
      </c>
      <c r="BJ265" s="15" t="s">
        <v>149</v>
      </c>
      <c r="BK265" s="182">
        <f>ROUND(I265*H265,2)</f>
        <v>205.74000000000001</v>
      </c>
      <c r="BL265" s="15" t="s">
        <v>174</v>
      </c>
      <c r="BM265" s="181" t="s">
        <v>549</v>
      </c>
    </row>
    <row r="266" s="2" customFormat="1" ht="24.15" customHeight="1">
      <c r="A266" s="28"/>
      <c r="B266" s="169"/>
      <c r="C266" s="170" t="s">
        <v>550</v>
      </c>
      <c r="D266" s="170" t="s">
        <v>144</v>
      </c>
      <c r="E266" s="171" t="s">
        <v>551</v>
      </c>
      <c r="F266" s="172" t="s">
        <v>552</v>
      </c>
      <c r="G266" s="173" t="s">
        <v>155</v>
      </c>
      <c r="H266" s="174">
        <v>293.27999999999997</v>
      </c>
      <c r="I266" s="175">
        <v>1.04</v>
      </c>
      <c r="J266" s="175">
        <f>ROUND(I266*H266,2)</f>
        <v>305.00999999999999</v>
      </c>
      <c r="K266" s="176"/>
      <c r="L266" s="29"/>
      <c r="M266" s="177" t="s">
        <v>1</v>
      </c>
      <c r="N266" s="178" t="s">
        <v>38</v>
      </c>
      <c r="O266" s="179">
        <v>0</v>
      </c>
      <c r="P266" s="179">
        <f>O266*H266</f>
        <v>0</v>
      </c>
      <c r="Q266" s="179">
        <v>0</v>
      </c>
      <c r="R266" s="179">
        <f>Q266*H266</f>
        <v>0</v>
      </c>
      <c r="S266" s="179">
        <v>0</v>
      </c>
      <c r="T266" s="180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81" t="s">
        <v>174</v>
      </c>
      <c r="AT266" s="181" t="s">
        <v>144</v>
      </c>
      <c r="AU266" s="181" t="s">
        <v>149</v>
      </c>
      <c r="AY266" s="15" t="s">
        <v>142</v>
      </c>
      <c r="BE266" s="182">
        <f>IF(N266="základná",J266,0)</f>
        <v>0</v>
      </c>
      <c r="BF266" s="182">
        <f>IF(N266="znížená",J266,0)</f>
        <v>305.00999999999999</v>
      </c>
      <c r="BG266" s="182">
        <f>IF(N266="zákl. prenesená",J266,0)</f>
        <v>0</v>
      </c>
      <c r="BH266" s="182">
        <f>IF(N266="zníž. prenesená",J266,0)</f>
        <v>0</v>
      </c>
      <c r="BI266" s="182">
        <f>IF(N266="nulová",J266,0)</f>
        <v>0</v>
      </c>
      <c r="BJ266" s="15" t="s">
        <v>149</v>
      </c>
      <c r="BK266" s="182">
        <f>ROUND(I266*H266,2)</f>
        <v>305.00999999999999</v>
      </c>
      <c r="BL266" s="15" t="s">
        <v>174</v>
      </c>
      <c r="BM266" s="181" t="s">
        <v>553</v>
      </c>
    </row>
    <row r="267" s="2" customFormat="1" ht="24.15" customHeight="1">
      <c r="A267" s="28"/>
      <c r="B267" s="169"/>
      <c r="C267" s="183" t="s">
        <v>348</v>
      </c>
      <c r="D267" s="183" t="s">
        <v>291</v>
      </c>
      <c r="E267" s="184" t="s">
        <v>554</v>
      </c>
      <c r="F267" s="185" t="s">
        <v>555</v>
      </c>
      <c r="G267" s="186" t="s">
        <v>155</v>
      </c>
      <c r="H267" s="187">
        <v>299.14600000000002</v>
      </c>
      <c r="I267" s="188">
        <v>14.210000000000001</v>
      </c>
      <c r="J267" s="188">
        <f>ROUND(I267*H267,2)</f>
        <v>4250.8599999999997</v>
      </c>
      <c r="K267" s="189"/>
      <c r="L267" s="190"/>
      <c r="M267" s="191" t="s">
        <v>1</v>
      </c>
      <c r="N267" s="192" t="s">
        <v>38</v>
      </c>
      <c r="O267" s="179">
        <v>0</v>
      </c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81" t="s">
        <v>203</v>
      </c>
      <c r="AT267" s="181" t="s">
        <v>291</v>
      </c>
      <c r="AU267" s="181" t="s">
        <v>149</v>
      </c>
      <c r="AY267" s="15" t="s">
        <v>142</v>
      </c>
      <c r="BE267" s="182">
        <f>IF(N267="základná",J267,0)</f>
        <v>0</v>
      </c>
      <c r="BF267" s="182">
        <f>IF(N267="znížená",J267,0)</f>
        <v>4250.8599999999997</v>
      </c>
      <c r="BG267" s="182">
        <f>IF(N267="zákl. prenesená",J267,0)</f>
        <v>0</v>
      </c>
      <c r="BH267" s="182">
        <f>IF(N267="zníž. prenesená",J267,0)</f>
        <v>0</v>
      </c>
      <c r="BI267" s="182">
        <f>IF(N267="nulová",J267,0)</f>
        <v>0</v>
      </c>
      <c r="BJ267" s="15" t="s">
        <v>149</v>
      </c>
      <c r="BK267" s="182">
        <f>ROUND(I267*H267,2)</f>
        <v>4250.8599999999997</v>
      </c>
      <c r="BL267" s="15" t="s">
        <v>174</v>
      </c>
      <c r="BM267" s="181" t="s">
        <v>556</v>
      </c>
    </row>
    <row r="268" s="2" customFormat="1" ht="24.15" customHeight="1">
      <c r="A268" s="28"/>
      <c r="B268" s="169"/>
      <c r="C268" s="170" t="s">
        <v>557</v>
      </c>
      <c r="D268" s="170" t="s">
        <v>144</v>
      </c>
      <c r="E268" s="171" t="s">
        <v>558</v>
      </c>
      <c r="F268" s="172" t="s">
        <v>559</v>
      </c>
      <c r="G268" s="173" t="s">
        <v>155</v>
      </c>
      <c r="H268" s="174">
        <v>128.68799999999999</v>
      </c>
      <c r="I268" s="175">
        <v>4.7999999999999998</v>
      </c>
      <c r="J268" s="175">
        <f>ROUND(I268*H268,2)</f>
        <v>617.70000000000005</v>
      </c>
      <c r="K268" s="176"/>
      <c r="L268" s="29"/>
      <c r="M268" s="177" t="s">
        <v>1</v>
      </c>
      <c r="N268" s="178" t="s">
        <v>38</v>
      </c>
      <c r="O268" s="179">
        <v>0</v>
      </c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81" t="s">
        <v>174</v>
      </c>
      <c r="AT268" s="181" t="s">
        <v>144</v>
      </c>
      <c r="AU268" s="181" t="s">
        <v>149</v>
      </c>
      <c r="AY268" s="15" t="s">
        <v>142</v>
      </c>
      <c r="BE268" s="182">
        <f>IF(N268="základná",J268,0)</f>
        <v>0</v>
      </c>
      <c r="BF268" s="182">
        <f>IF(N268="znížená",J268,0)</f>
        <v>617.70000000000005</v>
      </c>
      <c r="BG268" s="182">
        <f>IF(N268="zákl. prenesená",J268,0)</f>
        <v>0</v>
      </c>
      <c r="BH268" s="182">
        <f>IF(N268="zníž. prenesená",J268,0)</f>
        <v>0</v>
      </c>
      <c r="BI268" s="182">
        <f>IF(N268="nulová",J268,0)</f>
        <v>0</v>
      </c>
      <c r="BJ268" s="15" t="s">
        <v>149</v>
      </c>
      <c r="BK268" s="182">
        <f>ROUND(I268*H268,2)</f>
        <v>617.70000000000005</v>
      </c>
      <c r="BL268" s="15" t="s">
        <v>174</v>
      </c>
      <c r="BM268" s="181" t="s">
        <v>560</v>
      </c>
    </row>
    <row r="269" s="2" customFormat="1" ht="24.15" customHeight="1">
      <c r="A269" s="28"/>
      <c r="B269" s="169"/>
      <c r="C269" s="183" t="s">
        <v>352</v>
      </c>
      <c r="D269" s="183" t="s">
        <v>291</v>
      </c>
      <c r="E269" s="184" t="s">
        <v>561</v>
      </c>
      <c r="F269" s="185" t="s">
        <v>562</v>
      </c>
      <c r="G269" s="186" t="s">
        <v>155</v>
      </c>
      <c r="H269" s="187">
        <v>131.262</v>
      </c>
      <c r="I269" s="188">
        <v>42.200000000000003</v>
      </c>
      <c r="J269" s="188">
        <f>ROUND(I269*H269,2)</f>
        <v>5539.2600000000002</v>
      </c>
      <c r="K269" s="189"/>
      <c r="L269" s="190"/>
      <c r="M269" s="191" t="s">
        <v>1</v>
      </c>
      <c r="N269" s="192" t="s">
        <v>38</v>
      </c>
      <c r="O269" s="179">
        <v>0</v>
      </c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81" t="s">
        <v>203</v>
      </c>
      <c r="AT269" s="181" t="s">
        <v>291</v>
      </c>
      <c r="AU269" s="181" t="s">
        <v>149</v>
      </c>
      <c r="AY269" s="15" t="s">
        <v>142</v>
      </c>
      <c r="BE269" s="182">
        <f>IF(N269="základná",J269,0)</f>
        <v>0</v>
      </c>
      <c r="BF269" s="182">
        <f>IF(N269="znížená",J269,0)</f>
        <v>5539.2600000000002</v>
      </c>
      <c r="BG269" s="182">
        <f>IF(N269="zákl. prenesená",J269,0)</f>
        <v>0</v>
      </c>
      <c r="BH269" s="182">
        <f>IF(N269="zníž. prenesená",J269,0)</f>
        <v>0</v>
      </c>
      <c r="BI269" s="182">
        <f>IF(N269="nulová",J269,0)</f>
        <v>0</v>
      </c>
      <c r="BJ269" s="15" t="s">
        <v>149</v>
      </c>
      <c r="BK269" s="182">
        <f>ROUND(I269*H269,2)</f>
        <v>5539.2600000000002</v>
      </c>
      <c r="BL269" s="15" t="s">
        <v>174</v>
      </c>
      <c r="BM269" s="181" t="s">
        <v>563</v>
      </c>
    </row>
    <row r="270" s="2" customFormat="1" ht="33" customHeight="1">
      <c r="A270" s="28"/>
      <c r="B270" s="169"/>
      <c r="C270" s="170" t="s">
        <v>564</v>
      </c>
      <c r="D270" s="170" t="s">
        <v>144</v>
      </c>
      <c r="E270" s="171" t="s">
        <v>565</v>
      </c>
      <c r="F270" s="172" t="s">
        <v>566</v>
      </c>
      <c r="G270" s="173" t="s">
        <v>155</v>
      </c>
      <c r="H270" s="174">
        <v>310.58699999999999</v>
      </c>
      <c r="I270" s="175">
        <v>3.25</v>
      </c>
      <c r="J270" s="175">
        <f>ROUND(I270*H270,2)</f>
        <v>1009.41</v>
      </c>
      <c r="K270" s="176"/>
      <c r="L270" s="29"/>
      <c r="M270" s="177" t="s">
        <v>1</v>
      </c>
      <c r="N270" s="178" t="s">
        <v>38</v>
      </c>
      <c r="O270" s="179">
        <v>0</v>
      </c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81" t="s">
        <v>174</v>
      </c>
      <c r="AT270" s="181" t="s">
        <v>144</v>
      </c>
      <c r="AU270" s="181" t="s">
        <v>149</v>
      </c>
      <c r="AY270" s="15" t="s">
        <v>142</v>
      </c>
      <c r="BE270" s="182">
        <f>IF(N270="základná",J270,0)</f>
        <v>0</v>
      </c>
      <c r="BF270" s="182">
        <f>IF(N270="znížená",J270,0)</f>
        <v>1009.41</v>
      </c>
      <c r="BG270" s="182">
        <f>IF(N270="zákl. prenesená",J270,0)</f>
        <v>0</v>
      </c>
      <c r="BH270" s="182">
        <f>IF(N270="zníž. prenesená",J270,0)</f>
        <v>0</v>
      </c>
      <c r="BI270" s="182">
        <f>IF(N270="nulová",J270,0)</f>
        <v>0</v>
      </c>
      <c r="BJ270" s="15" t="s">
        <v>149</v>
      </c>
      <c r="BK270" s="182">
        <f>ROUND(I270*H270,2)</f>
        <v>1009.41</v>
      </c>
      <c r="BL270" s="15" t="s">
        <v>174</v>
      </c>
      <c r="BM270" s="181" t="s">
        <v>567</v>
      </c>
    </row>
    <row r="271" s="2" customFormat="1" ht="24.15" customHeight="1">
      <c r="A271" s="28"/>
      <c r="B271" s="169"/>
      <c r="C271" s="183" t="s">
        <v>355</v>
      </c>
      <c r="D271" s="183" t="s">
        <v>291</v>
      </c>
      <c r="E271" s="184" t="s">
        <v>568</v>
      </c>
      <c r="F271" s="185" t="s">
        <v>569</v>
      </c>
      <c r="G271" s="186" t="s">
        <v>163</v>
      </c>
      <c r="H271" s="187">
        <v>31.68</v>
      </c>
      <c r="I271" s="188">
        <v>125.44</v>
      </c>
      <c r="J271" s="188">
        <f>ROUND(I271*H271,2)</f>
        <v>3973.9400000000001</v>
      </c>
      <c r="K271" s="189"/>
      <c r="L271" s="190"/>
      <c r="M271" s="191" t="s">
        <v>1</v>
      </c>
      <c r="N271" s="192" t="s">
        <v>38</v>
      </c>
      <c r="O271" s="179">
        <v>0</v>
      </c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81" t="s">
        <v>203</v>
      </c>
      <c r="AT271" s="181" t="s">
        <v>291</v>
      </c>
      <c r="AU271" s="181" t="s">
        <v>149</v>
      </c>
      <c r="AY271" s="15" t="s">
        <v>142</v>
      </c>
      <c r="BE271" s="182">
        <f>IF(N271="základná",J271,0)</f>
        <v>0</v>
      </c>
      <c r="BF271" s="182">
        <f>IF(N271="znížená",J271,0)</f>
        <v>3973.9400000000001</v>
      </c>
      <c r="BG271" s="182">
        <f>IF(N271="zákl. prenesená",J271,0)</f>
        <v>0</v>
      </c>
      <c r="BH271" s="182">
        <f>IF(N271="zníž. prenesená",J271,0)</f>
        <v>0</v>
      </c>
      <c r="BI271" s="182">
        <f>IF(N271="nulová",J271,0)</f>
        <v>0</v>
      </c>
      <c r="BJ271" s="15" t="s">
        <v>149</v>
      </c>
      <c r="BK271" s="182">
        <f>ROUND(I271*H271,2)</f>
        <v>3973.9400000000001</v>
      </c>
      <c r="BL271" s="15" t="s">
        <v>174</v>
      </c>
      <c r="BM271" s="181" t="s">
        <v>570</v>
      </c>
    </row>
    <row r="272" s="2" customFormat="1" ht="24.15" customHeight="1">
      <c r="A272" s="28"/>
      <c r="B272" s="169"/>
      <c r="C272" s="170" t="s">
        <v>571</v>
      </c>
      <c r="D272" s="170" t="s">
        <v>144</v>
      </c>
      <c r="E272" s="171" t="s">
        <v>572</v>
      </c>
      <c r="F272" s="172" t="s">
        <v>573</v>
      </c>
      <c r="G272" s="173" t="s">
        <v>155</v>
      </c>
      <c r="H272" s="174">
        <v>310.58699999999999</v>
      </c>
      <c r="I272" s="175">
        <v>1.8600000000000001</v>
      </c>
      <c r="J272" s="175">
        <f>ROUND(I272*H272,2)</f>
        <v>577.69000000000005</v>
      </c>
      <c r="K272" s="176"/>
      <c r="L272" s="29"/>
      <c r="M272" s="177" t="s">
        <v>1</v>
      </c>
      <c r="N272" s="178" t="s">
        <v>38</v>
      </c>
      <c r="O272" s="179">
        <v>0</v>
      </c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81" t="s">
        <v>174</v>
      </c>
      <c r="AT272" s="181" t="s">
        <v>144</v>
      </c>
      <c r="AU272" s="181" t="s">
        <v>149</v>
      </c>
      <c r="AY272" s="15" t="s">
        <v>142</v>
      </c>
      <c r="BE272" s="182">
        <f>IF(N272="základná",J272,0)</f>
        <v>0</v>
      </c>
      <c r="BF272" s="182">
        <f>IF(N272="znížená",J272,0)</f>
        <v>577.69000000000005</v>
      </c>
      <c r="BG272" s="182">
        <f>IF(N272="zákl. prenesená",J272,0)</f>
        <v>0</v>
      </c>
      <c r="BH272" s="182">
        <f>IF(N272="zníž. prenesená",J272,0)</f>
        <v>0</v>
      </c>
      <c r="BI272" s="182">
        <f>IF(N272="nulová",J272,0)</f>
        <v>0</v>
      </c>
      <c r="BJ272" s="15" t="s">
        <v>149</v>
      </c>
      <c r="BK272" s="182">
        <f>ROUND(I272*H272,2)</f>
        <v>577.69000000000005</v>
      </c>
      <c r="BL272" s="15" t="s">
        <v>174</v>
      </c>
      <c r="BM272" s="181" t="s">
        <v>574</v>
      </c>
    </row>
    <row r="273" s="2" customFormat="1" ht="24.15" customHeight="1">
      <c r="A273" s="28"/>
      <c r="B273" s="169"/>
      <c r="C273" s="183" t="s">
        <v>359</v>
      </c>
      <c r="D273" s="183" t="s">
        <v>291</v>
      </c>
      <c r="E273" s="184" t="s">
        <v>575</v>
      </c>
      <c r="F273" s="185" t="s">
        <v>576</v>
      </c>
      <c r="G273" s="186" t="s">
        <v>155</v>
      </c>
      <c r="H273" s="187">
        <v>285.74000000000001</v>
      </c>
      <c r="I273" s="188">
        <v>11.710000000000001</v>
      </c>
      <c r="J273" s="188">
        <f>ROUND(I273*H273,2)</f>
        <v>3346.02</v>
      </c>
      <c r="K273" s="189"/>
      <c r="L273" s="190"/>
      <c r="M273" s="191" t="s">
        <v>1</v>
      </c>
      <c r="N273" s="192" t="s">
        <v>38</v>
      </c>
      <c r="O273" s="179">
        <v>0</v>
      </c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81" t="s">
        <v>203</v>
      </c>
      <c r="AT273" s="181" t="s">
        <v>291</v>
      </c>
      <c r="AU273" s="181" t="s">
        <v>149</v>
      </c>
      <c r="AY273" s="15" t="s">
        <v>142</v>
      </c>
      <c r="BE273" s="182">
        <f>IF(N273="základná",J273,0)</f>
        <v>0</v>
      </c>
      <c r="BF273" s="182">
        <f>IF(N273="znížená",J273,0)</f>
        <v>3346.02</v>
      </c>
      <c r="BG273" s="182">
        <f>IF(N273="zákl. prenesená",J273,0)</f>
        <v>0</v>
      </c>
      <c r="BH273" s="182">
        <f>IF(N273="zníž. prenesená",J273,0)</f>
        <v>0</v>
      </c>
      <c r="BI273" s="182">
        <f>IF(N273="nulová",J273,0)</f>
        <v>0</v>
      </c>
      <c r="BJ273" s="15" t="s">
        <v>149</v>
      </c>
      <c r="BK273" s="182">
        <f>ROUND(I273*H273,2)</f>
        <v>3346.02</v>
      </c>
      <c r="BL273" s="15" t="s">
        <v>174</v>
      </c>
      <c r="BM273" s="181" t="s">
        <v>577</v>
      </c>
    </row>
    <row r="274" s="2" customFormat="1" ht="24.15" customHeight="1">
      <c r="A274" s="28"/>
      <c r="B274" s="169"/>
      <c r="C274" s="183" t="s">
        <v>578</v>
      </c>
      <c r="D274" s="183" t="s">
        <v>291</v>
      </c>
      <c r="E274" s="184" t="s">
        <v>579</v>
      </c>
      <c r="F274" s="185" t="s">
        <v>580</v>
      </c>
      <c r="G274" s="186" t="s">
        <v>155</v>
      </c>
      <c r="H274" s="187">
        <v>285.74000000000001</v>
      </c>
      <c r="I274" s="188">
        <v>14.869999999999999</v>
      </c>
      <c r="J274" s="188">
        <f>ROUND(I274*H274,2)</f>
        <v>4248.9499999999998</v>
      </c>
      <c r="K274" s="189"/>
      <c r="L274" s="190"/>
      <c r="M274" s="191" t="s">
        <v>1</v>
      </c>
      <c r="N274" s="192" t="s">
        <v>38</v>
      </c>
      <c r="O274" s="179">
        <v>0</v>
      </c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81" t="s">
        <v>203</v>
      </c>
      <c r="AT274" s="181" t="s">
        <v>291</v>
      </c>
      <c r="AU274" s="181" t="s">
        <v>149</v>
      </c>
      <c r="AY274" s="15" t="s">
        <v>142</v>
      </c>
      <c r="BE274" s="182">
        <f>IF(N274="základná",J274,0)</f>
        <v>0</v>
      </c>
      <c r="BF274" s="182">
        <f>IF(N274="znížená",J274,0)</f>
        <v>4248.9499999999998</v>
      </c>
      <c r="BG274" s="182">
        <f>IF(N274="zákl. prenesená",J274,0)</f>
        <v>0</v>
      </c>
      <c r="BH274" s="182">
        <f>IF(N274="zníž. prenesená",J274,0)</f>
        <v>0</v>
      </c>
      <c r="BI274" s="182">
        <f>IF(N274="nulová",J274,0)</f>
        <v>0</v>
      </c>
      <c r="BJ274" s="15" t="s">
        <v>149</v>
      </c>
      <c r="BK274" s="182">
        <f>ROUND(I274*H274,2)</f>
        <v>4248.9499999999998</v>
      </c>
      <c r="BL274" s="15" t="s">
        <v>174</v>
      </c>
      <c r="BM274" s="181" t="s">
        <v>581</v>
      </c>
    </row>
    <row r="275" s="2" customFormat="1" ht="24.15" customHeight="1">
      <c r="A275" s="28"/>
      <c r="B275" s="169"/>
      <c r="C275" s="183" t="s">
        <v>362</v>
      </c>
      <c r="D275" s="183" t="s">
        <v>291</v>
      </c>
      <c r="E275" s="184" t="s">
        <v>582</v>
      </c>
      <c r="F275" s="185" t="s">
        <v>583</v>
      </c>
      <c r="G275" s="186" t="s">
        <v>155</v>
      </c>
      <c r="H275" s="187">
        <v>37.270000000000003</v>
      </c>
      <c r="I275" s="188">
        <v>17.649999999999999</v>
      </c>
      <c r="J275" s="188">
        <f>ROUND(I275*H275,2)</f>
        <v>657.82000000000005</v>
      </c>
      <c r="K275" s="189"/>
      <c r="L275" s="190"/>
      <c r="M275" s="191" t="s">
        <v>1</v>
      </c>
      <c r="N275" s="192" t="s">
        <v>38</v>
      </c>
      <c r="O275" s="179">
        <v>0</v>
      </c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1" t="s">
        <v>203</v>
      </c>
      <c r="AT275" s="181" t="s">
        <v>291</v>
      </c>
      <c r="AU275" s="181" t="s">
        <v>149</v>
      </c>
      <c r="AY275" s="15" t="s">
        <v>142</v>
      </c>
      <c r="BE275" s="182">
        <f>IF(N275="základná",J275,0)</f>
        <v>0</v>
      </c>
      <c r="BF275" s="182">
        <f>IF(N275="znížená",J275,0)</f>
        <v>657.82000000000005</v>
      </c>
      <c r="BG275" s="182">
        <f>IF(N275="zákl. prenesená",J275,0)</f>
        <v>0</v>
      </c>
      <c r="BH275" s="182">
        <f>IF(N275="zníž. prenesená",J275,0)</f>
        <v>0</v>
      </c>
      <c r="BI275" s="182">
        <f>IF(N275="nulová",J275,0)</f>
        <v>0</v>
      </c>
      <c r="BJ275" s="15" t="s">
        <v>149</v>
      </c>
      <c r="BK275" s="182">
        <f>ROUND(I275*H275,2)</f>
        <v>657.82000000000005</v>
      </c>
      <c r="BL275" s="15" t="s">
        <v>174</v>
      </c>
      <c r="BM275" s="181" t="s">
        <v>584</v>
      </c>
    </row>
    <row r="276" s="2" customFormat="1" ht="24.15" customHeight="1">
      <c r="A276" s="28"/>
      <c r="B276" s="169"/>
      <c r="C276" s="183" t="s">
        <v>585</v>
      </c>
      <c r="D276" s="183" t="s">
        <v>291</v>
      </c>
      <c r="E276" s="184" t="s">
        <v>561</v>
      </c>
      <c r="F276" s="185" t="s">
        <v>562</v>
      </c>
      <c r="G276" s="186" t="s">
        <v>155</v>
      </c>
      <c r="H276" s="187">
        <v>37.270000000000003</v>
      </c>
      <c r="I276" s="188">
        <v>24.489999999999998</v>
      </c>
      <c r="J276" s="188">
        <f>ROUND(I276*H276,2)</f>
        <v>912.74000000000001</v>
      </c>
      <c r="K276" s="189"/>
      <c r="L276" s="190"/>
      <c r="M276" s="191" t="s">
        <v>1</v>
      </c>
      <c r="N276" s="192" t="s">
        <v>38</v>
      </c>
      <c r="O276" s="179">
        <v>0</v>
      </c>
      <c r="P276" s="179">
        <f>O276*H276</f>
        <v>0</v>
      </c>
      <c r="Q276" s="179">
        <v>0</v>
      </c>
      <c r="R276" s="179">
        <f>Q276*H276</f>
        <v>0</v>
      </c>
      <c r="S276" s="179">
        <v>0</v>
      </c>
      <c r="T276" s="180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81" t="s">
        <v>203</v>
      </c>
      <c r="AT276" s="181" t="s">
        <v>291</v>
      </c>
      <c r="AU276" s="181" t="s">
        <v>149</v>
      </c>
      <c r="AY276" s="15" t="s">
        <v>142</v>
      </c>
      <c r="BE276" s="182">
        <f>IF(N276="základná",J276,0)</f>
        <v>0</v>
      </c>
      <c r="BF276" s="182">
        <f>IF(N276="znížená",J276,0)</f>
        <v>912.74000000000001</v>
      </c>
      <c r="BG276" s="182">
        <f>IF(N276="zákl. prenesená",J276,0)</f>
        <v>0</v>
      </c>
      <c r="BH276" s="182">
        <f>IF(N276="zníž. prenesená",J276,0)</f>
        <v>0</v>
      </c>
      <c r="BI276" s="182">
        <f>IF(N276="nulová",J276,0)</f>
        <v>0</v>
      </c>
      <c r="BJ276" s="15" t="s">
        <v>149</v>
      </c>
      <c r="BK276" s="182">
        <f>ROUND(I276*H276,2)</f>
        <v>912.74000000000001</v>
      </c>
      <c r="BL276" s="15" t="s">
        <v>174</v>
      </c>
      <c r="BM276" s="181" t="s">
        <v>586</v>
      </c>
    </row>
    <row r="277" s="2" customFormat="1" ht="24.15" customHeight="1">
      <c r="A277" s="28"/>
      <c r="B277" s="169"/>
      <c r="C277" s="170" t="s">
        <v>366</v>
      </c>
      <c r="D277" s="170" t="s">
        <v>144</v>
      </c>
      <c r="E277" s="171" t="s">
        <v>587</v>
      </c>
      <c r="F277" s="172" t="s">
        <v>588</v>
      </c>
      <c r="G277" s="173" t="s">
        <v>155</v>
      </c>
      <c r="H277" s="174">
        <v>63.304000000000002</v>
      </c>
      <c r="I277" s="175">
        <v>3.71</v>
      </c>
      <c r="J277" s="175">
        <f>ROUND(I277*H277,2)</f>
        <v>234.86000000000001</v>
      </c>
      <c r="K277" s="176"/>
      <c r="L277" s="29"/>
      <c r="M277" s="177" t="s">
        <v>1</v>
      </c>
      <c r="N277" s="178" t="s">
        <v>38</v>
      </c>
      <c r="O277" s="179">
        <v>0</v>
      </c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81" t="s">
        <v>174</v>
      </c>
      <c r="AT277" s="181" t="s">
        <v>144</v>
      </c>
      <c r="AU277" s="181" t="s">
        <v>149</v>
      </c>
      <c r="AY277" s="15" t="s">
        <v>142</v>
      </c>
      <c r="BE277" s="182">
        <f>IF(N277="základná",J277,0)</f>
        <v>0</v>
      </c>
      <c r="BF277" s="182">
        <f>IF(N277="znížená",J277,0)</f>
        <v>234.86000000000001</v>
      </c>
      <c r="BG277" s="182">
        <f>IF(N277="zákl. prenesená",J277,0)</f>
        <v>0</v>
      </c>
      <c r="BH277" s="182">
        <f>IF(N277="zníž. prenesená",J277,0)</f>
        <v>0</v>
      </c>
      <c r="BI277" s="182">
        <f>IF(N277="nulová",J277,0)</f>
        <v>0</v>
      </c>
      <c r="BJ277" s="15" t="s">
        <v>149</v>
      </c>
      <c r="BK277" s="182">
        <f>ROUND(I277*H277,2)</f>
        <v>234.86000000000001</v>
      </c>
      <c r="BL277" s="15" t="s">
        <v>174</v>
      </c>
      <c r="BM277" s="181" t="s">
        <v>589</v>
      </c>
    </row>
    <row r="278" s="2" customFormat="1" ht="33" customHeight="1">
      <c r="A278" s="28"/>
      <c r="B278" s="169"/>
      <c r="C278" s="183" t="s">
        <v>590</v>
      </c>
      <c r="D278" s="183" t="s">
        <v>291</v>
      </c>
      <c r="E278" s="184" t="s">
        <v>591</v>
      </c>
      <c r="F278" s="185" t="s">
        <v>592</v>
      </c>
      <c r="G278" s="186" t="s">
        <v>155</v>
      </c>
      <c r="H278" s="187">
        <v>64.569999999999993</v>
      </c>
      <c r="I278" s="188">
        <v>8.3599999999999994</v>
      </c>
      <c r="J278" s="188">
        <f>ROUND(I278*H278,2)</f>
        <v>539.80999999999995</v>
      </c>
      <c r="K278" s="189"/>
      <c r="L278" s="190"/>
      <c r="M278" s="191" t="s">
        <v>1</v>
      </c>
      <c r="N278" s="192" t="s">
        <v>38</v>
      </c>
      <c r="O278" s="179">
        <v>0</v>
      </c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81" t="s">
        <v>203</v>
      </c>
      <c r="AT278" s="181" t="s">
        <v>291</v>
      </c>
      <c r="AU278" s="181" t="s">
        <v>149</v>
      </c>
      <c r="AY278" s="15" t="s">
        <v>142</v>
      </c>
      <c r="BE278" s="182">
        <f>IF(N278="základná",J278,0)</f>
        <v>0</v>
      </c>
      <c r="BF278" s="182">
        <f>IF(N278="znížená",J278,0)</f>
        <v>539.80999999999995</v>
      </c>
      <c r="BG278" s="182">
        <f>IF(N278="zákl. prenesená",J278,0)</f>
        <v>0</v>
      </c>
      <c r="BH278" s="182">
        <f>IF(N278="zníž. prenesená",J278,0)</f>
        <v>0</v>
      </c>
      <c r="BI278" s="182">
        <f>IF(N278="nulová",J278,0)</f>
        <v>0</v>
      </c>
      <c r="BJ278" s="15" t="s">
        <v>149</v>
      </c>
      <c r="BK278" s="182">
        <f>ROUND(I278*H278,2)</f>
        <v>539.80999999999995</v>
      </c>
      <c r="BL278" s="15" t="s">
        <v>174</v>
      </c>
      <c r="BM278" s="181" t="s">
        <v>593</v>
      </c>
    </row>
    <row r="279" s="2" customFormat="1" ht="24.15" customHeight="1">
      <c r="A279" s="28"/>
      <c r="B279" s="169"/>
      <c r="C279" s="170" t="s">
        <v>369</v>
      </c>
      <c r="D279" s="170" t="s">
        <v>144</v>
      </c>
      <c r="E279" s="171" t="s">
        <v>594</v>
      </c>
      <c r="F279" s="172" t="s">
        <v>595</v>
      </c>
      <c r="G279" s="173" t="s">
        <v>496</v>
      </c>
      <c r="H279" s="174">
        <v>287.61399999999998</v>
      </c>
      <c r="I279" s="175">
        <v>1.2057954500000001</v>
      </c>
      <c r="J279" s="175">
        <f>ROUND(I279*H279,2)</f>
        <v>346.80000000000001</v>
      </c>
      <c r="K279" s="176"/>
      <c r="L279" s="29"/>
      <c r="M279" s="177" t="s">
        <v>1</v>
      </c>
      <c r="N279" s="178" t="s">
        <v>38</v>
      </c>
      <c r="O279" s="179">
        <v>0</v>
      </c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81" t="s">
        <v>174</v>
      </c>
      <c r="AT279" s="181" t="s">
        <v>144</v>
      </c>
      <c r="AU279" s="181" t="s">
        <v>149</v>
      </c>
      <c r="AY279" s="15" t="s">
        <v>142</v>
      </c>
      <c r="BE279" s="182">
        <f>IF(N279="základná",J279,0)</f>
        <v>0</v>
      </c>
      <c r="BF279" s="182">
        <f>IF(N279="znížená",J279,0)</f>
        <v>346.80000000000001</v>
      </c>
      <c r="BG279" s="182">
        <f>IF(N279="zákl. prenesená",J279,0)</f>
        <v>0</v>
      </c>
      <c r="BH279" s="182">
        <f>IF(N279="zníž. prenesená",J279,0)</f>
        <v>0</v>
      </c>
      <c r="BI279" s="182">
        <f>IF(N279="nulová",J279,0)</f>
        <v>0</v>
      </c>
      <c r="BJ279" s="15" t="s">
        <v>149</v>
      </c>
      <c r="BK279" s="182">
        <f>ROUND(I279*H279,2)</f>
        <v>346.80000000000001</v>
      </c>
      <c r="BL279" s="15" t="s">
        <v>174</v>
      </c>
      <c r="BM279" s="181" t="s">
        <v>596</v>
      </c>
    </row>
    <row r="280" s="12" customFormat="1" ht="22.8" customHeight="1">
      <c r="A280" s="12"/>
      <c r="B280" s="157"/>
      <c r="C280" s="12"/>
      <c r="D280" s="158" t="s">
        <v>71</v>
      </c>
      <c r="E280" s="167" t="s">
        <v>597</v>
      </c>
      <c r="F280" s="167" t="s">
        <v>598</v>
      </c>
      <c r="G280" s="12"/>
      <c r="H280" s="12"/>
      <c r="I280" s="12"/>
      <c r="J280" s="168">
        <f>BK280</f>
        <v>0</v>
      </c>
      <c r="K280" s="12"/>
      <c r="L280" s="157"/>
      <c r="M280" s="161"/>
      <c r="N280" s="162"/>
      <c r="O280" s="162"/>
      <c r="P280" s="163">
        <f>SUM(P281:P285)</f>
        <v>0</v>
      </c>
      <c r="Q280" s="162"/>
      <c r="R280" s="163">
        <f>SUM(R281:R285)</f>
        <v>0</v>
      </c>
      <c r="S280" s="162"/>
      <c r="T280" s="164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58" t="s">
        <v>149</v>
      </c>
      <c r="AT280" s="165" t="s">
        <v>71</v>
      </c>
      <c r="AU280" s="165" t="s">
        <v>80</v>
      </c>
      <c r="AY280" s="158" t="s">
        <v>142</v>
      </c>
      <c r="BK280" s="166">
        <f>SUM(BK281:BK285)</f>
        <v>0</v>
      </c>
    </row>
    <row r="281" s="2" customFormat="1" ht="24.15" customHeight="1">
      <c r="A281" s="28"/>
      <c r="B281" s="169"/>
      <c r="C281" s="170" t="s">
        <v>599</v>
      </c>
      <c r="D281" s="170" t="s">
        <v>144</v>
      </c>
      <c r="E281" s="171" t="s">
        <v>600</v>
      </c>
      <c r="F281" s="172" t="s">
        <v>601</v>
      </c>
      <c r="G281" s="173" t="s">
        <v>388</v>
      </c>
      <c r="H281" s="174">
        <v>0</v>
      </c>
      <c r="I281" s="175">
        <v>27.469999999999999</v>
      </c>
      <c r="J281" s="175">
        <f>ROUND(I281*H281,2)</f>
        <v>0</v>
      </c>
      <c r="K281" s="176"/>
      <c r="L281" s="29"/>
      <c r="M281" s="177" t="s">
        <v>1</v>
      </c>
      <c r="N281" s="178" t="s">
        <v>38</v>
      </c>
      <c r="O281" s="179">
        <v>0</v>
      </c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1" t="s">
        <v>174</v>
      </c>
      <c r="AT281" s="181" t="s">
        <v>144</v>
      </c>
      <c r="AU281" s="181" t="s">
        <v>149</v>
      </c>
      <c r="AY281" s="15" t="s">
        <v>142</v>
      </c>
      <c r="BE281" s="182">
        <f>IF(N281="základná",J281,0)</f>
        <v>0</v>
      </c>
      <c r="BF281" s="182">
        <f>IF(N281="znížená",J281,0)</f>
        <v>0</v>
      </c>
      <c r="BG281" s="182">
        <f>IF(N281="zákl. prenesená",J281,0)</f>
        <v>0</v>
      </c>
      <c r="BH281" s="182">
        <f>IF(N281="zníž. prenesená",J281,0)</f>
        <v>0</v>
      </c>
      <c r="BI281" s="182">
        <f>IF(N281="nulová",J281,0)</f>
        <v>0</v>
      </c>
      <c r="BJ281" s="15" t="s">
        <v>149</v>
      </c>
      <c r="BK281" s="182">
        <f>ROUND(I281*H281,2)</f>
        <v>0</v>
      </c>
      <c r="BL281" s="15" t="s">
        <v>174</v>
      </c>
      <c r="BM281" s="181" t="s">
        <v>602</v>
      </c>
    </row>
    <row r="282" s="2" customFormat="1" ht="24.15" customHeight="1">
      <c r="A282" s="28"/>
      <c r="B282" s="169"/>
      <c r="C282" s="170" t="s">
        <v>373</v>
      </c>
      <c r="D282" s="170" t="s">
        <v>144</v>
      </c>
      <c r="E282" s="171" t="s">
        <v>603</v>
      </c>
      <c r="F282" s="172" t="s">
        <v>604</v>
      </c>
      <c r="G282" s="173" t="s">
        <v>388</v>
      </c>
      <c r="H282" s="174">
        <v>0</v>
      </c>
      <c r="I282" s="175">
        <v>36.5</v>
      </c>
      <c r="J282" s="175">
        <f>ROUND(I282*H282,2)</f>
        <v>0</v>
      </c>
      <c r="K282" s="176"/>
      <c r="L282" s="29"/>
      <c r="M282" s="177" t="s">
        <v>1</v>
      </c>
      <c r="N282" s="178" t="s">
        <v>38</v>
      </c>
      <c r="O282" s="179">
        <v>0</v>
      </c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81" t="s">
        <v>174</v>
      </c>
      <c r="AT282" s="181" t="s">
        <v>144</v>
      </c>
      <c r="AU282" s="181" t="s">
        <v>149</v>
      </c>
      <c r="AY282" s="15" t="s">
        <v>142</v>
      </c>
      <c r="BE282" s="182">
        <f>IF(N282="základná",J282,0)</f>
        <v>0</v>
      </c>
      <c r="BF282" s="182">
        <f>IF(N282="znížená",J282,0)</f>
        <v>0</v>
      </c>
      <c r="BG282" s="182">
        <f>IF(N282="zákl. prenesená",J282,0)</f>
        <v>0</v>
      </c>
      <c r="BH282" s="182">
        <f>IF(N282="zníž. prenesená",J282,0)</f>
        <v>0</v>
      </c>
      <c r="BI282" s="182">
        <f>IF(N282="nulová",J282,0)</f>
        <v>0</v>
      </c>
      <c r="BJ282" s="15" t="s">
        <v>149</v>
      </c>
      <c r="BK282" s="182">
        <f>ROUND(I282*H282,2)</f>
        <v>0</v>
      </c>
      <c r="BL282" s="15" t="s">
        <v>174</v>
      </c>
      <c r="BM282" s="181" t="s">
        <v>605</v>
      </c>
    </row>
    <row r="283" s="2" customFormat="1" ht="16.5" customHeight="1">
      <c r="A283" s="28"/>
      <c r="B283" s="169"/>
      <c r="C283" s="170" t="s">
        <v>606</v>
      </c>
      <c r="D283" s="170" t="s">
        <v>144</v>
      </c>
      <c r="E283" s="171" t="s">
        <v>607</v>
      </c>
      <c r="F283" s="172" t="s">
        <v>608</v>
      </c>
      <c r="G283" s="173" t="s">
        <v>147</v>
      </c>
      <c r="H283" s="174">
        <v>0</v>
      </c>
      <c r="I283" s="175">
        <v>68</v>
      </c>
      <c r="J283" s="175">
        <f>ROUND(I283*H283,2)</f>
        <v>0</v>
      </c>
      <c r="K283" s="176"/>
      <c r="L283" s="29"/>
      <c r="M283" s="177" t="s">
        <v>1</v>
      </c>
      <c r="N283" s="178" t="s">
        <v>38</v>
      </c>
      <c r="O283" s="179">
        <v>0</v>
      </c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81" t="s">
        <v>174</v>
      </c>
      <c r="AT283" s="181" t="s">
        <v>144</v>
      </c>
      <c r="AU283" s="181" t="s">
        <v>149</v>
      </c>
      <c r="AY283" s="15" t="s">
        <v>142</v>
      </c>
      <c r="BE283" s="182">
        <f>IF(N283="základná",J283,0)</f>
        <v>0</v>
      </c>
      <c r="BF283" s="182">
        <f>IF(N283="znížená",J283,0)</f>
        <v>0</v>
      </c>
      <c r="BG283" s="182">
        <f>IF(N283="zákl. prenesená",J283,0)</f>
        <v>0</v>
      </c>
      <c r="BH283" s="182">
        <f>IF(N283="zníž. prenesená",J283,0)</f>
        <v>0</v>
      </c>
      <c r="BI283" s="182">
        <f>IF(N283="nulová",J283,0)</f>
        <v>0</v>
      </c>
      <c r="BJ283" s="15" t="s">
        <v>149</v>
      </c>
      <c r="BK283" s="182">
        <f>ROUND(I283*H283,2)</f>
        <v>0</v>
      </c>
      <c r="BL283" s="15" t="s">
        <v>174</v>
      </c>
      <c r="BM283" s="181" t="s">
        <v>609</v>
      </c>
    </row>
    <row r="284" s="2" customFormat="1" ht="24.15" customHeight="1">
      <c r="A284" s="28"/>
      <c r="B284" s="169"/>
      <c r="C284" s="170" t="s">
        <v>376</v>
      </c>
      <c r="D284" s="170" t="s">
        <v>144</v>
      </c>
      <c r="E284" s="171" t="s">
        <v>610</v>
      </c>
      <c r="F284" s="172" t="s">
        <v>611</v>
      </c>
      <c r="G284" s="173" t="s">
        <v>388</v>
      </c>
      <c r="H284" s="174">
        <v>0</v>
      </c>
      <c r="I284" s="175">
        <v>24.469999999999999</v>
      </c>
      <c r="J284" s="175">
        <f>ROUND(I284*H284,2)</f>
        <v>0</v>
      </c>
      <c r="K284" s="176"/>
      <c r="L284" s="29"/>
      <c r="M284" s="177" t="s">
        <v>1</v>
      </c>
      <c r="N284" s="178" t="s">
        <v>38</v>
      </c>
      <c r="O284" s="179">
        <v>0</v>
      </c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81" t="s">
        <v>174</v>
      </c>
      <c r="AT284" s="181" t="s">
        <v>144</v>
      </c>
      <c r="AU284" s="181" t="s">
        <v>149</v>
      </c>
      <c r="AY284" s="15" t="s">
        <v>142</v>
      </c>
      <c r="BE284" s="182">
        <f>IF(N284="základná",J284,0)</f>
        <v>0</v>
      </c>
      <c r="BF284" s="182">
        <f>IF(N284="znížená",J284,0)</f>
        <v>0</v>
      </c>
      <c r="BG284" s="182">
        <f>IF(N284="zákl. prenesená",J284,0)</f>
        <v>0</v>
      </c>
      <c r="BH284" s="182">
        <f>IF(N284="zníž. prenesená",J284,0)</f>
        <v>0</v>
      </c>
      <c r="BI284" s="182">
        <f>IF(N284="nulová",J284,0)</f>
        <v>0</v>
      </c>
      <c r="BJ284" s="15" t="s">
        <v>149</v>
      </c>
      <c r="BK284" s="182">
        <f>ROUND(I284*H284,2)</f>
        <v>0</v>
      </c>
      <c r="BL284" s="15" t="s">
        <v>174</v>
      </c>
      <c r="BM284" s="181" t="s">
        <v>612</v>
      </c>
    </row>
    <row r="285" s="2" customFormat="1" ht="24.15" customHeight="1">
      <c r="A285" s="28"/>
      <c r="B285" s="169"/>
      <c r="C285" s="170" t="s">
        <v>613</v>
      </c>
      <c r="D285" s="170" t="s">
        <v>144</v>
      </c>
      <c r="E285" s="171" t="s">
        <v>614</v>
      </c>
      <c r="F285" s="172" t="s">
        <v>615</v>
      </c>
      <c r="G285" s="173" t="s">
        <v>496</v>
      </c>
      <c r="H285" s="174">
        <v>0</v>
      </c>
      <c r="I285" s="175">
        <v>1.4674572800000001</v>
      </c>
      <c r="J285" s="175">
        <f>ROUND(I285*H285,2)</f>
        <v>0</v>
      </c>
      <c r="K285" s="176"/>
      <c r="L285" s="29"/>
      <c r="M285" s="177" t="s">
        <v>1</v>
      </c>
      <c r="N285" s="178" t="s">
        <v>38</v>
      </c>
      <c r="O285" s="179">
        <v>0</v>
      </c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81" t="s">
        <v>174</v>
      </c>
      <c r="AT285" s="181" t="s">
        <v>144</v>
      </c>
      <c r="AU285" s="181" t="s">
        <v>149</v>
      </c>
      <c r="AY285" s="15" t="s">
        <v>142</v>
      </c>
      <c r="BE285" s="182">
        <f>IF(N285="základná",J285,0)</f>
        <v>0</v>
      </c>
      <c r="BF285" s="182">
        <f>IF(N285="znížená",J285,0)</f>
        <v>0</v>
      </c>
      <c r="BG285" s="182">
        <f>IF(N285="zákl. prenesená",J285,0)</f>
        <v>0</v>
      </c>
      <c r="BH285" s="182">
        <f>IF(N285="zníž. prenesená",J285,0)</f>
        <v>0</v>
      </c>
      <c r="BI285" s="182">
        <f>IF(N285="nulová",J285,0)</f>
        <v>0</v>
      </c>
      <c r="BJ285" s="15" t="s">
        <v>149</v>
      </c>
      <c r="BK285" s="182">
        <f>ROUND(I285*H285,2)</f>
        <v>0</v>
      </c>
      <c r="BL285" s="15" t="s">
        <v>174</v>
      </c>
      <c r="BM285" s="181" t="s">
        <v>616</v>
      </c>
    </row>
    <row r="286" s="12" customFormat="1" ht="22.8" customHeight="1">
      <c r="A286" s="12"/>
      <c r="B286" s="157"/>
      <c r="C286" s="12"/>
      <c r="D286" s="158" t="s">
        <v>71</v>
      </c>
      <c r="E286" s="167" t="s">
        <v>617</v>
      </c>
      <c r="F286" s="167" t="s">
        <v>618</v>
      </c>
      <c r="G286" s="12"/>
      <c r="H286" s="12"/>
      <c r="I286" s="12"/>
      <c r="J286" s="168">
        <f>BK286</f>
        <v>23734.070000000003</v>
      </c>
      <c r="K286" s="12"/>
      <c r="L286" s="157"/>
      <c r="M286" s="161"/>
      <c r="N286" s="162"/>
      <c r="O286" s="162"/>
      <c r="P286" s="163">
        <f>SUM(P287:P299)</f>
        <v>0</v>
      </c>
      <c r="Q286" s="162"/>
      <c r="R286" s="163">
        <f>SUM(R287:R299)</f>
        <v>0</v>
      </c>
      <c r="S286" s="162"/>
      <c r="T286" s="164">
        <f>SUM(T287:T299)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58" t="s">
        <v>149</v>
      </c>
      <c r="AT286" s="165" t="s">
        <v>71</v>
      </c>
      <c r="AU286" s="165" t="s">
        <v>80</v>
      </c>
      <c r="AY286" s="158" t="s">
        <v>142</v>
      </c>
      <c r="BK286" s="166">
        <f>SUM(BK287:BK299)</f>
        <v>23734.070000000003</v>
      </c>
    </row>
    <row r="287" s="2" customFormat="1" ht="24.15" customHeight="1">
      <c r="A287" s="28"/>
      <c r="B287" s="169"/>
      <c r="C287" s="170" t="s">
        <v>380</v>
      </c>
      <c r="D287" s="170" t="s">
        <v>144</v>
      </c>
      <c r="E287" s="171" t="s">
        <v>619</v>
      </c>
      <c r="F287" s="172" t="s">
        <v>620</v>
      </c>
      <c r="G287" s="173" t="s">
        <v>388</v>
      </c>
      <c r="H287" s="174">
        <v>119.8</v>
      </c>
      <c r="I287" s="175">
        <v>14.369999999999999</v>
      </c>
      <c r="J287" s="175">
        <f>ROUND(I287*H287,2)</f>
        <v>1721.53</v>
      </c>
      <c r="K287" s="176"/>
      <c r="L287" s="29"/>
      <c r="M287" s="177" t="s">
        <v>1</v>
      </c>
      <c r="N287" s="178" t="s">
        <v>38</v>
      </c>
      <c r="O287" s="179">
        <v>0</v>
      </c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1" t="s">
        <v>174</v>
      </c>
      <c r="AT287" s="181" t="s">
        <v>144</v>
      </c>
      <c r="AU287" s="181" t="s">
        <v>149</v>
      </c>
      <c r="AY287" s="15" t="s">
        <v>142</v>
      </c>
      <c r="BE287" s="182">
        <f>IF(N287="základná",J287,0)</f>
        <v>0</v>
      </c>
      <c r="BF287" s="182">
        <f>IF(N287="znížená",J287,0)</f>
        <v>1721.53</v>
      </c>
      <c r="BG287" s="182">
        <f>IF(N287="zákl. prenesená",J287,0)</f>
        <v>0</v>
      </c>
      <c r="BH287" s="182">
        <f>IF(N287="zníž. prenesená",J287,0)</f>
        <v>0</v>
      </c>
      <c r="BI287" s="182">
        <f>IF(N287="nulová",J287,0)</f>
        <v>0</v>
      </c>
      <c r="BJ287" s="15" t="s">
        <v>149</v>
      </c>
      <c r="BK287" s="182">
        <f>ROUND(I287*H287,2)</f>
        <v>1721.53</v>
      </c>
      <c r="BL287" s="15" t="s">
        <v>174</v>
      </c>
      <c r="BM287" s="181" t="s">
        <v>621</v>
      </c>
    </row>
    <row r="288" s="2" customFormat="1" ht="37.8" customHeight="1">
      <c r="A288" s="28"/>
      <c r="B288" s="169"/>
      <c r="C288" s="183" t="s">
        <v>622</v>
      </c>
      <c r="D288" s="183" t="s">
        <v>291</v>
      </c>
      <c r="E288" s="184" t="s">
        <v>623</v>
      </c>
      <c r="F288" s="185" t="s">
        <v>624</v>
      </c>
      <c r="G288" s="186" t="s">
        <v>388</v>
      </c>
      <c r="H288" s="187">
        <v>125.79000000000001</v>
      </c>
      <c r="I288" s="188">
        <v>2.1800000000000002</v>
      </c>
      <c r="J288" s="188">
        <f>ROUND(I288*H288,2)</f>
        <v>274.22000000000003</v>
      </c>
      <c r="K288" s="189"/>
      <c r="L288" s="190"/>
      <c r="M288" s="191" t="s">
        <v>1</v>
      </c>
      <c r="N288" s="192" t="s">
        <v>38</v>
      </c>
      <c r="O288" s="179">
        <v>0</v>
      </c>
      <c r="P288" s="179">
        <f>O288*H288</f>
        <v>0</v>
      </c>
      <c r="Q288" s="179">
        <v>0</v>
      </c>
      <c r="R288" s="179">
        <f>Q288*H288</f>
        <v>0</v>
      </c>
      <c r="S288" s="179">
        <v>0</v>
      </c>
      <c r="T288" s="180">
        <f>S288*H288</f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81" t="s">
        <v>203</v>
      </c>
      <c r="AT288" s="181" t="s">
        <v>291</v>
      </c>
      <c r="AU288" s="181" t="s">
        <v>149</v>
      </c>
      <c r="AY288" s="15" t="s">
        <v>142</v>
      </c>
      <c r="BE288" s="182">
        <f>IF(N288="základná",J288,0)</f>
        <v>0</v>
      </c>
      <c r="BF288" s="182">
        <f>IF(N288="znížená",J288,0)</f>
        <v>274.22000000000003</v>
      </c>
      <c r="BG288" s="182">
        <f>IF(N288="zákl. prenesená",J288,0)</f>
        <v>0</v>
      </c>
      <c r="BH288" s="182">
        <f>IF(N288="zníž. prenesená",J288,0)</f>
        <v>0</v>
      </c>
      <c r="BI288" s="182">
        <f>IF(N288="nulová",J288,0)</f>
        <v>0</v>
      </c>
      <c r="BJ288" s="15" t="s">
        <v>149</v>
      </c>
      <c r="BK288" s="182">
        <f>ROUND(I288*H288,2)</f>
        <v>274.22000000000003</v>
      </c>
      <c r="BL288" s="15" t="s">
        <v>174</v>
      </c>
      <c r="BM288" s="181" t="s">
        <v>625</v>
      </c>
    </row>
    <row r="289" s="2" customFormat="1" ht="24.15" customHeight="1">
      <c r="A289" s="28"/>
      <c r="B289" s="169"/>
      <c r="C289" s="183" t="s">
        <v>383</v>
      </c>
      <c r="D289" s="183" t="s">
        <v>291</v>
      </c>
      <c r="E289" s="184" t="s">
        <v>626</v>
      </c>
      <c r="F289" s="185" t="s">
        <v>627</v>
      </c>
      <c r="G289" s="186" t="s">
        <v>147</v>
      </c>
      <c r="H289" s="187">
        <v>8</v>
      </c>
      <c r="I289" s="188">
        <v>791.15999999999997</v>
      </c>
      <c r="J289" s="188">
        <f>ROUND(I289*H289,2)</f>
        <v>6329.2799999999997</v>
      </c>
      <c r="K289" s="189"/>
      <c r="L289" s="190"/>
      <c r="M289" s="191" t="s">
        <v>1</v>
      </c>
      <c r="N289" s="192" t="s">
        <v>38</v>
      </c>
      <c r="O289" s="179">
        <v>0</v>
      </c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81" t="s">
        <v>203</v>
      </c>
      <c r="AT289" s="181" t="s">
        <v>291</v>
      </c>
      <c r="AU289" s="181" t="s">
        <v>149</v>
      </c>
      <c r="AY289" s="15" t="s">
        <v>142</v>
      </c>
      <c r="BE289" s="182">
        <f>IF(N289="základná",J289,0)</f>
        <v>0</v>
      </c>
      <c r="BF289" s="182">
        <f>IF(N289="znížená",J289,0)</f>
        <v>6329.2799999999997</v>
      </c>
      <c r="BG289" s="182">
        <f>IF(N289="zákl. prenesená",J289,0)</f>
        <v>0</v>
      </c>
      <c r="BH289" s="182">
        <f>IF(N289="zníž. prenesená",J289,0)</f>
        <v>0</v>
      </c>
      <c r="BI289" s="182">
        <f>IF(N289="nulová",J289,0)</f>
        <v>0</v>
      </c>
      <c r="BJ289" s="15" t="s">
        <v>149</v>
      </c>
      <c r="BK289" s="182">
        <f>ROUND(I289*H289,2)</f>
        <v>6329.2799999999997</v>
      </c>
      <c r="BL289" s="15" t="s">
        <v>174</v>
      </c>
      <c r="BM289" s="181" t="s">
        <v>628</v>
      </c>
    </row>
    <row r="290" s="2" customFormat="1" ht="24.15" customHeight="1">
      <c r="A290" s="28"/>
      <c r="B290" s="169"/>
      <c r="C290" s="183" t="s">
        <v>629</v>
      </c>
      <c r="D290" s="183" t="s">
        <v>291</v>
      </c>
      <c r="E290" s="184" t="s">
        <v>630</v>
      </c>
      <c r="F290" s="185" t="s">
        <v>631</v>
      </c>
      <c r="G290" s="186" t="s">
        <v>147</v>
      </c>
      <c r="H290" s="187">
        <v>6</v>
      </c>
      <c r="I290" s="188">
        <v>327.56999999999999</v>
      </c>
      <c r="J290" s="188">
        <f>ROUND(I290*H290,2)</f>
        <v>1965.4200000000001</v>
      </c>
      <c r="K290" s="189"/>
      <c r="L290" s="190"/>
      <c r="M290" s="191" t="s">
        <v>1</v>
      </c>
      <c r="N290" s="192" t="s">
        <v>38</v>
      </c>
      <c r="O290" s="179">
        <v>0</v>
      </c>
      <c r="P290" s="179">
        <f>O290*H290</f>
        <v>0</v>
      </c>
      <c r="Q290" s="179">
        <v>0</v>
      </c>
      <c r="R290" s="179">
        <f>Q290*H290</f>
        <v>0</v>
      </c>
      <c r="S290" s="179">
        <v>0</v>
      </c>
      <c r="T290" s="180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81" t="s">
        <v>203</v>
      </c>
      <c r="AT290" s="181" t="s">
        <v>291</v>
      </c>
      <c r="AU290" s="181" t="s">
        <v>149</v>
      </c>
      <c r="AY290" s="15" t="s">
        <v>142</v>
      </c>
      <c r="BE290" s="182">
        <f>IF(N290="základná",J290,0)</f>
        <v>0</v>
      </c>
      <c r="BF290" s="182">
        <f>IF(N290="znížená",J290,0)</f>
        <v>1965.4200000000001</v>
      </c>
      <c r="BG290" s="182">
        <f>IF(N290="zákl. prenesená",J290,0)</f>
        <v>0</v>
      </c>
      <c r="BH290" s="182">
        <f>IF(N290="zníž. prenesená",J290,0)</f>
        <v>0</v>
      </c>
      <c r="BI290" s="182">
        <f>IF(N290="nulová",J290,0)</f>
        <v>0</v>
      </c>
      <c r="BJ290" s="15" t="s">
        <v>149</v>
      </c>
      <c r="BK290" s="182">
        <f>ROUND(I290*H290,2)</f>
        <v>1965.4200000000001</v>
      </c>
      <c r="BL290" s="15" t="s">
        <v>174</v>
      </c>
      <c r="BM290" s="181" t="s">
        <v>632</v>
      </c>
    </row>
    <row r="291" s="2" customFormat="1" ht="24.15" customHeight="1">
      <c r="A291" s="28"/>
      <c r="B291" s="169"/>
      <c r="C291" s="170" t="s">
        <v>389</v>
      </c>
      <c r="D291" s="170" t="s">
        <v>144</v>
      </c>
      <c r="E291" s="171" t="s">
        <v>633</v>
      </c>
      <c r="F291" s="172" t="s">
        <v>634</v>
      </c>
      <c r="G291" s="173" t="s">
        <v>147</v>
      </c>
      <c r="H291" s="174">
        <v>2</v>
      </c>
      <c r="I291" s="175">
        <v>4637.6700000000001</v>
      </c>
      <c r="J291" s="175">
        <f>ROUND(I291*H291,2)</f>
        <v>9275.3400000000001</v>
      </c>
      <c r="K291" s="176"/>
      <c r="L291" s="29"/>
      <c r="M291" s="177" t="s">
        <v>1</v>
      </c>
      <c r="N291" s="178" t="s">
        <v>38</v>
      </c>
      <c r="O291" s="179">
        <v>0</v>
      </c>
      <c r="P291" s="179">
        <f>O291*H291</f>
        <v>0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81" t="s">
        <v>174</v>
      </c>
      <c r="AT291" s="181" t="s">
        <v>144</v>
      </c>
      <c r="AU291" s="181" t="s">
        <v>149</v>
      </c>
      <c r="AY291" s="15" t="s">
        <v>142</v>
      </c>
      <c r="BE291" s="182">
        <f>IF(N291="základná",J291,0)</f>
        <v>0</v>
      </c>
      <c r="BF291" s="182">
        <f>IF(N291="znížená",J291,0)</f>
        <v>9275.3400000000001</v>
      </c>
      <c r="BG291" s="182">
        <f>IF(N291="zákl. prenesená",J291,0)</f>
        <v>0</v>
      </c>
      <c r="BH291" s="182">
        <f>IF(N291="zníž. prenesená",J291,0)</f>
        <v>0</v>
      </c>
      <c r="BI291" s="182">
        <f>IF(N291="nulová",J291,0)</f>
        <v>0</v>
      </c>
      <c r="BJ291" s="15" t="s">
        <v>149</v>
      </c>
      <c r="BK291" s="182">
        <f>ROUND(I291*H291,2)</f>
        <v>9275.3400000000001</v>
      </c>
      <c r="BL291" s="15" t="s">
        <v>174</v>
      </c>
      <c r="BM291" s="181" t="s">
        <v>635</v>
      </c>
    </row>
    <row r="292" s="2" customFormat="1" ht="16.5" customHeight="1">
      <c r="A292" s="28"/>
      <c r="B292" s="169"/>
      <c r="C292" s="170" t="s">
        <v>636</v>
      </c>
      <c r="D292" s="170" t="s">
        <v>144</v>
      </c>
      <c r="E292" s="171" t="s">
        <v>637</v>
      </c>
      <c r="F292" s="172" t="s">
        <v>638</v>
      </c>
      <c r="G292" s="173" t="s">
        <v>388</v>
      </c>
      <c r="H292" s="174">
        <v>0</v>
      </c>
      <c r="I292" s="175">
        <v>26.809999999999999</v>
      </c>
      <c r="J292" s="175">
        <f>ROUND(I292*H292,2)</f>
        <v>0</v>
      </c>
      <c r="K292" s="176"/>
      <c r="L292" s="29"/>
      <c r="M292" s="177" t="s">
        <v>1</v>
      </c>
      <c r="N292" s="178" t="s">
        <v>38</v>
      </c>
      <c r="O292" s="179">
        <v>0</v>
      </c>
      <c r="P292" s="179">
        <f>O292*H292</f>
        <v>0</v>
      </c>
      <c r="Q292" s="179">
        <v>0</v>
      </c>
      <c r="R292" s="179">
        <f>Q292*H292</f>
        <v>0</v>
      </c>
      <c r="S292" s="179">
        <v>0</v>
      </c>
      <c r="T292" s="180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81" t="s">
        <v>174</v>
      </c>
      <c r="AT292" s="181" t="s">
        <v>144</v>
      </c>
      <c r="AU292" s="181" t="s">
        <v>149</v>
      </c>
      <c r="AY292" s="15" t="s">
        <v>142</v>
      </c>
      <c r="BE292" s="182">
        <f>IF(N292="základná",J292,0)</f>
        <v>0</v>
      </c>
      <c r="BF292" s="182">
        <f>IF(N292="znížená",J292,0)</f>
        <v>0</v>
      </c>
      <c r="BG292" s="182">
        <f>IF(N292="zákl. prenesená",J292,0)</f>
        <v>0</v>
      </c>
      <c r="BH292" s="182">
        <f>IF(N292="zníž. prenesená",J292,0)</f>
        <v>0</v>
      </c>
      <c r="BI292" s="182">
        <f>IF(N292="nulová",J292,0)</f>
        <v>0</v>
      </c>
      <c r="BJ292" s="15" t="s">
        <v>149</v>
      </c>
      <c r="BK292" s="182">
        <f>ROUND(I292*H292,2)</f>
        <v>0</v>
      </c>
      <c r="BL292" s="15" t="s">
        <v>174</v>
      </c>
      <c r="BM292" s="181" t="s">
        <v>639</v>
      </c>
    </row>
    <row r="293" s="2" customFormat="1" ht="24.15" customHeight="1">
      <c r="A293" s="28"/>
      <c r="B293" s="169"/>
      <c r="C293" s="183" t="s">
        <v>392</v>
      </c>
      <c r="D293" s="183" t="s">
        <v>291</v>
      </c>
      <c r="E293" s="184" t="s">
        <v>640</v>
      </c>
      <c r="F293" s="185" t="s">
        <v>641</v>
      </c>
      <c r="G293" s="186" t="s">
        <v>147</v>
      </c>
      <c r="H293" s="187">
        <v>0</v>
      </c>
      <c r="I293" s="188">
        <v>4929.1300000000001</v>
      </c>
      <c r="J293" s="188">
        <f>ROUND(I293*H293,2)</f>
        <v>0</v>
      </c>
      <c r="K293" s="189"/>
      <c r="L293" s="190"/>
      <c r="M293" s="191" t="s">
        <v>1</v>
      </c>
      <c r="N293" s="192" t="s">
        <v>38</v>
      </c>
      <c r="O293" s="179">
        <v>0</v>
      </c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81" t="s">
        <v>203</v>
      </c>
      <c r="AT293" s="181" t="s">
        <v>291</v>
      </c>
      <c r="AU293" s="181" t="s">
        <v>149</v>
      </c>
      <c r="AY293" s="15" t="s">
        <v>142</v>
      </c>
      <c r="BE293" s="182">
        <f>IF(N293="základná",J293,0)</f>
        <v>0</v>
      </c>
      <c r="BF293" s="182">
        <f>IF(N293="znížená",J293,0)</f>
        <v>0</v>
      </c>
      <c r="BG293" s="182">
        <f>IF(N293="zákl. prenesená",J293,0)</f>
        <v>0</v>
      </c>
      <c r="BH293" s="182">
        <f>IF(N293="zníž. prenesená",J293,0)</f>
        <v>0</v>
      </c>
      <c r="BI293" s="182">
        <f>IF(N293="nulová",J293,0)</f>
        <v>0</v>
      </c>
      <c r="BJ293" s="15" t="s">
        <v>149</v>
      </c>
      <c r="BK293" s="182">
        <f>ROUND(I293*H293,2)</f>
        <v>0</v>
      </c>
      <c r="BL293" s="15" t="s">
        <v>174</v>
      </c>
      <c r="BM293" s="181" t="s">
        <v>642</v>
      </c>
    </row>
    <row r="294" s="2" customFormat="1" ht="33" customHeight="1">
      <c r="A294" s="28"/>
      <c r="B294" s="169"/>
      <c r="C294" s="170" t="s">
        <v>643</v>
      </c>
      <c r="D294" s="170" t="s">
        <v>144</v>
      </c>
      <c r="E294" s="171" t="s">
        <v>644</v>
      </c>
      <c r="F294" s="172" t="s">
        <v>645</v>
      </c>
      <c r="G294" s="173" t="s">
        <v>147</v>
      </c>
      <c r="H294" s="174">
        <v>9</v>
      </c>
      <c r="I294" s="175">
        <v>20.5</v>
      </c>
      <c r="J294" s="175">
        <f>ROUND(I294*H294,2)</f>
        <v>184.5</v>
      </c>
      <c r="K294" s="176"/>
      <c r="L294" s="29"/>
      <c r="M294" s="177" t="s">
        <v>1</v>
      </c>
      <c r="N294" s="178" t="s">
        <v>38</v>
      </c>
      <c r="O294" s="179">
        <v>0</v>
      </c>
      <c r="P294" s="179">
        <f>O294*H294</f>
        <v>0</v>
      </c>
      <c r="Q294" s="179">
        <v>0</v>
      </c>
      <c r="R294" s="179">
        <f>Q294*H294</f>
        <v>0</v>
      </c>
      <c r="S294" s="179">
        <v>0</v>
      </c>
      <c r="T294" s="180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81" t="s">
        <v>174</v>
      </c>
      <c r="AT294" s="181" t="s">
        <v>144</v>
      </c>
      <c r="AU294" s="181" t="s">
        <v>149</v>
      </c>
      <c r="AY294" s="15" t="s">
        <v>142</v>
      </c>
      <c r="BE294" s="182">
        <f>IF(N294="základná",J294,0)</f>
        <v>0</v>
      </c>
      <c r="BF294" s="182">
        <f>IF(N294="znížená",J294,0)</f>
        <v>184.5</v>
      </c>
      <c r="BG294" s="182">
        <f>IF(N294="zákl. prenesená",J294,0)</f>
        <v>0</v>
      </c>
      <c r="BH294" s="182">
        <f>IF(N294="zníž. prenesená",J294,0)</f>
        <v>0</v>
      </c>
      <c r="BI294" s="182">
        <f>IF(N294="nulová",J294,0)</f>
        <v>0</v>
      </c>
      <c r="BJ294" s="15" t="s">
        <v>149</v>
      </c>
      <c r="BK294" s="182">
        <f>ROUND(I294*H294,2)</f>
        <v>184.5</v>
      </c>
      <c r="BL294" s="15" t="s">
        <v>174</v>
      </c>
      <c r="BM294" s="181" t="s">
        <v>646</v>
      </c>
    </row>
    <row r="295" s="2" customFormat="1" ht="16.5" customHeight="1">
      <c r="A295" s="28"/>
      <c r="B295" s="169"/>
      <c r="C295" s="183" t="s">
        <v>396</v>
      </c>
      <c r="D295" s="183" t="s">
        <v>291</v>
      </c>
      <c r="E295" s="184" t="s">
        <v>647</v>
      </c>
      <c r="F295" s="185" t="s">
        <v>648</v>
      </c>
      <c r="G295" s="186" t="s">
        <v>147</v>
      </c>
      <c r="H295" s="187">
        <v>9</v>
      </c>
      <c r="I295" s="188">
        <v>31.620000000000001</v>
      </c>
      <c r="J295" s="188">
        <f>ROUND(I295*H295,2)</f>
        <v>284.57999999999998</v>
      </c>
      <c r="K295" s="189"/>
      <c r="L295" s="190"/>
      <c r="M295" s="191" t="s">
        <v>1</v>
      </c>
      <c r="N295" s="192" t="s">
        <v>38</v>
      </c>
      <c r="O295" s="179">
        <v>0</v>
      </c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81" t="s">
        <v>203</v>
      </c>
      <c r="AT295" s="181" t="s">
        <v>291</v>
      </c>
      <c r="AU295" s="181" t="s">
        <v>149</v>
      </c>
      <c r="AY295" s="15" t="s">
        <v>142</v>
      </c>
      <c r="BE295" s="182">
        <f>IF(N295="základná",J295,0)</f>
        <v>0</v>
      </c>
      <c r="BF295" s="182">
        <f>IF(N295="znížená",J295,0)</f>
        <v>284.57999999999998</v>
      </c>
      <c r="BG295" s="182">
        <f>IF(N295="zákl. prenesená",J295,0)</f>
        <v>0</v>
      </c>
      <c r="BH295" s="182">
        <f>IF(N295="zníž. prenesená",J295,0)</f>
        <v>0</v>
      </c>
      <c r="BI295" s="182">
        <f>IF(N295="nulová",J295,0)</f>
        <v>0</v>
      </c>
      <c r="BJ295" s="15" t="s">
        <v>149</v>
      </c>
      <c r="BK295" s="182">
        <f>ROUND(I295*H295,2)</f>
        <v>284.57999999999998</v>
      </c>
      <c r="BL295" s="15" t="s">
        <v>174</v>
      </c>
      <c r="BM295" s="181" t="s">
        <v>649</v>
      </c>
    </row>
    <row r="296" s="2" customFormat="1" ht="24.15" customHeight="1">
      <c r="A296" s="28"/>
      <c r="B296" s="169"/>
      <c r="C296" s="183" t="s">
        <v>650</v>
      </c>
      <c r="D296" s="183" t="s">
        <v>291</v>
      </c>
      <c r="E296" s="184" t="s">
        <v>651</v>
      </c>
      <c r="F296" s="185" t="s">
        <v>652</v>
      </c>
      <c r="G296" s="186" t="s">
        <v>147</v>
      </c>
      <c r="H296" s="187">
        <v>9</v>
      </c>
      <c r="I296" s="188">
        <v>176.87000000000001</v>
      </c>
      <c r="J296" s="188">
        <f>ROUND(I296*H296,2)</f>
        <v>1591.8299999999999</v>
      </c>
      <c r="K296" s="189"/>
      <c r="L296" s="190"/>
      <c r="M296" s="191" t="s">
        <v>1</v>
      </c>
      <c r="N296" s="192" t="s">
        <v>38</v>
      </c>
      <c r="O296" s="179">
        <v>0</v>
      </c>
      <c r="P296" s="179">
        <f>O296*H296</f>
        <v>0</v>
      </c>
      <c r="Q296" s="179">
        <v>0</v>
      </c>
      <c r="R296" s="179">
        <f>Q296*H296</f>
        <v>0</v>
      </c>
      <c r="S296" s="179">
        <v>0</v>
      </c>
      <c r="T296" s="180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81" t="s">
        <v>203</v>
      </c>
      <c r="AT296" s="181" t="s">
        <v>291</v>
      </c>
      <c r="AU296" s="181" t="s">
        <v>149</v>
      </c>
      <c r="AY296" s="15" t="s">
        <v>142</v>
      </c>
      <c r="BE296" s="182">
        <f>IF(N296="základná",J296,0)</f>
        <v>0</v>
      </c>
      <c r="BF296" s="182">
        <f>IF(N296="znížená",J296,0)</f>
        <v>1591.8299999999999</v>
      </c>
      <c r="BG296" s="182">
        <f>IF(N296="zákl. prenesená",J296,0)</f>
        <v>0</v>
      </c>
      <c r="BH296" s="182">
        <f>IF(N296="zníž. prenesená",J296,0)</f>
        <v>0</v>
      </c>
      <c r="BI296" s="182">
        <f>IF(N296="nulová",J296,0)</f>
        <v>0</v>
      </c>
      <c r="BJ296" s="15" t="s">
        <v>149</v>
      </c>
      <c r="BK296" s="182">
        <f>ROUND(I296*H296,2)</f>
        <v>1591.8299999999999</v>
      </c>
      <c r="BL296" s="15" t="s">
        <v>174</v>
      </c>
      <c r="BM296" s="181" t="s">
        <v>653</v>
      </c>
    </row>
    <row r="297" s="2" customFormat="1" ht="21.75" customHeight="1">
      <c r="A297" s="28"/>
      <c r="B297" s="169"/>
      <c r="C297" s="170" t="s">
        <v>399</v>
      </c>
      <c r="D297" s="170" t="s">
        <v>144</v>
      </c>
      <c r="E297" s="171" t="s">
        <v>654</v>
      </c>
      <c r="F297" s="172" t="s">
        <v>655</v>
      </c>
      <c r="G297" s="173" t="s">
        <v>147</v>
      </c>
      <c r="H297" s="174">
        <v>9</v>
      </c>
      <c r="I297" s="175">
        <v>58</v>
      </c>
      <c r="J297" s="175">
        <f>ROUND(I297*H297,2)</f>
        <v>522</v>
      </c>
      <c r="K297" s="176"/>
      <c r="L297" s="29"/>
      <c r="M297" s="177" t="s">
        <v>1</v>
      </c>
      <c r="N297" s="178" t="s">
        <v>38</v>
      </c>
      <c r="O297" s="179">
        <v>0</v>
      </c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81" t="s">
        <v>174</v>
      </c>
      <c r="AT297" s="181" t="s">
        <v>144</v>
      </c>
      <c r="AU297" s="181" t="s">
        <v>149</v>
      </c>
      <c r="AY297" s="15" t="s">
        <v>142</v>
      </c>
      <c r="BE297" s="182">
        <f>IF(N297="základná",J297,0)</f>
        <v>0</v>
      </c>
      <c r="BF297" s="182">
        <f>IF(N297="znížená",J297,0)</f>
        <v>522</v>
      </c>
      <c r="BG297" s="182">
        <f>IF(N297="zákl. prenesená",J297,0)</f>
        <v>0</v>
      </c>
      <c r="BH297" s="182">
        <f>IF(N297="zníž. prenesená",J297,0)</f>
        <v>0</v>
      </c>
      <c r="BI297" s="182">
        <f>IF(N297="nulová",J297,0)</f>
        <v>0</v>
      </c>
      <c r="BJ297" s="15" t="s">
        <v>149</v>
      </c>
      <c r="BK297" s="182">
        <f>ROUND(I297*H297,2)</f>
        <v>522</v>
      </c>
      <c r="BL297" s="15" t="s">
        <v>174</v>
      </c>
      <c r="BM297" s="181" t="s">
        <v>656</v>
      </c>
    </row>
    <row r="298" s="2" customFormat="1" ht="44.25" customHeight="1">
      <c r="A298" s="28"/>
      <c r="B298" s="169"/>
      <c r="C298" s="183" t="s">
        <v>657</v>
      </c>
      <c r="D298" s="183" t="s">
        <v>291</v>
      </c>
      <c r="E298" s="184" t="s">
        <v>658</v>
      </c>
      <c r="F298" s="185" t="s">
        <v>659</v>
      </c>
      <c r="G298" s="186" t="s">
        <v>147</v>
      </c>
      <c r="H298" s="187">
        <v>9</v>
      </c>
      <c r="I298" s="188">
        <v>158.63</v>
      </c>
      <c r="J298" s="188">
        <f>ROUND(I298*H298,2)</f>
        <v>1427.6700000000001</v>
      </c>
      <c r="K298" s="189"/>
      <c r="L298" s="190"/>
      <c r="M298" s="191" t="s">
        <v>1</v>
      </c>
      <c r="N298" s="192" t="s">
        <v>38</v>
      </c>
      <c r="O298" s="179">
        <v>0</v>
      </c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81" t="s">
        <v>203</v>
      </c>
      <c r="AT298" s="181" t="s">
        <v>291</v>
      </c>
      <c r="AU298" s="181" t="s">
        <v>149</v>
      </c>
      <c r="AY298" s="15" t="s">
        <v>142</v>
      </c>
      <c r="BE298" s="182">
        <f>IF(N298="základná",J298,0)</f>
        <v>0</v>
      </c>
      <c r="BF298" s="182">
        <f>IF(N298="znížená",J298,0)</f>
        <v>1427.6700000000001</v>
      </c>
      <c r="BG298" s="182">
        <f>IF(N298="zákl. prenesená",J298,0)</f>
        <v>0</v>
      </c>
      <c r="BH298" s="182">
        <f>IF(N298="zníž. prenesená",J298,0)</f>
        <v>0</v>
      </c>
      <c r="BI298" s="182">
        <f>IF(N298="nulová",J298,0)</f>
        <v>0</v>
      </c>
      <c r="BJ298" s="15" t="s">
        <v>149</v>
      </c>
      <c r="BK298" s="182">
        <f>ROUND(I298*H298,2)</f>
        <v>1427.6700000000001</v>
      </c>
      <c r="BL298" s="15" t="s">
        <v>174</v>
      </c>
      <c r="BM298" s="181" t="s">
        <v>660</v>
      </c>
    </row>
    <row r="299" s="2" customFormat="1" ht="24.15" customHeight="1">
      <c r="A299" s="28"/>
      <c r="B299" s="169"/>
      <c r="C299" s="170" t="s">
        <v>403</v>
      </c>
      <c r="D299" s="170" t="s">
        <v>144</v>
      </c>
      <c r="E299" s="171" t="s">
        <v>661</v>
      </c>
      <c r="F299" s="172" t="s">
        <v>662</v>
      </c>
      <c r="G299" s="173" t="s">
        <v>496</v>
      </c>
      <c r="H299" s="174">
        <v>309.132</v>
      </c>
      <c r="I299" s="175">
        <v>0.51014422999999998</v>
      </c>
      <c r="J299" s="175">
        <f>ROUND(I299*H299,2)</f>
        <v>157.69999999999999</v>
      </c>
      <c r="K299" s="176"/>
      <c r="L299" s="29"/>
      <c r="M299" s="177" t="s">
        <v>1</v>
      </c>
      <c r="N299" s="178" t="s">
        <v>38</v>
      </c>
      <c r="O299" s="179">
        <v>0</v>
      </c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81" t="s">
        <v>174</v>
      </c>
      <c r="AT299" s="181" t="s">
        <v>144</v>
      </c>
      <c r="AU299" s="181" t="s">
        <v>149</v>
      </c>
      <c r="AY299" s="15" t="s">
        <v>142</v>
      </c>
      <c r="BE299" s="182">
        <f>IF(N299="základná",J299,0)</f>
        <v>0</v>
      </c>
      <c r="BF299" s="182">
        <f>IF(N299="znížená",J299,0)</f>
        <v>157.69999999999999</v>
      </c>
      <c r="BG299" s="182">
        <f>IF(N299="zákl. prenesená",J299,0)</f>
        <v>0</v>
      </c>
      <c r="BH299" s="182">
        <f>IF(N299="zníž. prenesená",J299,0)</f>
        <v>0</v>
      </c>
      <c r="BI299" s="182">
        <f>IF(N299="nulová",J299,0)</f>
        <v>0</v>
      </c>
      <c r="BJ299" s="15" t="s">
        <v>149</v>
      </c>
      <c r="BK299" s="182">
        <f>ROUND(I299*H299,2)</f>
        <v>157.69999999999999</v>
      </c>
      <c r="BL299" s="15" t="s">
        <v>174</v>
      </c>
      <c r="BM299" s="181" t="s">
        <v>663</v>
      </c>
    </row>
    <row r="300" s="12" customFormat="1" ht="22.8" customHeight="1">
      <c r="A300" s="12"/>
      <c r="B300" s="157"/>
      <c r="C300" s="12"/>
      <c r="D300" s="158" t="s">
        <v>71</v>
      </c>
      <c r="E300" s="167" t="s">
        <v>664</v>
      </c>
      <c r="F300" s="167" t="s">
        <v>665</v>
      </c>
      <c r="G300" s="12"/>
      <c r="H300" s="12"/>
      <c r="I300" s="12"/>
      <c r="J300" s="168">
        <f>BK300</f>
        <v>10165.75</v>
      </c>
      <c r="K300" s="12"/>
      <c r="L300" s="157"/>
      <c r="M300" s="161"/>
      <c r="N300" s="162"/>
      <c r="O300" s="162"/>
      <c r="P300" s="163">
        <f>SUM(P301:P305)</f>
        <v>0</v>
      </c>
      <c r="Q300" s="162"/>
      <c r="R300" s="163">
        <f>SUM(R301:R305)</f>
        <v>0</v>
      </c>
      <c r="S300" s="162"/>
      <c r="T300" s="164">
        <f>SUM(T301:T305)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58" t="s">
        <v>149</v>
      </c>
      <c r="AT300" s="165" t="s">
        <v>71</v>
      </c>
      <c r="AU300" s="165" t="s">
        <v>80</v>
      </c>
      <c r="AY300" s="158" t="s">
        <v>142</v>
      </c>
      <c r="BK300" s="166">
        <f>SUM(BK301:BK305)</f>
        <v>10165.75</v>
      </c>
    </row>
    <row r="301" s="2" customFormat="1" ht="16.5" customHeight="1">
      <c r="A301" s="28"/>
      <c r="B301" s="169"/>
      <c r="C301" s="170" t="s">
        <v>666</v>
      </c>
      <c r="D301" s="170" t="s">
        <v>144</v>
      </c>
      <c r="E301" s="171" t="s">
        <v>667</v>
      </c>
      <c r="F301" s="172" t="s">
        <v>668</v>
      </c>
      <c r="G301" s="173" t="s">
        <v>147</v>
      </c>
      <c r="H301" s="174">
        <v>1</v>
      </c>
      <c r="I301" s="175">
        <v>55.649999999999999</v>
      </c>
      <c r="J301" s="175">
        <f>ROUND(I301*H301,2)</f>
        <v>55.649999999999999</v>
      </c>
      <c r="K301" s="176"/>
      <c r="L301" s="29"/>
      <c r="M301" s="177" t="s">
        <v>1</v>
      </c>
      <c r="N301" s="178" t="s">
        <v>38</v>
      </c>
      <c r="O301" s="179">
        <v>0</v>
      </c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1" t="s">
        <v>174</v>
      </c>
      <c r="AT301" s="181" t="s">
        <v>144</v>
      </c>
      <c r="AU301" s="181" t="s">
        <v>149</v>
      </c>
      <c r="AY301" s="15" t="s">
        <v>142</v>
      </c>
      <c r="BE301" s="182">
        <f>IF(N301="základná",J301,0)</f>
        <v>0</v>
      </c>
      <c r="BF301" s="182">
        <f>IF(N301="znížená",J301,0)</f>
        <v>55.649999999999999</v>
      </c>
      <c r="BG301" s="182">
        <f>IF(N301="zákl. prenesená",J301,0)</f>
        <v>0</v>
      </c>
      <c r="BH301" s="182">
        <f>IF(N301="zníž. prenesená",J301,0)</f>
        <v>0</v>
      </c>
      <c r="BI301" s="182">
        <f>IF(N301="nulová",J301,0)</f>
        <v>0</v>
      </c>
      <c r="BJ301" s="15" t="s">
        <v>149</v>
      </c>
      <c r="BK301" s="182">
        <f>ROUND(I301*H301,2)</f>
        <v>55.649999999999999</v>
      </c>
      <c r="BL301" s="15" t="s">
        <v>174</v>
      </c>
      <c r="BM301" s="181" t="s">
        <v>669</v>
      </c>
    </row>
    <row r="302" s="2" customFormat="1" ht="24.15" customHeight="1">
      <c r="A302" s="28"/>
      <c r="B302" s="169"/>
      <c r="C302" s="183" t="s">
        <v>406</v>
      </c>
      <c r="D302" s="183" t="s">
        <v>291</v>
      </c>
      <c r="E302" s="184" t="s">
        <v>670</v>
      </c>
      <c r="F302" s="185" t="s">
        <v>671</v>
      </c>
      <c r="G302" s="186" t="s">
        <v>147</v>
      </c>
      <c r="H302" s="187">
        <v>1</v>
      </c>
      <c r="I302" s="188">
        <v>602.89999999999998</v>
      </c>
      <c r="J302" s="188">
        <f>ROUND(I302*H302,2)</f>
        <v>602.89999999999998</v>
      </c>
      <c r="K302" s="189"/>
      <c r="L302" s="190"/>
      <c r="M302" s="191" t="s">
        <v>1</v>
      </c>
      <c r="N302" s="192" t="s">
        <v>38</v>
      </c>
      <c r="O302" s="179">
        <v>0</v>
      </c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81" t="s">
        <v>203</v>
      </c>
      <c r="AT302" s="181" t="s">
        <v>291</v>
      </c>
      <c r="AU302" s="181" t="s">
        <v>149</v>
      </c>
      <c r="AY302" s="15" t="s">
        <v>142</v>
      </c>
      <c r="BE302" s="182">
        <f>IF(N302="základná",J302,0)</f>
        <v>0</v>
      </c>
      <c r="BF302" s="182">
        <f>IF(N302="znížená",J302,0)</f>
        <v>602.89999999999998</v>
      </c>
      <c r="BG302" s="182">
        <f>IF(N302="zákl. prenesená",J302,0)</f>
        <v>0</v>
      </c>
      <c r="BH302" s="182">
        <f>IF(N302="zníž. prenesená",J302,0)</f>
        <v>0</v>
      </c>
      <c r="BI302" s="182">
        <f>IF(N302="nulová",J302,0)</f>
        <v>0</v>
      </c>
      <c r="BJ302" s="15" t="s">
        <v>149</v>
      </c>
      <c r="BK302" s="182">
        <f>ROUND(I302*H302,2)</f>
        <v>602.89999999999998</v>
      </c>
      <c r="BL302" s="15" t="s">
        <v>174</v>
      </c>
      <c r="BM302" s="181" t="s">
        <v>672</v>
      </c>
    </row>
    <row r="303" s="2" customFormat="1" ht="16.5" customHeight="1">
      <c r="A303" s="28"/>
      <c r="B303" s="169"/>
      <c r="C303" s="170" t="s">
        <v>673</v>
      </c>
      <c r="D303" s="170" t="s">
        <v>144</v>
      </c>
      <c r="E303" s="171" t="s">
        <v>674</v>
      </c>
      <c r="F303" s="172" t="s">
        <v>675</v>
      </c>
      <c r="G303" s="173" t="s">
        <v>147</v>
      </c>
      <c r="H303" s="174">
        <v>1</v>
      </c>
      <c r="I303" s="175">
        <v>324.63999999999999</v>
      </c>
      <c r="J303" s="175">
        <f>ROUND(I303*H303,2)</f>
        <v>324.63999999999999</v>
      </c>
      <c r="K303" s="176"/>
      <c r="L303" s="29"/>
      <c r="M303" s="177" t="s">
        <v>1</v>
      </c>
      <c r="N303" s="178" t="s">
        <v>38</v>
      </c>
      <c r="O303" s="179">
        <v>0</v>
      </c>
      <c r="P303" s="179">
        <f>O303*H303</f>
        <v>0</v>
      </c>
      <c r="Q303" s="179">
        <v>0</v>
      </c>
      <c r="R303" s="179">
        <f>Q303*H303</f>
        <v>0</v>
      </c>
      <c r="S303" s="179">
        <v>0</v>
      </c>
      <c r="T303" s="180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81" t="s">
        <v>174</v>
      </c>
      <c r="AT303" s="181" t="s">
        <v>144</v>
      </c>
      <c r="AU303" s="181" t="s">
        <v>149</v>
      </c>
      <c r="AY303" s="15" t="s">
        <v>142</v>
      </c>
      <c r="BE303" s="182">
        <f>IF(N303="základná",J303,0)</f>
        <v>0</v>
      </c>
      <c r="BF303" s="182">
        <f>IF(N303="znížená",J303,0)</f>
        <v>324.63999999999999</v>
      </c>
      <c r="BG303" s="182">
        <f>IF(N303="zákl. prenesená",J303,0)</f>
        <v>0</v>
      </c>
      <c r="BH303" s="182">
        <f>IF(N303="zníž. prenesená",J303,0)</f>
        <v>0</v>
      </c>
      <c r="BI303" s="182">
        <f>IF(N303="nulová",J303,0)</f>
        <v>0</v>
      </c>
      <c r="BJ303" s="15" t="s">
        <v>149</v>
      </c>
      <c r="BK303" s="182">
        <f>ROUND(I303*H303,2)</f>
        <v>324.63999999999999</v>
      </c>
      <c r="BL303" s="15" t="s">
        <v>174</v>
      </c>
      <c r="BM303" s="181" t="s">
        <v>676</v>
      </c>
    </row>
    <row r="304" s="2" customFormat="1" ht="24.15" customHeight="1">
      <c r="A304" s="28"/>
      <c r="B304" s="169"/>
      <c r="C304" s="170" t="s">
        <v>410</v>
      </c>
      <c r="D304" s="170" t="s">
        <v>144</v>
      </c>
      <c r="E304" s="171" t="s">
        <v>677</v>
      </c>
      <c r="F304" s="172" t="s">
        <v>678</v>
      </c>
      <c r="G304" s="173" t="s">
        <v>155</v>
      </c>
      <c r="H304" s="174">
        <v>27.399999999999999</v>
      </c>
      <c r="I304" s="175">
        <v>335.13</v>
      </c>
      <c r="J304" s="175">
        <f>ROUND(I304*H304,2)</f>
        <v>9182.5599999999995</v>
      </c>
      <c r="K304" s="176"/>
      <c r="L304" s="29"/>
      <c r="M304" s="177" t="s">
        <v>1</v>
      </c>
      <c r="N304" s="178" t="s">
        <v>38</v>
      </c>
      <c r="O304" s="179">
        <v>0</v>
      </c>
      <c r="P304" s="179">
        <f>O304*H304</f>
        <v>0</v>
      </c>
      <c r="Q304" s="179">
        <v>0</v>
      </c>
      <c r="R304" s="179">
        <f>Q304*H304</f>
        <v>0</v>
      </c>
      <c r="S304" s="179">
        <v>0</v>
      </c>
      <c r="T304" s="180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81" t="s">
        <v>174</v>
      </c>
      <c r="AT304" s="181" t="s">
        <v>144</v>
      </c>
      <c r="AU304" s="181" t="s">
        <v>149</v>
      </c>
      <c r="AY304" s="15" t="s">
        <v>142</v>
      </c>
      <c r="BE304" s="182">
        <f>IF(N304="základná",J304,0)</f>
        <v>0</v>
      </c>
      <c r="BF304" s="182">
        <f>IF(N304="znížená",J304,0)</f>
        <v>9182.5599999999995</v>
      </c>
      <c r="BG304" s="182">
        <f>IF(N304="zákl. prenesená",J304,0)</f>
        <v>0</v>
      </c>
      <c r="BH304" s="182">
        <f>IF(N304="zníž. prenesená",J304,0)</f>
        <v>0</v>
      </c>
      <c r="BI304" s="182">
        <f>IF(N304="nulová",J304,0)</f>
        <v>0</v>
      </c>
      <c r="BJ304" s="15" t="s">
        <v>149</v>
      </c>
      <c r="BK304" s="182">
        <f>ROUND(I304*H304,2)</f>
        <v>9182.5599999999995</v>
      </c>
      <c r="BL304" s="15" t="s">
        <v>174</v>
      </c>
      <c r="BM304" s="181" t="s">
        <v>679</v>
      </c>
    </row>
    <row r="305" s="2" customFormat="1" ht="16.5" customHeight="1">
      <c r="A305" s="28"/>
      <c r="B305" s="169"/>
      <c r="C305" s="170" t="s">
        <v>680</v>
      </c>
      <c r="D305" s="170" t="s">
        <v>144</v>
      </c>
      <c r="E305" s="171" t="s">
        <v>681</v>
      </c>
      <c r="F305" s="172" t="s">
        <v>682</v>
      </c>
      <c r="G305" s="173" t="s">
        <v>388</v>
      </c>
      <c r="H305" s="174">
        <v>0</v>
      </c>
      <c r="I305" s="175">
        <v>381.81999999999999</v>
      </c>
      <c r="J305" s="175">
        <f>ROUND(I305*H305,2)</f>
        <v>0</v>
      </c>
      <c r="K305" s="176"/>
      <c r="L305" s="29"/>
      <c r="M305" s="177" t="s">
        <v>1</v>
      </c>
      <c r="N305" s="178" t="s">
        <v>38</v>
      </c>
      <c r="O305" s="179">
        <v>0</v>
      </c>
      <c r="P305" s="179">
        <f>O305*H305</f>
        <v>0</v>
      </c>
      <c r="Q305" s="179">
        <v>0</v>
      </c>
      <c r="R305" s="179">
        <f>Q305*H305</f>
        <v>0</v>
      </c>
      <c r="S305" s="179">
        <v>0</v>
      </c>
      <c r="T305" s="180">
        <f>S305*H305</f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81" t="s">
        <v>174</v>
      </c>
      <c r="AT305" s="181" t="s">
        <v>144</v>
      </c>
      <c r="AU305" s="181" t="s">
        <v>149</v>
      </c>
      <c r="AY305" s="15" t="s">
        <v>142</v>
      </c>
      <c r="BE305" s="182">
        <f>IF(N305="základná",J305,0)</f>
        <v>0</v>
      </c>
      <c r="BF305" s="182">
        <f>IF(N305="znížená",J305,0)</f>
        <v>0</v>
      </c>
      <c r="BG305" s="182">
        <f>IF(N305="zákl. prenesená",J305,0)</f>
        <v>0</v>
      </c>
      <c r="BH305" s="182">
        <f>IF(N305="zníž. prenesená",J305,0)</f>
        <v>0</v>
      </c>
      <c r="BI305" s="182">
        <f>IF(N305="nulová",J305,0)</f>
        <v>0</v>
      </c>
      <c r="BJ305" s="15" t="s">
        <v>149</v>
      </c>
      <c r="BK305" s="182">
        <f>ROUND(I305*H305,2)</f>
        <v>0</v>
      </c>
      <c r="BL305" s="15" t="s">
        <v>174</v>
      </c>
      <c r="BM305" s="181" t="s">
        <v>683</v>
      </c>
    </row>
    <row r="306" s="12" customFormat="1" ht="22.8" customHeight="1">
      <c r="A306" s="12"/>
      <c r="B306" s="157"/>
      <c r="C306" s="12"/>
      <c r="D306" s="158" t="s">
        <v>71</v>
      </c>
      <c r="E306" s="167" t="s">
        <v>684</v>
      </c>
      <c r="F306" s="167" t="s">
        <v>685</v>
      </c>
      <c r="G306" s="12"/>
      <c r="H306" s="12"/>
      <c r="I306" s="12"/>
      <c r="J306" s="168">
        <f>BK306</f>
        <v>6960.7300000000005</v>
      </c>
      <c r="K306" s="12"/>
      <c r="L306" s="157"/>
      <c r="M306" s="161"/>
      <c r="N306" s="162"/>
      <c r="O306" s="162"/>
      <c r="P306" s="163">
        <f>SUM(P307:P313)</f>
        <v>0</v>
      </c>
      <c r="Q306" s="162"/>
      <c r="R306" s="163">
        <f>SUM(R307:R313)</f>
        <v>0</v>
      </c>
      <c r="S306" s="162"/>
      <c r="T306" s="164">
        <f>SUM(T307:T313)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58" t="s">
        <v>149</v>
      </c>
      <c r="AT306" s="165" t="s">
        <v>71</v>
      </c>
      <c r="AU306" s="165" t="s">
        <v>80</v>
      </c>
      <c r="AY306" s="158" t="s">
        <v>142</v>
      </c>
      <c r="BK306" s="166">
        <f>SUM(BK307:BK313)</f>
        <v>6960.7300000000005</v>
      </c>
    </row>
    <row r="307" s="2" customFormat="1" ht="24.15" customHeight="1">
      <c r="A307" s="28"/>
      <c r="B307" s="169"/>
      <c r="C307" s="170" t="s">
        <v>413</v>
      </c>
      <c r="D307" s="170" t="s">
        <v>144</v>
      </c>
      <c r="E307" s="171" t="s">
        <v>686</v>
      </c>
      <c r="F307" s="172" t="s">
        <v>687</v>
      </c>
      <c r="G307" s="173" t="s">
        <v>155</v>
      </c>
      <c r="H307" s="174">
        <v>7.125</v>
      </c>
      <c r="I307" s="175">
        <v>22.41</v>
      </c>
      <c r="J307" s="175">
        <f>ROUND(I307*H307,2)</f>
        <v>159.66999999999999</v>
      </c>
      <c r="K307" s="176"/>
      <c r="L307" s="29"/>
      <c r="M307" s="177" t="s">
        <v>1</v>
      </c>
      <c r="N307" s="178" t="s">
        <v>38</v>
      </c>
      <c r="O307" s="179">
        <v>0</v>
      </c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1" t="s">
        <v>174</v>
      </c>
      <c r="AT307" s="181" t="s">
        <v>144</v>
      </c>
      <c r="AU307" s="181" t="s">
        <v>149</v>
      </c>
      <c r="AY307" s="15" t="s">
        <v>142</v>
      </c>
      <c r="BE307" s="182">
        <f>IF(N307="základná",J307,0)</f>
        <v>0</v>
      </c>
      <c r="BF307" s="182">
        <f>IF(N307="znížená",J307,0)</f>
        <v>159.66999999999999</v>
      </c>
      <c r="BG307" s="182">
        <f>IF(N307="zákl. prenesená",J307,0)</f>
        <v>0</v>
      </c>
      <c r="BH307" s="182">
        <f>IF(N307="zníž. prenesená",J307,0)</f>
        <v>0</v>
      </c>
      <c r="BI307" s="182">
        <f>IF(N307="nulová",J307,0)</f>
        <v>0</v>
      </c>
      <c r="BJ307" s="15" t="s">
        <v>149</v>
      </c>
      <c r="BK307" s="182">
        <f>ROUND(I307*H307,2)</f>
        <v>159.66999999999999</v>
      </c>
      <c r="BL307" s="15" t="s">
        <v>174</v>
      </c>
      <c r="BM307" s="181" t="s">
        <v>688</v>
      </c>
    </row>
    <row r="308" s="2" customFormat="1" ht="16.5" customHeight="1">
      <c r="A308" s="28"/>
      <c r="B308" s="169"/>
      <c r="C308" s="170" t="s">
        <v>689</v>
      </c>
      <c r="D308" s="170" t="s">
        <v>144</v>
      </c>
      <c r="E308" s="171" t="s">
        <v>690</v>
      </c>
      <c r="F308" s="172" t="s">
        <v>691</v>
      </c>
      <c r="G308" s="173" t="s">
        <v>388</v>
      </c>
      <c r="H308" s="174">
        <v>78.400000000000006</v>
      </c>
      <c r="I308" s="175">
        <v>6.7199999999999998</v>
      </c>
      <c r="J308" s="175">
        <f>ROUND(I308*H308,2)</f>
        <v>526.85000000000002</v>
      </c>
      <c r="K308" s="176"/>
      <c r="L308" s="29"/>
      <c r="M308" s="177" t="s">
        <v>1</v>
      </c>
      <c r="N308" s="178" t="s">
        <v>38</v>
      </c>
      <c r="O308" s="179">
        <v>0</v>
      </c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81" t="s">
        <v>174</v>
      </c>
      <c r="AT308" s="181" t="s">
        <v>144</v>
      </c>
      <c r="AU308" s="181" t="s">
        <v>149</v>
      </c>
      <c r="AY308" s="15" t="s">
        <v>142</v>
      </c>
      <c r="BE308" s="182">
        <f>IF(N308="základná",J308,0)</f>
        <v>0</v>
      </c>
      <c r="BF308" s="182">
        <f>IF(N308="znížená",J308,0)</f>
        <v>526.85000000000002</v>
      </c>
      <c r="BG308" s="182">
        <f>IF(N308="zákl. prenesená",J308,0)</f>
        <v>0</v>
      </c>
      <c r="BH308" s="182">
        <f>IF(N308="zníž. prenesená",J308,0)</f>
        <v>0</v>
      </c>
      <c r="BI308" s="182">
        <f>IF(N308="nulová",J308,0)</f>
        <v>0</v>
      </c>
      <c r="BJ308" s="15" t="s">
        <v>149</v>
      </c>
      <c r="BK308" s="182">
        <f>ROUND(I308*H308,2)</f>
        <v>526.85000000000002</v>
      </c>
      <c r="BL308" s="15" t="s">
        <v>174</v>
      </c>
      <c r="BM308" s="181" t="s">
        <v>692</v>
      </c>
    </row>
    <row r="309" s="2" customFormat="1" ht="21.75" customHeight="1">
      <c r="A309" s="28"/>
      <c r="B309" s="169"/>
      <c r="C309" s="170" t="s">
        <v>417</v>
      </c>
      <c r="D309" s="170" t="s">
        <v>144</v>
      </c>
      <c r="E309" s="171" t="s">
        <v>693</v>
      </c>
      <c r="F309" s="172" t="s">
        <v>694</v>
      </c>
      <c r="G309" s="173" t="s">
        <v>155</v>
      </c>
      <c r="H309" s="174">
        <v>29.640000000000001</v>
      </c>
      <c r="I309" s="175">
        <v>19.010000000000002</v>
      </c>
      <c r="J309" s="175">
        <f>ROUND(I309*H309,2)</f>
        <v>563.46000000000004</v>
      </c>
      <c r="K309" s="176"/>
      <c r="L309" s="29"/>
      <c r="M309" s="177" t="s">
        <v>1</v>
      </c>
      <c r="N309" s="178" t="s">
        <v>38</v>
      </c>
      <c r="O309" s="179">
        <v>0</v>
      </c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1" t="s">
        <v>174</v>
      </c>
      <c r="AT309" s="181" t="s">
        <v>144</v>
      </c>
      <c r="AU309" s="181" t="s">
        <v>149</v>
      </c>
      <c r="AY309" s="15" t="s">
        <v>142</v>
      </c>
      <c r="BE309" s="182">
        <f>IF(N309="základná",J309,0)</f>
        <v>0</v>
      </c>
      <c r="BF309" s="182">
        <f>IF(N309="znížená",J309,0)</f>
        <v>563.46000000000004</v>
      </c>
      <c r="BG309" s="182">
        <f>IF(N309="zákl. prenesená",J309,0)</f>
        <v>0</v>
      </c>
      <c r="BH309" s="182">
        <f>IF(N309="zníž. prenesená",J309,0)</f>
        <v>0</v>
      </c>
      <c r="BI309" s="182">
        <f>IF(N309="nulová",J309,0)</f>
        <v>0</v>
      </c>
      <c r="BJ309" s="15" t="s">
        <v>149</v>
      </c>
      <c r="BK309" s="182">
        <f>ROUND(I309*H309,2)</f>
        <v>563.46000000000004</v>
      </c>
      <c r="BL309" s="15" t="s">
        <v>174</v>
      </c>
      <c r="BM309" s="181" t="s">
        <v>695</v>
      </c>
    </row>
    <row r="310" s="2" customFormat="1" ht="16.5" customHeight="1">
      <c r="A310" s="28"/>
      <c r="B310" s="169"/>
      <c r="C310" s="183" t="s">
        <v>696</v>
      </c>
      <c r="D310" s="183" t="s">
        <v>291</v>
      </c>
      <c r="E310" s="184" t="s">
        <v>697</v>
      </c>
      <c r="F310" s="185" t="s">
        <v>698</v>
      </c>
      <c r="G310" s="186" t="s">
        <v>155</v>
      </c>
      <c r="H310" s="187">
        <v>38.235999999999997</v>
      </c>
      <c r="I310" s="188">
        <v>18.09</v>
      </c>
      <c r="J310" s="188">
        <f>ROUND(I310*H310,2)</f>
        <v>691.69000000000005</v>
      </c>
      <c r="K310" s="189"/>
      <c r="L310" s="190"/>
      <c r="M310" s="191" t="s">
        <v>1</v>
      </c>
      <c r="N310" s="192" t="s">
        <v>38</v>
      </c>
      <c r="O310" s="179">
        <v>0</v>
      </c>
      <c r="P310" s="179">
        <f>O310*H310</f>
        <v>0</v>
      </c>
      <c r="Q310" s="179">
        <v>0</v>
      </c>
      <c r="R310" s="179">
        <f>Q310*H310</f>
        <v>0</v>
      </c>
      <c r="S310" s="179">
        <v>0</v>
      </c>
      <c r="T310" s="180">
        <f>S310*H310</f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81" t="s">
        <v>203</v>
      </c>
      <c r="AT310" s="181" t="s">
        <v>291</v>
      </c>
      <c r="AU310" s="181" t="s">
        <v>149</v>
      </c>
      <c r="AY310" s="15" t="s">
        <v>142</v>
      </c>
      <c r="BE310" s="182">
        <f>IF(N310="základná",J310,0)</f>
        <v>0</v>
      </c>
      <c r="BF310" s="182">
        <f>IF(N310="znížená",J310,0)</f>
        <v>691.69000000000005</v>
      </c>
      <c r="BG310" s="182">
        <f>IF(N310="zákl. prenesená",J310,0)</f>
        <v>0</v>
      </c>
      <c r="BH310" s="182">
        <f>IF(N310="zníž. prenesená",J310,0)</f>
        <v>0</v>
      </c>
      <c r="BI310" s="182">
        <f>IF(N310="nulová",J310,0)</f>
        <v>0</v>
      </c>
      <c r="BJ310" s="15" t="s">
        <v>149</v>
      </c>
      <c r="BK310" s="182">
        <f>ROUND(I310*H310,2)</f>
        <v>691.69000000000005</v>
      </c>
      <c r="BL310" s="15" t="s">
        <v>174</v>
      </c>
      <c r="BM310" s="181" t="s">
        <v>699</v>
      </c>
    </row>
    <row r="311" s="2" customFormat="1" ht="21.75" customHeight="1">
      <c r="A311" s="28"/>
      <c r="B311" s="169"/>
      <c r="C311" s="170" t="s">
        <v>420</v>
      </c>
      <c r="D311" s="170" t="s">
        <v>144</v>
      </c>
      <c r="E311" s="171" t="s">
        <v>700</v>
      </c>
      <c r="F311" s="172" t="s">
        <v>701</v>
      </c>
      <c r="G311" s="173" t="s">
        <v>155</v>
      </c>
      <c r="H311" s="174">
        <v>119.74</v>
      </c>
      <c r="I311" s="175">
        <v>19.120000000000001</v>
      </c>
      <c r="J311" s="175">
        <f>ROUND(I311*H311,2)</f>
        <v>2289.4299999999998</v>
      </c>
      <c r="K311" s="176"/>
      <c r="L311" s="29"/>
      <c r="M311" s="177" t="s">
        <v>1</v>
      </c>
      <c r="N311" s="178" t="s">
        <v>38</v>
      </c>
      <c r="O311" s="179">
        <v>0</v>
      </c>
      <c r="P311" s="179">
        <f>O311*H311</f>
        <v>0</v>
      </c>
      <c r="Q311" s="179">
        <v>0</v>
      </c>
      <c r="R311" s="179">
        <f>Q311*H311</f>
        <v>0</v>
      </c>
      <c r="S311" s="179">
        <v>0</v>
      </c>
      <c r="T311" s="180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1" t="s">
        <v>174</v>
      </c>
      <c r="AT311" s="181" t="s">
        <v>144</v>
      </c>
      <c r="AU311" s="181" t="s">
        <v>149</v>
      </c>
      <c r="AY311" s="15" t="s">
        <v>142</v>
      </c>
      <c r="BE311" s="182">
        <f>IF(N311="základná",J311,0)</f>
        <v>0</v>
      </c>
      <c r="BF311" s="182">
        <f>IF(N311="znížená",J311,0)</f>
        <v>2289.4299999999998</v>
      </c>
      <c r="BG311" s="182">
        <f>IF(N311="zákl. prenesená",J311,0)</f>
        <v>0</v>
      </c>
      <c r="BH311" s="182">
        <f>IF(N311="zníž. prenesená",J311,0)</f>
        <v>0</v>
      </c>
      <c r="BI311" s="182">
        <f>IF(N311="nulová",J311,0)</f>
        <v>0</v>
      </c>
      <c r="BJ311" s="15" t="s">
        <v>149</v>
      </c>
      <c r="BK311" s="182">
        <f>ROUND(I311*H311,2)</f>
        <v>2289.4299999999998</v>
      </c>
      <c r="BL311" s="15" t="s">
        <v>174</v>
      </c>
      <c r="BM311" s="181" t="s">
        <v>702</v>
      </c>
    </row>
    <row r="312" s="2" customFormat="1" ht="16.5" customHeight="1">
      <c r="A312" s="28"/>
      <c r="B312" s="169"/>
      <c r="C312" s="183" t="s">
        <v>703</v>
      </c>
      <c r="D312" s="183" t="s">
        <v>291</v>
      </c>
      <c r="E312" s="184" t="s">
        <v>704</v>
      </c>
      <c r="F312" s="185" t="s">
        <v>705</v>
      </c>
      <c r="G312" s="186" t="s">
        <v>155</v>
      </c>
      <c r="H312" s="187">
        <v>137.70099999999999</v>
      </c>
      <c r="I312" s="188">
        <v>18.09</v>
      </c>
      <c r="J312" s="188">
        <f>ROUND(I312*H312,2)</f>
        <v>2491.0100000000002</v>
      </c>
      <c r="K312" s="189"/>
      <c r="L312" s="190"/>
      <c r="M312" s="191" t="s">
        <v>1</v>
      </c>
      <c r="N312" s="192" t="s">
        <v>38</v>
      </c>
      <c r="O312" s="179">
        <v>0</v>
      </c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81" t="s">
        <v>203</v>
      </c>
      <c r="AT312" s="181" t="s">
        <v>291</v>
      </c>
      <c r="AU312" s="181" t="s">
        <v>149</v>
      </c>
      <c r="AY312" s="15" t="s">
        <v>142</v>
      </c>
      <c r="BE312" s="182">
        <f>IF(N312="základná",J312,0)</f>
        <v>0</v>
      </c>
      <c r="BF312" s="182">
        <f>IF(N312="znížená",J312,0)</f>
        <v>2491.0100000000002</v>
      </c>
      <c r="BG312" s="182">
        <f>IF(N312="zákl. prenesená",J312,0)</f>
        <v>0</v>
      </c>
      <c r="BH312" s="182">
        <f>IF(N312="zníž. prenesená",J312,0)</f>
        <v>0</v>
      </c>
      <c r="BI312" s="182">
        <f>IF(N312="nulová",J312,0)</f>
        <v>0</v>
      </c>
      <c r="BJ312" s="15" t="s">
        <v>149</v>
      </c>
      <c r="BK312" s="182">
        <f>ROUND(I312*H312,2)</f>
        <v>2491.0100000000002</v>
      </c>
      <c r="BL312" s="15" t="s">
        <v>174</v>
      </c>
      <c r="BM312" s="181" t="s">
        <v>706</v>
      </c>
    </row>
    <row r="313" s="2" customFormat="1" ht="24.15" customHeight="1">
      <c r="A313" s="28"/>
      <c r="B313" s="169"/>
      <c r="C313" s="170" t="s">
        <v>424</v>
      </c>
      <c r="D313" s="170" t="s">
        <v>144</v>
      </c>
      <c r="E313" s="171" t="s">
        <v>707</v>
      </c>
      <c r="F313" s="172" t="s">
        <v>708</v>
      </c>
      <c r="G313" s="173" t="s">
        <v>496</v>
      </c>
      <c r="H313" s="174">
        <v>72.468000000000004</v>
      </c>
      <c r="I313" s="175">
        <v>3.2927491099999999</v>
      </c>
      <c r="J313" s="175">
        <f>ROUND(I313*H313,2)</f>
        <v>238.62000000000001</v>
      </c>
      <c r="K313" s="176"/>
      <c r="L313" s="29"/>
      <c r="M313" s="177" t="s">
        <v>1</v>
      </c>
      <c r="N313" s="178" t="s">
        <v>38</v>
      </c>
      <c r="O313" s="179">
        <v>0</v>
      </c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81" t="s">
        <v>174</v>
      </c>
      <c r="AT313" s="181" t="s">
        <v>144</v>
      </c>
      <c r="AU313" s="181" t="s">
        <v>149</v>
      </c>
      <c r="AY313" s="15" t="s">
        <v>142</v>
      </c>
      <c r="BE313" s="182">
        <f>IF(N313="základná",J313,0)</f>
        <v>0</v>
      </c>
      <c r="BF313" s="182">
        <f>IF(N313="znížená",J313,0)</f>
        <v>238.62000000000001</v>
      </c>
      <c r="BG313" s="182">
        <f>IF(N313="zákl. prenesená",J313,0)</f>
        <v>0</v>
      </c>
      <c r="BH313" s="182">
        <f>IF(N313="zníž. prenesená",J313,0)</f>
        <v>0</v>
      </c>
      <c r="BI313" s="182">
        <f>IF(N313="nulová",J313,0)</f>
        <v>0</v>
      </c>
      <c r="BJ313" s="15" t="s">
        <v>149</v>
      </c>
      <c r="BK313" s="182">
        <f>ROUND(I313*H313,2)</f>
        <v>238.62000000000001</v>
      </c>
      <c r="BL313" s="15" t="s">
        <v>174</v>
      </c>
      <c r="BM313" s="181" t="s">
        <v>709</v>
      </c>
    </row>
    <row r="314" s="12" customFormat="1" ht="22.8" customHeight="1">
      <c r="A314" s="12"/>
      <c r="B314" s="157"/>
      <c r="C314" s="12"/>
      <c r="D314" s="158" t="s">
        <v>71</v>
      </c>
      <c r="E314" s="167" t="s">
        <v>710</v>
      </c>
      <c r="F314" s="167" t="s">
        <v>711</v>
      </c>
      <c r="G314" s="12"/>
      <c r="H314" s="12"/>
      <c r="I314" s="12"/>
      <c r="J314" s="168">
        <f>BK314</f>
        <v>5598.4199999999992</v>
      </c>
      <c r="K314" s="12"/>
      <c r="L314" s="157"/>
      <c r="M314" s="161"/>
      <c r="N314" s="162"/>
      <c r="O314" s="162"/>
      <c r="P314" s="163">
        <f>SUM(P315:P319)</f>
        <v>0</v>
      </c>
      <c r="Q314" s="162"/>
      <c r="R314" s="163">
        <f>SUM(R315:R319)</f>
        <v>0</v>
      </c>
      <c r="S314" s="162"/>
      <c r="T314" s="164">
        <f>SUM(T315:T319)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58" t="s">
        <v>149</v>
      </c>
      <c r="AT314" s="165" t="s">
        <v>71</v>
      </c>
      <c r="AU314" s="165" t="s">
        <v>80</v>
      </c>
      <c r="AY314" s="158" t="s">
        <v>142</v>
      </c>
      <c r="BK314" s="166">
        <f>SUM(BK315:BK319)</f>
        <v>5598.4199999999992</v>
      </c>
    </row>
    <row r="315" s="2" customFormat="1" ht="16.5" customHeight="1">
      <c r="A315" s="28"/>
      <c r="B315" s="169"/>
      <c r="C315" s="170" t="s">
        <v>712</v>
      </c>
      <c r="D315" s="170" t="s">
        <v>144</v>
      </c>
      <c r="E315" s="171" t="s">
        <v>713</v>
      </c>
      <c r="F315" s="172" t="s">
        <v>714</v>
      </c>
      <c r="G315" s="173" t="s">
        <v>388</v>
      </c>
      <c r="H315" s="174">
        <v>79.200000000000003</v>
      </c>
      <c r="I315" s="175">
        <v>2.9900000000000002</v>
      </c>
      <c r="J315" s="175">
        <f>ROUND(I315*H315,2)</f>
        <v>236.81</v>
      </c>
      <c r="K315" s="176"/>
      <c r="L315" s="29"/>
      <c r="M315" s="177" t="s">
        <v>1</v>
      </c>
      <c r="N315" s="178" t="s">
        <v>38</v>
      </c>
      <c r="O315" s="179">
        <v>0</v>
      </c>
      <c r="P315" s="179">
        <f>O315*H315</f>
        <v>0</v>
      </c>
      <c r="Q315" s="179">
        <v>0</v>
      </c>
      <c r="R315" s="179">
        <f>Q315*H315</f>
        <v>0</v>
      </c>
      <c r="S315" s="179">
        <v>0</v>
      </c>
      <c r="T315" s="180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81" t="s">
        <v>174</v>
      </c>
      <c r="AT315" s="181" t="s">
        <v>144</v>
      </c>
      <c r="AU315" s="181" t="s">
        <v>149</v>
      </c>
      <c r="AY315" s="15" t="s">
        <v>142</v>
      </c>
      <c r="BE315" s="182">
        <f>IF(N315="základná",J315,0)</f>
        <v>0</v>
      </c>
      <c r="BF315" s="182">
        <f>IF(N315="znížená",J315,0)</f>
        <v>236.81</v>
      </c>
      <c r="BG315" s="182">
        <f>IF(N315="zákl. prenesená",J315,0)</f>
        <v>0</v>
      </c>
      <c r="BH315" s="182">
        <f>IF(N315="zníž. prenesená",J315,0)</f>
        <v>0</v>
      </c>
      <c r="BI315" s="182">
        <f>IF(N315="nulová",J315,0)</f>
        <v>0</v>
      </c>
      <c r="BJ315" s="15" t="s">
        <v>149</v>
      </c>
      <c r="BK315" s="182">
        <f>ROUND(I315*H315,2)</f>
        <v>236.81</v>
      </c>
      <c r="BL315" s="15" t="s">
        <v>174</v>
      </c>
      <c r="BM315" s="181" t="s">
        <v>715</v>
      </c>
    </row>
    <row r="316" s="2" customFormat="1" ht="16.5" customHeight="1">
      <c r="A316" s="28"/>
      <c r="B316" s="169"/>
      <c r="C316" s="170" t="s">
        <v>427</v>
      </c>
      <c r="D316" s="170" t="s">
        <v>144</v>
      </c>
      <c r="E316" s="171" t="s">
        <v>716</v>
      </c>
      <c r="F316" s="172" t="s">
        <v>717</v>
      </c>
      <c r="G316" s="173" t="s">
        <v>155</v>
      </c>
      <c r="H316" s="174">
        <v>173.53999999999999</v>
      </c>
      <c r="I316" s="175">
        <v>7.8799999999999999</v>
      </c>
      <c r="J316" s="175">
        <f>ROUND(I316*H316,2)</f>
        <v>1367.5</v>
      </c>
      <c r="K316" s="176"/>
      <c r="L316" s="29"/>
      <c r="M316" s="177" t="s">
        <v>1</v>
      </c>
      <c r="N316" s="178" t="s">
        <v>38</v>
      </c>
      <c r="O316" s="179">
        <v>0</v>
      </c>
      <c r="P316" s="179">
        <f>O316*H316</f>
        <v>0</v>
      </c>
      <c r="Q316" s="179">
        <v>0</v>
      </c>
      <c r="R316" s="179">
        <f>Q316*H316</f>
        <v>0</v>
      </c>
      <c r="S316" s="179">
        <v>0</v>
      </c>
      <c r="T316" s="180">
        <f>S316*H316</f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81" t="s">
        <v>174</v>
      </c>
      <c r="AT316" s="181" t="s">
        <v>144</v>
      </c>
      <c r="AU316" s="181" t="s">
        <v>149</v>
      </c>
      <c r="AY316" s="15" t="s">
        <v>142</v>
      </c>
      <c r="BE316" s="182">
        <f>IF(N316="základná",J316,0)</f>
        <v>0</v>
      </c>
      <c r="BF316" s="182">
        <f>IF(N316="znížená",J316,0)</f>
        <v>1367.5</v>
      </c>
      <c r="BG316" s="182">
        <f>IF(N316="zákl. prenesená",J316,0)</f>
        <v>0</v>
      </c>
      <c r="BH316" s="182">
        <f>IF(N316="zníž. prenesená",J316,0)</f>
        <v>0</v>
      </c>
      <c r="BI316" s="182">
        <f>IF(N316="nulová",J316,0)</f>
        <v>0</v>
      </c>
      <c r="BJ316" s="15" t="s">
        <v>149</v>
      </c>
      <c r="BK316" s="182">
        <f>ROUND(I316*H316,2)</f>
        <v>1367.5</v>
      </c>
      <c r="BL316" s="15" t="s">
        <v>174</v>
      </c>
      <c r="BM316" s="181" t="s">
        <v>718</v>
      </c>
    </row>
    <row r="317" s="2" customFormat="1" ht="16.5" customHeight="1">
      <c r="A317" s="28"/>
      <c r="B317" s="169"/>
      <c r="C317" s="183" t="s">
        <v>719</v>
      </c>
      <c r="D317" s="183" t="s">
        <v>291</v>
      </c>
      <c r="E317" s="184" t="s">
        <v>720</v>
      </c>
      <c r="F317" s="185" t="s">
        <v>721</v>
      </c>
      <c r="G317" s="186" t="s">
        <v>155</v>
      </c>
      <c r="H317" s="187">
        <v>199.571</v>
      </c>
      <c r="I317" s="188">
        <v>19.219999999999999</v>
      </c>
      <c r="J317" s="188">
        <f>ROUND(I317*H317,2)</f>
        <v>3835.75</v>
      </c>
      <c r="K317" s="189"/>
      <c r="L317" s="190"/>
      <c r="M317" s="191" t="s">
        <v>1</v>
      </c>
      <c r="N317" s="192" t="s">
        <v>38</v>
      </c>
      <c r="O317" s="179">
        <v>0</v>
      </c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1" t="s">
        <v>203</v>
      </c>
      <c r="AT317" s="181" t="s">
        <v>291</v>
      </c>
      <c r="AU317" s="181" t="s">
        <v>149</v>
      </c>
      <c r="AY317" s="15" t="s">
        <v>142</v>
      </c>
      <c r="BE317" s="182">
        <f>IF(N317="základná",J317,0)</f>
        <v>0</v>
      </c>
      <c r="BF317" s="182">
        <f>IF(N317="znížená",J317,0)</f>
        <v>3835.75</v>
      </c>
      <c r="BG317" s="182">
        <f>IF(N317="zákl. prenesená",J317,0)</f>
        <v>0</v>
      </c>
      <c r="BH317" s="182">
        <f>IF(N317="zníž. prenesená",J317,0)</f>
        <v>0</v>
      </c>
      <c r="BI317" s="182">
        <f>IF(N317="nulová",J317,0)</f>
        <v>0</v>
      </c>
      <c r="BJ317" s="15" t="s">
        <v>149</v>
      </c>
      <c r="BK317" s="182">
        <f>ROUND(I317*H317,2)</f>
        <v>3835.75</v>
      </c>
      <c r="BL317" s="15" t="s">
        <v>174</v>
      </c>
      <c r="BM317" s="181" t="s">
        <v>722</v>
      </c>
    </row>
    <row r="318" s="2" customFormat="1" ht="24.15" customHeight="1">
      <c r="A318" s="28"/>
      <c r="B318" s="169"/>
      <c r="C318" s="170" t="s">
        <v>431</v>
      </c>
      <c r="D318" s="170" t="s">
        <v>144</v>
      </c>
      <c r="E318" s="171" t="s">
        <v>723</v>
      </c>
      <c r="F318" s="172" t="s">
        <v>724</v>
      </c>
      <c r="G318" s="173" t="s">
        <v>155</v>
      </c>
      <c r="H318" s="174">
        <v>173.53999999999999</v>
      </c>
      <c r="I318" s="175">
        <v>0.80000000000000004</v>
      </c>
      <c r="J318" s="175">
        <f>ROUND(I318*H318,2)</f>
        <v>138.83000000000001</v>
      </c>
      <c r="K318" s="176"/>
      <c r="L318" s="29"/>
      <c r="M318" s="177" t="s">
        <v>1</v>
      </c>
      <c r="N318" s="178" t="s">
        <v>38</v>
      </c>
      <c r="O318" s="179">
        <v>0</v>
      </c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81" t="s">
        <v>174</v>
      </c>
      <c r="AT318" s="181" t="s">
        <v>144</v>
      </c>
      <c r="AU318" s="181" t="s">
        <v>149</v>
      </c>
      <c r="AY318" s="15" t="s">
        <v>142</v>
      </c>
      <c r="BE318" s="182">
        <f>IF(N318="základná",J318,0)</f>
        <v>0</v>
      </c>
      <c r="BF318" s="182">
        <f>IF(N318="znížená",J318,0)</f>
        <v>138.83000000000001</v>
      </c>
      <c r="BG318" s="182">
        <f>IF(N318="zákl. prenesená",J318,0)</f>
        <v>0</v>
      </c>
      <c r="BH318" s="182">
        <f>IF(N318="zníž. prenesená",J318,0)</f>
        <v>0</v>
      </c>
      <c r="BI318" s="182">
        <f>IF(N318="nulová",J318,0)</f>
        <v>0</v>
      </c>
      <c r="BJ318" s="15" t="s">
        <v>149</v>
      </c>
      <c r="BK318" s="182">
        <f>ROUND(I318*H318,2)</f>
        <v>138.83000000000001</v>
      </c>
      <c r="BL318" s="15" t="s">
        <v>174</v>
      </c>
      <c r="BM318" s="181" t="s">
        <v>725</v>
      </c>
    </row>
    <row r="319" s="2" customFormat="1" ht="24.15" customHeight="1">
      <c r="A319" s="28"/>
      <c r="B319" s="169"/>
      <c r="C319" s="170" t="s">
        <v>726</v>
      </c>
      <c r="D319" s="170" t="s">
        <v>144</v>
      </c>
      <c r="E319" s="171" t="s">
        <v>727</v>
      </c>
      <c r="F319" s="172" t="s">
        <v>728</v>
      </c>
      <c r="G319" s="173" t="s">
        <v>496</v>
      </c>
      <c r="H319" s="174">
        <v>60.145000000000003</v>
      </c>
      <c r="I319" s="175">
        <v>0.32463723999999999</v>
      </c>
      <c r="J319" s="175">
        <f>ROUND(I319*H319,2)</f>
        <v>19.530000000000001</v>
      </c>
      <c r="K319" s="176"/>
      <c r="L319" s="29"/>
      <c r="M319" s="177" t="s">
        <v>1</v>
      </c>
      <c r="N319" s="178" t="s">
        <v>38</v>
      </c>
      <c r="O319" s="179">
        <v>0</v>
      </c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81" t="s">
        <v>174</v>
      </c>
      <c r="AT319" s="181" t="s">
        <v>144</v>
      </c>
      <c r="AU319" s="181" t="s">
        <v>149</v>
      </c>
      <c r="AY319" s="15" t="s">
        <v>142</v>
      </c>
      <c r="BE319" s="182">
        <f>IF(N319="základná",J319,0)</f>
        <v>0</v>
      </c>
      <c r="BF319" s="182">
        <f>IF(N319="znížená",J319,0)</f>
        <v>19.530000000000001</v>
      </c>
      <c r="BG319" s="182">
        <f>IF(N319="zákl. prenesená",J319,0)</f>
        <v>0</v>
      </c>
      <c r="BH319" s="182">
        <f>IF(N319="zníž. prenesená",J319,0)</f>
        <v>0</v>
      </c>
      <c r="BI319" s="182">
        <f>IF(N319="nulová",J319,0)</f>
        <v>0</v>
      </c>
      <c r="BJ319" s="15" t="s">
        <v>149</v>
      </c>
      <c r="BK319" s="182">
        <f>ROUND(I319*H319,2)</f>
        <v>19.530000000000001</v>
      </c>
      <c r="BL319" s="15" t="s">
        <v>174</v>
      </c>
      <c r="BM319" s="181" t="s">
        <v>729</v>
      </c>
    </row>
    <row r="320" s="12" customFormat="1" ht="22.8" customHeight="1">
      <c r="A320" s="12"/>
      <c r="B320" s="157"/>
      <c r="C320" s="12"/>
      <c r="D320" s="158" t="s">
        <v>71</v>
      </c>
      <c r="E320" s="167" t="s">
        <v>730</v>
      </c>
      <c r="F320" s="167" t="s">
        <v>731</v>
      </c>
      <c r="G320" s="12"/>
      <c r="H320" s="12"/>
      <c r="I320" s="12"/>
      <c r="J320" s="168">
        <f>BK320</f>
        <v>4954.5900000000001</v>
      </c>
      <c r="K320" s="12"/>
      <c r="L320" s="157"/>
      <c r="M320" s="161"/>
      <c r="N320" s="162"/>
      <c r="O320" s="162"/>
      <c r="P320" s="163">
        <f>SUM(P321:P325)</f>
        <v>0</v>
      </c>
      <c r="Q320" s="162"/>
      <c r="R320" s="163">
        <f>SUM(R321:R325)</f>
        <v>0</v>
      </c>
      <c r="S320" s="162"/>
      <c r="T320" s="164">
        <f>SUM(T321:T325)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58" t="s">
        <v>149</v>
      </c>
      <c r="AT320" s="165" t="s">
        <v>71</v>
      </c>
      <c r="AU320" s="165" t="s">
        <v>80</v>
      </c>
      <c r="AY320" s="158" t="s">
        <v>142</v>
      </c>
      <c r="BK320" s="166">
        <f>SUM(BK321:BK325)</f>
        <v>4954.5900000000001</v>
      </c>
    </row>
    <row r="321" s="2" customFormat="1" ht="24.15" customHeight="1">
      <c r="A321" s="28"/>
      <c r="B321" s="169"/>
      <c r="C321" s="170" t="s">
        <v>434</v>
      </c>
      <c r="D321" s="170" t="s">
        <v>144</v>
      </c>
      <c r="E321" s="171" t="s">
        <v>732</v>
      </c>
      <c r="F321" s="172" t="s">
        <v>733</v>
      </c>
      <c r="G321" s="173" t="s">
        <v>155</v>
      </c>
      <c r="H321" s="174">
        <v>95.128</v>
      </c>
      <c r="I321" s="175">
        <v>18.09</v>
      </c>
      <c r="J321" s="175">
        <f>ROUND(I321*H321,2)</f>
        <v>1720.8699999999999</v>
      </c>
      <c r="K321" s="176"/>
      <c r="L321" s="29"/>
      <c r="M321" s="177" t="s">
        <v>1</v>
      </c>
      <c r="N321" s="178" t="s">
        <v>38</v>
      </c>
      <c r="O321" s="179">
        <v>0</v>
      </c>
      <c r="P321" s="179">
        <f>O321*H321</f>
        <v>0</v>
      </c>
      <c r="Q321" s="179">
        <v>0</v>
      </c>
      <c r="R321" s="179">
        <f>Q321*H321</f>
        <v>0</v>
      </c>
      <c r="S321" s="179">
        <v>0</v>
      </c>
      <c r="T321" s="180">
        <f>S321*H321</f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81" t="s">
        <v>174</v>
      </c>
      <c r="AT321" s="181" t="s">
        <v>144</v>
      </c>
      <c r="AU321" s="181" t="s">
        <v>149</v>
      </c>
      <c r="AY321" s="15" t="s">
        <v>142</v>
      </c>
      <c r="BE321" s="182">
        <f>IF(N321="základná",J321,0)</f>
        <v>0</v>
      </c>
      <c r="BF321" s="182">
        <f>IF(N321="znížená",J321,0)</f>
        <v>1720.8699999999999</v>
      </c>
      <c r="BG321" s="182">
        <f>IF(N321="zákl. prenesená",J321,0)</f>
        <v>0</v>
      </c>
      <c r="BH321" s="182">
        <f>IF(N321="zníž. prenesená",J321,0)</f>
        <v>0</v>
      </c>
      <c r="BI321" s="182">
        <f>IF(N321="nulová",J321,0)</f>
        <v>0</v>
      </c>
      <c r="BJ321" s="15" t="s">
        <v>149</v>
      </c>
      <c r="BK321" s="182">
        <f>ROUND(I321*H321,2)</f>
        <v>1720.8699999999999</v>
      </c>
      <c r="BL321" s="15" t="s">
        <v>174</v>
      </c>
      <c r="BM321" s="181" t="s">
        <v>734</v>
      </c>
    </row>
    <row r="322" s="2" customFormat="1" ht="16.5" customHeight="1">
      <c r="A322" s="28"/>
      <c r="B322" s="169"/>
      <c r="C322" s="183" t="s">
        <v>735</v>
      </c>
      <c r="D322" s="183" t="s">
        <v>291</v>
      </c>
      <c r="E322" s="184" t="s">
        <v>736</v>
      </c>
      <c r="F322" s="185" t="s">
        <v>737</v>
      </c>
      <c r="G322" s="186" t="s">
        <v>155</v>
      </c>
      <c r="H322" s="187">
        <v>98.933000000000007</v>
      </c>
      <c r="I322" s="188">
        <v>17.16</v>
      </c>
      <c r="J322" s="188">
        <f>ROUND(I322*H322,2)</f>
        <v>1697.6900000000001</v>
      </c>
      <c r="K322" s="189"/>
      <c r="L322" s="190"/>
      <c r="M322" s="191" t="s">
        <v>1</v>
      </c>
      <c r="N322" s="192" t="s">
        <v>38</v>
      </c>
      <c r="O322" s="179">
        <v>0</v>
      </c>
      <c r="P322" s="179">
        <f>O322*H322</f>
        <v>0</v>
      </c>
      <c r="Q322" s="179">
        <v>0</v>
      </c>
      <c r="R322" s="179">
        <f>Q322*H322</f>
        <v>0</v>
      </c>
      <c r="S322" s="179">
        <v>0</v>
      </c>
      <c r="T322" s="180">
        <f>S322*H322</f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81" t="s">
        <v>203</v>
      </c>
      <c r="AT322" s="181" t="s">
        <v>291</v>
      </c>
      <c r="AU322" s="181" t="s">
        <v>149</v>
      </c>
      <c r="AY322" s="15" t="s">
        <v>142</v>
      </c>
      <c r="BE322" s="182">
        <f>IF(N322="základná",J322,0)</f>
        <v>0</v>
      </c>
      <c r="BF322" s="182">
        <f>IF(N322="znížená",J322,0)</f>
        <v>1697.6900000000001</v>
      </c>
      <c r="BG322" s="182">
        <f>IF(N322="zákl. prenesená",J322,0)</f>
        <v>0</v>
      </c>
      <c r="BH322" s="182">
        <f>IF(N322="zníž. prenesená",J322,0)</f>
        <v>0</v>
      </c>
      <c r="BI322" s="182">
        <f>IF(N322="nulová",J322,0)</f>
        <v>0</v>
      </c>
      <c r="BJ322" s="15" t="s">
        <v>149</v>
      </c>
      <c r="BK322" s="182">
        <f>ROUND(I322*H322,2)</f>
        <v>1697.6900000000001</v>
      </c>
      <c r="BL322" s="15" t="s">
        <v>174</v>
      </c>
      <c r="BM322" s="181" t="s">
        <v>738</v>
      </c>
    </row>
    <row r="323" s="2" customFormat="1" ht="37.8" customHeight="1">
      <c r="A323" s="28"/>
      <c r="B323" s="169"/>
      <c r="C323" s="170" t="s">
        <v>438</v>
      </c>
      <c r="D323" s="170" t="s">
        <v>144</v>
      </c>
      <c r="E323" s="171" t="s">
        <v>739</v>
      </c>
      <c r="F323" s="172" t="s">
        <v>740</v>
      </c>
      <c r="G323" s="173" t="s">
        <v>155</v>
      </c>
      <c r="H323" s="174">
        <v>38.936999999999998</v>
      </c>
      <c r="I323" s="175">
        <v>36.710000000000001</v>
      </c>
      <c r="J323" s="175">
        <f>ROUND(I323*H323,2)</f>
        <v>1429.3800000000001</v>
      </c>
      <c r="K323" s="176"/>
      <c r="L323" s="29"/>
      <c r="M323" s="177" t="s">
        <v>1</v>
      </c>
      <c r="N323" s="178" t="s">
        <v>38</v>
      </c>
      <c r="O323" s="179">
        <v>0</v>
      </c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1" t="s">
        <v>174</v>
      </c>
      <c r="AT323" s="181" t="s">
        <v>144</v>
      </c>
      <c r="AU323" s="181" t="s">
        <v>149</v>
      </c>
      <c r="AY323" s="15" t="s">
        <v>142</v>
      </c>
      <c r="BE323" s="182">
        <f>IF(N323="základná",J323,0)</f>
        <v>0</v>
      </c>
      <c r="BF323" s="182">
        <f>IF(N323="znížená",J323,0)</f>
        <v>1429.3800000000001</v>
      </c>
      <c r="BG323" s="182">
        <f>IF(N323="zákl. prenesená",J323,0)</f>
        <v>0</v>
      </c>
      <c r="BH323" s="182">
        <f>IF(N323="zníž. prenesená",J323,0)</f>
        <v>0</v>
      </c>
      <c r="BI323" s="182">
        <f>IF(N323="nulová",J323,0)</f>
        <v>0</v>
      </c>
      <c r="BJ323" s="15" t="s">
        <v>149</v>
      </c>
      <c r="BK323" s="182">
        <f>ROUND(I323*H323,2)</f>
        <v>1429.3800000000001</v>
      </c>
      <c r="BL323" s="15" t="s">
        <v>174</v>
      </c>
      <c r="BM323" s="181" t="s">
        <v>741</v>
      </c>
    </row>
    <row r="324" s="2" customFormat="1" ht="16.5" customHeight="1">
      <c r="A324" s="28"/>
      <c r="B324" s="169"/>
      <c r="C324" s="183" t="s">
        <v>742</v>
      </c>
      <c r="D324" s="183" t="s">
        <v>291</v>
      </c>
      <c r="E324" s="184" t="s">
        <v>743</v>
      </c>
      <c r="F324" s="185" t="s">
        <v>744</v>
      </c>
      <c r="G324" s="186" t="s">
        <v>147</v>
      </c>
      <c r="H324" s="187">
        <v>0</v>
      </c>
      <c r="I324" s="188">
        <v>1.1000000000000001</v>
      </c>
      <c r="J324" s="188">
        <f>ROUND(I324*H324,2)</f>
        <v>0</v>
      </c>
      <c r="K324" s="189"/>
      <c r="L324" s="190"/>
      <c r="M324" s="191" t="s">
        <v>1</v>
      </c>
      <c r="N324" s="192" t="s">
        <v>38</v>
      </c>
      <c r="O324" s="179">
        <v>0</v>
      </c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81" t="s">
        <v>203</v>
      </c>
      <c r="AT324" s="181" t="s">
        <v>291</v>
      </c>
      <c r="AU324" s="181" t="s">
        <v>149</v>
      </c>
      <c r="AY324" s="15" t="s">
        <v>142</v>
      </c>
      <c r="BE324" s="182">
        <f>IF(N324="základná",J324,0)</f>
        <v>0</v>
      </c>
      <c r="BF324" s="182">
        <f>IF(N324="znížená",J324,0)</f>
        <v>0</v>
      </c>
      <c r="BG324" s="182">
        <f>IF(N324="zákl. prenesená",J324,0)</f>
        <v>0</v>
      </c>
      <c r="BH324" s="182">
        <f>IF(N324="zníž. prenesená",J324,0)</f>
        <v>0</v>
      </c>
      <c r="BI324" s="182">
        <f>IF(N324="nulová",J324,0)</f>
        <v>0</v>
      </c>
      <c r="BJ324" s="15" t="s">
        <v>149</v>
      </c>
      <c r="BK324" s="182">
        <f>ROUND(I324*H324,2)</f>
        <v>0</v>
      </c>
      <c r="BL324" s="15" t="s">
        <v>174</v>
      </c>
      <c r="BM324" s="181" t="s">
        <v>745</v>
      </c>
    </row>
    <row r="325" s="2" customFormat="1" ht="24.15" customHeight="1">
      <c r="A325" s="28"/>
      <c r="B325" s="169"/>
      <c r="C325" s="170" t="s">
        <v>441</v>
      </c>
      <c r="D325" s="170" t="s">
        <v>144</v>
      </c>
      <c r="E325" s="171" t="s">
        <v>746</v>
      </c>
      <c r="F325" s="172" t="s">
        <v>747</v>
      </c>
      <c r="G325" s="173" t="s">
        <v>496</v>
      </c>
      <c r="H325" s="174">
        <v>52.264000000000003</v>
      </c>
      <c r="I325" s="175">
        <v>2.04057691</v>
      </c>
      <c r="J325" s="175">
        <f>ROUND(I325*H325,2)</f>
        <v>106.65000000000001</v>
      </c>
      <c r="K325" s="176"/>
      <c r="L325" s="29"/>
      <c r="M325" s="177" t="s">
        <v>1</v>
      </c>
      <c r="N325" s="178" t="s">
        <v>38</v>
      </c>
      <c r="O325" s="179">
        <v>0</v>
      </c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81" t="s">
        <v>174</v>
      </c>
      <c r="AT325" s="181" t="s">
        <v>144</v>
      </c>
      <c r="AU325" s="181" t="s">
        <v>149</v>
      </c>
      <c r="AY325" s="15" t="s">
        <v>142</v>
      </c>
      <c r="BE325" s="182">
        <f>IF(N325="základná",J325,0)</f>
        <v>0</v>
      </c>
      <c r="BF325" s="182">
        <f>IF(N325="znížená",J325,0)</f>
        <v>106.65000000000001</v>
      </c>
      <c r="BG325" s="182">
        <f>IF(N325="zákl. prenesená",J325,0)</f>
        <v>0</v>
      </c>
      <c r="BH325" s="182">
        <f>IF(N325="zníž. prenesená",J325,0)</f>
        <v>0</v>
      </c>
      <c r="BI325" s="182">
        <f>IF(N325="nulová",J325,0)</f>
        <v>0</v>
      </c>
      <c r="BJ325" s="15" t="s">
        <v>149</v>
      </c>
      <c r="BK325" s="182">
        <f>ROUND(I325*H325,2)</f>
        <v>106.65000000000001</v>
      </c>
      <c r="BL325" s="15" t="s">
        <v>174</v>
      </c>
      <c r="BM325" s="181" t="s">
        <v>748</v>
      </c>
    </row>
    <row r="326" s="12" customFormat="1" ht="22.8" customHeight="1">
      <c r="A326" s="12"/>
      <c r="B326" s="157"/>
      <c r="C326" s="12"/>
      <c r="D326" s="158" t="s">
        <v>71</v>
      </c>
      <c r="E326" s="167" t="s">
        <v>749</v>
      </c>
      <c r="F326" s="167" t="s">
        <v>750</v>
      </c>
      <c r="G326" s="12"/>
      <c r="H326" s="12"/>
      <c r="I326" s="12"/>
      <c r="J326" s="168">
        <f>BK326</f>
        <v>3265.1399999999999</v>
      </c>
      <c r="K326" s="12"/>
      <c r="L326" s="157"/>
      <c r="M326" s="161"/>
      <c r="N326" s="162"/>
      <c r="O326" s="162"/>
      <c r="P326" s="163">
        <f>SUM(P327:P328)</f>
        <v>0</v>
      </c>
      <c r="Q326" s="162"/>
      <c r="R326" s="163">
        <f>SUM(R327:R328)</f>
        <v>0</v>
      </c>
      <c r="S326" s="162"/>
      <c r="T326" s="164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58" t="s">
        <v>149</v>
      </c>
      <c r="AT326" s="165" t="s">
        <v>71</v>
      </c>
      <c r="AU326" s="165" t="s">
        <v>80</v>
      </c>
      <c r="AY326" s="158" t="s">
        <v>142</v>
      </c>
      <c r="BK326" s="166">
        <f>SUM(BK327:BK328)</f>
        <v>3265.1399999999999</v>
      </c>
    </row>
    <row r="327" s="2" customFormat="1" ht="37.8" customHeight="1">
      <c r="A327" s="28"/>
      <c r="B327" s="169"/>
      <c r="C327" s="170" t="s">
        <v>751</v>
      </c>
      <c r="D327" s="170" t="s">
        <v>144</v>
      </c>
      <c r="E327" s="171" t="s">
        <v>752</v>
      </c>
      <c r="F327" s="172" t="s">
        <v>753</v>
      </c>
      <c r="G327" s="173" t="s">
        <v>155</v>
      </c>
      <c r="H327" s="174">
        <v>750.60699999999997</v>
      </c>
      <c r="I327" s="175">
        <v>1.6799999999999999</v>
      </c>
      <c r="J327" s="175">
        <f>ROUND(I327*H327,2)</f>
        <v>1261.02</v>
      </c>
      <c r="K327" s="176"/>
      <c r="L327" s="29"/>
      <c r="M327" s="177" t="s">
        <v>1</v>
      </c>
      <c r="N327" s="178" t="s">
        <v>38</v>
      </c>
      <c r="O327" s="179">
        <v>0</v>
      </c>
      <c r="P327" s="179">
        <f>O327*H327</f>
        <v>0</v>
      </c>
      <c r="Q327" s="179">
        <v>0</v>
      </c>
      <c r="R327" s="179">
        <f>Q327*H327</f>
        <v>0</v>
      </c>
      <c r="S327" s="179">
        <v>0</v>
      </c>
      <c r="T327" s="180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81" t="s">
        <v>174</v>
      </c>
      <c r="AT327" s="181" t="s">
        <v>144</v>
      </c>
      <c r="AU327" s="181" t="s">
        <v>149</v>
      </c>
      <c r="AY327" s="15" t="s">
        <v>142</v>
      </c>
      <c r="BE327" s="182">
        <f>IF(N327="základná",J327,0)</f>
        <v>0</v>
      </c>
      <c r="BF327" s="182">
        <f>IF(N327="znížená",J327,0)</f>
        <v>1261.02</v>
      </c>
      <c r="BG327" s="182">
        <f>IF(N327="zákl. prenesená",J327,0)</f>
        <v>0</v>
      </c>
      <c r="BH327" s="182">
        <f>IF(N327="zníž. prenesená",J327,0)</f>
        <v>0</v>
      </c>
      <c r="BI327" s="182">
        <f>IF(N327="nulová",J327,0)</f>
        <v>0</v>
      </c>
      <c r="BJ327" s="15" t="s">
        <v>149</v>
      </c>
      <c r="BK327" s="182">
        <f>ROUND(I327*H327,2)</f>
        <v>1261.02</v>
      </c>
      <c r="BL327" s="15" t="s">
        <v>174</v>
      </c>
      <c r="BM327" s="181" t="s">
        <v>754</v>
      </c>
    </row>
    <row r="328" s="2" customFormat="1" ht="37.8" customHeight="1">
      <c r="A328" s="28"/>
      <c r="B328" s="169"/>
      <c r="C328" s="170" t="s">
        <v>445</v>
      </c>
      <c r="D328" s="170" t="s">
        <v>144</v>
      </c>
      <c r="E328" s="171" t="s">
        <v>755</v>
      </c>
      <c r="F328" s="172" t="s">
        <v>756</v>
      </c>
      <c r="G328" s="173" t="s">
        <v>155</v>
      </c>
      <c r="H328" s="174">
        <v>750.60699999999997</v>
      </c>
      <c r="I328" s="175">
        <v>2.6699999999999999</v>
      </c>
      <c r="J328" s="175">
        <f>ROUND(I328*H328,2)</f>
        <v>2004.1199999999999</v>
      </c>
      <c r="K328" s="176"/>
      <c r="L328" s="29"/>
      <c r="M328" s="177" t="s">
        <v>1</v>
      </c>
      <c r="N328" s="178" t="s">
        <v>38</v>
      </c>
      <c r="O328" s="179">
        <v>0</v>
      </c>
      <c r="P328" s="179">
        <f>O328*H328</f>
        <v>0</v>
      </c>
      <c r="Q328" s="179">
        <v>0</v>
      </c>
      <c r="R328" s="179">
        <f>Q328*H328</f>
        <v>0</v>
      </c>
      <c r="S328" s="179">
        <v>0</v>
      </c>
      <c r="T328" s="180">
        <f>S328*H328</f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81" t="s">
        <v>174</v>
      </c>
      <c r="AT328" s="181" t="s">
        <v>144</v>
      </c>
      <c r="AU328" s="181" t="s">
        <v>149</v>
      </c>
      <c r="AY328" s="15" t="s">
        <v>142</v>
      </c>
      <c r="BE328" s="182">
        <f>IF(N328="základná",J328,0)</f>
        <v>0</v>
      </c>
      <c r="BF328" s="182">
        <f>IF(N328="znížená",J328,0)</f>
        <v>2004.1199999999999</v>
      </c>
      <c r="BG328" s="182">
        <f>IF(N328="zákl. prenesená",J328,0)</f>
        <v>0</v>
      </c>
      <c r="BH328" s="182">
        <f>IF(N328="zníž. prenesená",J328,0)</f>
        <v>0</v>
      </c>
      <c r="BI328" s="182">
        <f>IF(N328="nulová",J328,0)</f>
        <v>0</v>
      </c>
      <c r="BJ328" s="15" t="s">
        <v>149</v>
      </c>
      <c r="BK328" s="182">
        <f>ROUND(I328*H328,2)</f>
        <v>2004.1199999999999</v>
      </c>
      <c r="BL328" s="15" t="s">
        <v>174</v>
      </c>
      <c r="BM328" s="181" t="s">
        <v>757</v>
      </c>
    </row>
    <row r="329" s="12" customFormat="1" ht="25.92" customHeight="1">
      <c r="A329" s="12"/>
      <c r="B329" s="157"/>
      <c r="C329" s="12"/>
      <c r="D329" s="158" t="s">
        <v>71</v>
      </c>
      <c r="E329" s="159" t="s">
        <v>758</v>
      </c>
      <c r="F329" s="159" t="s">
        <v>759</v>
      </c>
      <c r="G329" s="12"/>
      <c r="H329" s="12"/>
      <c r="I329" s="12"/>
      <c r="J329" s="160">
        <f>BK329</f>
        <v>34647.019999999997</v>
      </c>
      <c r="K329" s="12"/>
      <c r="L329" s="157"/>
      <c r="M329" s="161"/>
      <c r="N329" s="162"/>
      <c r="O329" s="162"/>
      <c r="P329" s="163">
        <f>P330+P337+P340+P353+P359</f>
        <v>0</v>
      </c>
      <c r="Q329" s="162"/>
      <c r="R329" s="163">
        <f>R330+R337+R340+R353+R359</f>
        <v>0</v>
      </c>
      <c r="S329" s="162"/>
      <c r="T329" s="164">
        <f>T330+T337+T340+T353+T359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58" t="s">
        <v>148</v>
      </c>
      <c r="AT329" s="165" t="s">
        <v>71</v>
      </c>
      <c r="AU329" s="165" t="s">
        <v>72</v>
      </c>
      <c r="AY329" s="158" t="s">
        <v>142</v>
      </c>
      <c r="BK329" s="166">
        <f>BK330+BK337+BK340+BK353+BK359</f>
        <v>34647.019999999997</v>
      </c>
    </row>
    <row r="330" s="12" customFormat="1" ht="22.8" customHeight="1">
      <c r="A330" s="12"/>
      <c r="B330" s="157"/>
      <c r="C330" s="12"/>
      <c r="D330" s="158" t="s">
        <v>71</v>
      </c>
      <c r="E330" s="167" t="s">
        <v>760</v>
      </c>
      <c r="F330" s="167" t="s">
        <v>761</v>
      </c>
      <c r="G330" s="12"/>
      <c r="H330" s="12"/>
      <c r="I330" s="12"/>
      <c r="J330" s="168">
        <f>BK330</f>
        <v>12156.569999999998</v>
      </c>
      <c r="K330" s="12"/>
      <c r="L330" s="157"/>
      <c r="M330" s="161"/>
      <c r="N330" s="162"/>
      <c r="O330" s="162"/>
      <c r="P330" s="163">
        <f>SUM(P331:P336)</f>
        <v>0</v>
      </c>
      <c r="Q330" s="162"/>
      <c r="R330" s="163">
        <f>SUM(R331:R336)</f>
        <v>0</v>
      </c>
      <c r="S330" s="162"/>
      <c r="T330" s="164">
        <f>SUM(T331:T336)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58" t="s">
        <v>80</v>
      </c>
      <c r="AT330" s="165" t="s">
        <v>71</v>
      </c>
      <c r="AU330" s="165" t="s">
        <v>80</v>
      </c>
      <c r="AY330" s="158" t="s">
        <v>142</v>
      </c>
      <c r="BK330" s="166">
        <f>SUM(BK331:BK336)</f>
        <v>12156.569999999998</v>
      </c>
    </row>
    <row r="331" s="2" customFormat="1" ht="16.5" customHeight="1">
      <c r="A331" s="28"/>
      <c r="B331" s="169"/>
      <c r="C331" s="170" t="s">
        <v>762</v>
      </c>
      <c r="D331" s="170" t="s">
        <v>144</v>
      </c>
      <c r="E331" s="171" t="s">
        <v>763</v>
      </c>
      <c r="F331" s="172" t="s">
        <v>764</v>
      </c>
      <c r="G331" s="173" t="s">
        <v>155</v>
      </c>
      <c r="H331" s="174">
        <v>310.58699999999999</v>
      </c>
      <c r="I331" s="175">
        <v>26.43</v>
      </c>
      <c r="J331" s="175">
        <f>ROUND(I331*H331,2)</f>
        <v>8208.8099999999995</v>
      </c>
      <c r="K331" s="176"/>
      <c r="L331" s="29"/>
      <c r="M331" s="177" t="s">
        <v>1</v>
      </c>
      <c r="N331" s="178" t="s">
        <v>38</v>
      </c>
      <c r="O331" s="179">
        <v>0</v>
      </c>
      <c r="P331" s="179">
        <f>O331*H331</f>
        <v>0</v>
      </c>
      <c r="Q331" s="179">
        <v>0</v>
      </c>
      <c r="R331" s="179">
        <f>Q331*H331</f>
        <v>0</v>
      </c>
      <c r="S331" s="179">
        <v>0</v>
      </c>
      <c r="T331" s="180">
        <f>S331*H331</f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81" t="s">
        <v>148</v>
      </c>
      <c r="AT331" s="181" t="s">
        <v>144</v>
      </c>
      <c r="AU331" s="181" t="s">
        <v>149</v>
      </c>
      <c r="AY331" s="15" t="s">
        <v>142</v>
      </c>
      <c r="BE331" s="182">
        <f>IF(N331="základná",J331,0)</f>
        <v>0</v>
      </c>
      <c r="BF331" s="182">
        <f>IF(N331="znížená",J331,0)</f>
        <v>8208.8099999999995</v>
      </c>
      <c r="BG331" s="182">
        <f>IF(N331="zákl. prenesená",J331,0)</f>
        <v>0</v>
      </c>
      <c r="BH331" s="182">
        <f>IF(N331="zníž. prenesená",J331,0)</f>
        <v>0</v>
      </c>
      <c r="BI331" s="182">
        <f>IF(N331="nulová",J331,0)</f>
        <v>0</v>
      </c>
      <c r="BJ331" s="15" t="s">
        <v>149</v>
      </c>
      <c r="BK331" s="182">
        <f>ROUND(I331*H331,2)</f>
        <v>8208.8099999999995</v>
      </c>
      <c r="BL331" s="15" t="s">
        <v>148</v>
      </c>
      <c r="BM331" s="181" t="s">
        <v>765</v>
      </c>
    </row>
    <row r="332" s="2" customFormat="1" ht="21.75" customHeight="1">
      <c r="A332" s="28"/>
      <c r="B332" s="169"/>
      <c r="C332" s="170" t="s">
        <v>450</v>
      </c>
      <c r="D332" s="170" t="s">
        <v>144</v>
      </c>
      <c r="E332" s="171" t="s">
        <v>766</v>
      </c>
      <c r="F332" s="172" t="s">
        <v>767</v>
      </c>
      <c r="G332" s="173" t="s">
        <v>163</v>
      </c>
      <c r="H332" s="174">
        <v>15.529</v>
      </c>
      <c r="I332" s="175">
        <v>134.49000000000001</v>
      </c>
      <c r="J332" s="175">
        <f>ROUND(I332*H332,2)</f>
        <v>2088.5</v>
      </c>
      <c r="K332" s="176"/>
      <c r="L332" s="29"/>
      <c r="M332" s="177" t="s">
        <v>1</v>
      </c>
      <c r="N332" s="178" t="s">
        <v>38</v>
      </c>
      <c r="O332" s="179">
        <v>0</v>
      </c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81" t="s">
        <v>148</v>
      </c>
      <c r="AT332" s="181" t="s">
        <v>144</v>
      </c>
      <c r="AU332" s="181" t="s">
        <v>149</v>
      </c>
      <c r="AY332" s="15" t="s">
        <v>142</v>
      </c>
      <c r="BE332" s="182">
        <f>IF(N332="základná",J332,0)</f>
        <v>0</v>
      </c>
      <c r="BF332" s="182">
        <f>IF(N332="znížená",J332,0)</f>
        <v>2088.5</v>
      </c>
      <c r="BG332" s="182">
        <f>IF(N332="zákl. prenesená",J332,0)</f>
        <v>0</v>
      </c>
      <c r="BH332" s="182">
        <f>IF(N332="zníž. prenesená",J332,0)</f>
        <v>0</v>
      </c>
      <c r="BI332" s="182">
        <f>IF(N332="nulová",J332,0)</f>
        <v>0</v>
      </c>
      <c r="BJ332" s="15" t="s">
        <v>149</v>
      </c>
      <c r="BK332" s="182">
        <f>ROUND(I332*H332,2)</f>
        <v>2088.5</v>
      </c>
      <c r="BL332" s="15" t="s">
        <v>148</v>
      </c>
      <c r="BM332" s="181" t="s">
        <v>768</v>
      </c>
    </row>
    <row r="333" s="2" customFormat="1" ht="24.15" customHeight="1">
      <c r="A333" s="28"/>
      <c r="B333" s="169"/>
      <c r="C333" s="170" t="s">
        <v>769</v>
      </c>
      <c r="D333" s="170" t="s">
        <v>144</v>
      </c>
      <c r="E333" s="171" t="s">
        <v>528</v>
      </c>
      <c r="F333" s="172" t="s">
        <v>529</v>
      </c>
      <c r="G333" s="173" t="s">
        <v>155</v>
      </c>
      <c r="H333" s="174">
        <v>821.50300000000004</v>
      </c>
      <c r="I333" s="175">
        <v>0.59999999999999998</v>
      </c>
      <c r="J333" s="175">
        <f>ROUND(I333*H333,2)</f>
        <v>492.89999999999998</v>
      </c>
      <c r="K333" s="176"/>
      <c r="L333" s="29"/>
      <c r="M333" s="177" t="s">
        <v>1</v>
      </c>
      <c r="N333" s="178" t="s">
        <v>38</v>
      </c>
      <c r="O333" s="179">
        <v>0</v>
      </c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81" t="s">
        <v>148</v>
      </c>
      <c r="AT333" s="181" t="s">
        <v>144</v>
      </c>
      <c r="AU333" s="181" t="s">
        <v>149</v>
      </c>
      <c r="AY333" s="15" t="s">
        <v>142</v>
      </c>
      <c r="BE333" s="182">
        <f>IF(N333="základná",J333,0)</f>
        <v>0</v>
      </c>
      <c r="BF333" s="182">
        <f>IF(N333="znížená",J333,0)</f>
        <v>492.89999999999998</v>
      </c>
      <c r="BG333" s="182">
        <f>IF(N333="zákl. prenesená",J333,0)</f>
        <v>0</v>
      </c>
      <c r="BH333" s="182">
        <f>IF(N333="zníž. prenesená",J333,0)</f>
        <v>0</v>
      </c>
      <c r="BI333" s="182">
        <f>IF(N333="nulová",J333,0)</f>
        <v>0</v>
      </c>
      <c r="BJ333" s="15" t="s">
        <v>149</v>
      </c>
      <c r="BK333" s="182">
        <f>ROUND(I333*H333,2)</f>
        <v>492.89999999999998</v>
      </c>
      <c r="BL333" s="15" t="s">
        <v>148</v>
      </c>
      <c r="BM333" s="181" t="s">
        <v>770</v>
      </c>
    </row>
    <row r="334" s="2" customFormat="1" ht="24.15" customHeight="1">
      <c r="A334" s="28"/>
      <c r="B334" s="169"/>
      <c r="C334" s="183" t="s">
        <v>458</v>
      </c>
      <c r="D334" s="183" t="s">
        <v>291</v>
      </c>
      <c r="E334" s="184" t="s">
        <v>771</v>
      </c>
      <c r="F334" s="185" t="s">
        <v>772</v>
      </c>
      <c r="G334" s="186" t="s">
        <v>155</v>
      </c>
      <c r="H334" s="187">
        <v>357.17500000000001</v>
      </c>
      <c r="I334" s="188">
        <v>1.1100000000000001</v>
      </c>
      <c r="J334" s="188">
        <f>ROUND(I334*H334,2)</f>
        <v>396.45999999999998</v>
      </c>
      <c r="K334" s="189"/>
      <c r="L334" s="190"/>
      <c r="M334" s="191" t="s">
        <v>1</v>
      </c>
      <c r="N334" s="192" t="s">
        <v>38</v>
      </c>
      <c r="O334" s="179">
        <v>0</v>
      </c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81" t="s">
        <v>159</v>
      </c>
      <c r="AT334" s="181" t="s">
        <v>291</v>
      </c>
      <c r="AU334" s="181" t="s">
        <v>149</v>
      </c>
      <c r="AY334" s="15" t="s">
        <v>142</v>
      </c>
      <c r="BE334" s="182">
        <f>IF(N334="základná",J334,0)</f>
        <v>0</v>
      </c>
      <c r="BF334" s="182">
        <f>IF(N334="znížená",J334,0)</f>
        <v>396.45999999999998</v>
      </c>
      <c r="BG334" s="182">
        <f>IF(N334="zákl. prenesená",J334,0)</f>
        <v>0</v>
      </c>
      <c r="BH334" s="182">
        <f>IF(N334="zníž. prenesená",J334,0)</f>
        <v>0</v>
      </c>
      <c r="BI334" s="182">
        <f>IF(N334="nulová",J334,0)</f>
        <v>0</v>
      </c>
      <c r="BJ334" s="15" t="s">
        <v>149</v>
      </c>
      <c r="BK334" s="182">
        <f>ROUND(I334*H334,2)</f>
        <v>396.45999999999998</v>
      </c>
      <c r="BL334" s="15" t="s">
        <v>148</v>
      </c>
      <c r="BM334" s="181" t="s">
        <v>773</v>
      </c>
    </row>
    <row r="335" s="2" customFormat="1" ht="24.15" customHeight="1">
      <c r="A335" s="28"/>
      <c r="B335" s="169"/>
      <c r="C335" s="183" t="s">
        <v>774</v>
      </c>
      <c r="D335" s="183" t="s">
        <v>291</v>
      </c>
      <c r="E335" s="184" t="s">
        <v>775</v>
      </c>
      <c r="F335" s="185" t="s">
        <v>776</v>
      </c>
      <c r="G335" s="186" t="s">
        <v>155</v>
      </c>
      <c r="H335" s="187">
        <v>357.17500000000001</v>
      </c>
      <c r="I335" s="188">
        <v>1.95</v>
      </c>
      <c r="J335" s="188">
        <f>ROUND(I335*H335,2)</f>
        <v>696.49000000000001</v>
      </c>
      <c r="K335" s="189"/>
      <c r="L335" s="190"/>
      <c r="M335" s="191" t="s">
        <v>1</v>
      </c>
      <c r="N335" s="192" t="s">
        <v>38</v>
      </c>
      <c r="O335" s="179">
        <v>0</v>
      </c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1" t="s">
        <v>159</v>
      </c>
      <c r="AT335" s="181" t="s">
        <v>291</v>
      </c>
      <c r="AU335" s="181" t="s">
        <v>149</v>
      </c>
      <c r="AY335" s="15" t="s">
        <v>142</v>
      </c>
      <c r="BE335" s="182">
        <f>IF(N335="základná",J335,0)</f>
        <v>0</v>
      </c>
      <c r="BF335" s="182">
        <f>IF(N335="znížená",J335,0)</f>
        <v>696.49000000000001</v>
      </c>
      <c r="BG335" s="182">
        <f>IF(N335="zákl. prenesená",J335,0)</f>
        <v>0</v>
      </c>
      <c r="BH335" s="182">
        <f>IF(N335="zníž. prenesená",J335,0)</f>
        <v>0</v>
      </c>
      <c r="BI335" s="182">
        <f>IF(N335="nulová",J335,0)</f>
        <v>0</v>
      </c>
      <c r="BJ335" s="15" t="s">
        <v>149</v>
      </c>
      <c r="BK335" s="182">
        <f>ROUND(I335*H335,2)</f>
        <v>696.49000000000001</v>
      </c>
      <c r="BL335" s="15" t="s">
        <v>148</v>
      </c>
      <c r="BM335" s="181" t="s">
        <v>777</v>
      </c>
    </row>
    <row r="336" s="2" customFormat="1" ht="24.15" customHeight="1">
      <c r="A336" s="28"/>
      <c r="B336" s="169"/>
      <c r="C336" s="170" t="s">
        <v>461</v>
      </c>
      <c r="D336" s="170" t="s">
        <v>144</v>
      </c>
      <c r="E336" s="171" t="s">
        <v>778</v>
      </c>
      <c r="F336" s="172" t="s">
        <v>779</v>
      </c>
      <c r="G336" s="173" t="s">
        <v>496</v>
      </c>
      <c r="H336" s="174">
        <v>2.2999999999999998</v>
      </c>
      <c r="I336" s="175">
        <v>118.87368703</v>
      </c>
      <c r="J336" s="175">
        <f>ROUND(I336*H336,2)</f>
        <v>273.41000000000003</v>
      </c>
      <c r="K336" s="176"/>
      <c r="L336" s="29"/>
      <c r="M336" s="177" t="s">
        <v>1</v>
      </c>
      <c r="N336" s="178" t="s">
        <v>38</v>
      </c>
      <c r="O336" s="179">
        <v>0</v>
      </c>
      <c r="P336" s="179">
        <f>O336*H336</f>
        <v>0</v>
      </c>
      <c r="Q336" s="179">
        <v>0</v>
      </c>
      <c r="R336" s="179">
        <f>Q336*H336</f>
        <v>0</v>
      </c>
      <c r="S336" s="179">
        <v>0</v>
      </c>
      <c r="T336" s="180">
        <f>S336*H336</f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81" t="s">
        <v>148</v>
      </c>
      <c r="AT336" s="181" t="s">
        <v>144</v>
      </c>
      <c r="AU336" s="181" t="s">
        <v>149</v>
      </c>
      <c r="AY336" s="15" t="s">
        <v>142</v>
      </c>
      <c r="BE336" s="182">
        <f>IF(N336="základná",J336,0)</f>
        <v>0</v>
      </c>
      <c r="BF336" s="182">
        <f>IF(N336="znížená",J336,0)</f>
        <v>273.41000000000003</v>
      </c>
      <c r="BG336" s="182">
        <f>IF(N336="zákl. prenesená",J336,0)</f>
        <v>0</v>
      </c>
      <c r="BH336" s="182">
        <f>IF(N336="zníž. prenesená",J336,0)</f>
        <v>0</v>
      </c>
      <c r="BI336" s="182">
        <f>IF(N336="nulová",J336,0)</f>
        <v>0</v>
      </c>
      <c r="BJ336" s="15" t="s">
        <v>149</v>
      </c>
      <c r="BK336" s="182">
        <f>ROUND(I336*H336,2)</f>
        <v>273.41000000000003</v>
      </c>
      <c r="BL336" s="15" t="s">
        <v>148</v>
      </c>
      <c r="BM336" s="181" t="s">
        <v>780</v>
      </c>
    </row>
    <row r="337" s="12" customFormat="1" ht="22.8" customHeight="1">
      <c r="A337" s="12"/>
      <c r="B337" s="157"/>
      <c r="C337" s="12"/>
      <c r="D337" s="158" t="s">
        <v>71</v>
      </c>
      <c r="E337" s="167" t="s">
        <v>781</v>
      </c>
      <c r="F337" s="167" t="s">
        <v>83</v>
      </c>
      <c r="G337" s="12"/>
      <c r="H337" s="12"/>
      <c r="I337" s="12"/>
      <c r="J337" s="168">
        <f>BK337</f>
        <v>307.5</v>
      </c>
      <c r="K337" s="12"/>
      <c r="L337" s="157"/>
      <c r="M337" s="161"/>
      <c r="N337" s="162"/>
      <c r="O337" s="162"/>
      <c r="P337" s="163">
        <f>SUM(P338:P339)</f>
        <v>0</v>
      </c>
      <c r="Q337" s="162"/>
      <c r="R337" s="163">
        <f>SUM(R338:R339)</f>
        <v>0</v>
      </c>
      <c r="S337" s="162"/>
      <c r="T337" s="164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58" t="s">
        <v>80</v>
      </c>
      <c r="AT337" s="165" t="s">
        <v>71</v>
      </c>
      <c r="AU337" s="165" t="s">
        <v>80</v>
      </c>
      <c r="AY337" s="158" t="s">
        <v>142</v>
      </c>
      <c r="BK337" s="166">
        <f>SUM(BK338:BK339)</f>
        <v>307.5</v>
      </c>
    </row>
    <row r="338" s="2" customFormat="1" ht="16.5" customHeight="1">
      <c r="A338" s="28"/>
      <c r="B338" s="169"/>
      <c r="C338" s="170" t="s">
        <v>782</v>
      </c>
      <c r="D338" s="170" t="s">
        <v>144</v>
      </c>
      <c r="E338" s="171" t="s">
        <v>783</v>
      </c>
      <c r="F338" s="172" t="s">
        <v>784</v>
      </c>
      <c r="G338" s="173" t="s">
        <v>147</v>
      </c>
      <c r="H338" s="174">
        <v>3</v>
      </c>
      <c r="I338" s="175">
        <v>14.380000000000001</v>
      </c>
      <c r="J338" s="175">
        <f>ROUND(I338*H338,2)</f>
        <v>43.140000000000001</v>
      </c>
      <c r="K338" s="176"/>
      <c r="L338" s="29"/>
      <c r="M338" s="177" t="s">
        <v>1</v>
      </c>
      <c r="N338" s="178" t="s">
        <v>38</v>
      </c>
      <c r="O338" s="179">
        <v>0</v>
      </c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81" t="s">
        <v>148</v>
      </c>
      <c r="AT338" s="181" t="s">
        <v>144</v>
      </c>
      <c r="AU338" s="181" t="s">
        <v>149</v>
      </c>
      <c r="AY338" s="15" t="s">
        <v>142</v>
      </c>
      <c r="BE338" s="182">
        <f>IF(N338="základná",J338,0)</f>
        <v>0</v>
      </c>
      <c r="BF338" s="182">
        <f>IF(N338="znížená",J338,0)</f>
        <v>43.140000000000001</v>
      </c>
      <c r="BG338" s="182">
        <f>IF(N338="zákl. prenesená",J338,0)</f>
        <v>0</v>
      </c>
      <c r="BH338" s="182">
        <f>IF(N338="zníž. prenesená",J338,0)</f>
        <v>0</v>
      </c>
      <c r="BI338" s="182">
        <f>IF(N338="nulová",J338,0)</f>
        <v>0</v>
      </c>
      <c r="BJ338" s="15" t="s">
        <v>149</v>
      </c>
      <c r="BK338" s="182">
        <f>ROUND(I338*H338,2)</f>
        <v>43.140000000000001</v>
      </c>
      <c r="BL338" s="15" t="s">
        <v>148</v>
      </c>
      <c r="BM338" s="181" t="s">
        <v>785</v>
      </c>
    </row>
    <row r="339" s="2" customFormat="1" ht="21.75" customHeight="1">
      <c r="A339" s="28"/>
      <c r="B339" s="169"/>
      <c r="C339" s="183" t="s">
        <v>465</v>
      </c>
      <c r="D339" s="183" t="s">
        <v>291</v>
      </c>
      <c r="E339" s="184" t="s">
        <v>786</v>
      </c>
      <c r="F339" s="185" t="s">
        <v>787</v>
      </c>
      <c r="G339" s="186" t="s">
        <v>147</v>
      </c>
      <c r="H339" s="187">
        <v>3</v>
      </c>
      <c r="I339" s="188">
        <v>88.120000000000005</v>
      </c>
      <c r="J339" s="188">
        <f>ROUND(I339*H339,2)</f>
        <v>264.36000000000001</v>
      </c>
      <c r="K339" s="189"/>
      <c r="L339" s="190"/>
      <c r="M339" s="191" t="s">
        <v>1</v>
      </c>
      <c r="N339" s="192" t="s">
        <v>38</v>
      </c>
      <c r="O339" s="179">
        <v>0</v>
      </c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81" t="s">
        <v>159</v>
      </c>
      <c r="AT339" s="181" t="s">
        <v>291</v>
      </c>
      <c r="AU339" s="181" t="s">
        <v>149</v>
      </c>
      <c r="AY339" s="15" t="s">
        <v>142</v>
      </c>
      <c r="BE339" s="182">
        <f>IF(N339="základná",J339,0)</f>
        <v>0</v>
      </c>
      <c r="BF339" s="182">
        <f>IF(N339="znížená",J339,0)</f>
        <v>264.36000000000001</v>
      </c>
      <c r="BG339" s="182">
        <f>IF(N339="zákl. prenesená",J339,0)</f>
        <v>0</v>
      </c>
      <c r="BH339" s="182">
        <f>IF(N339="zníž. prenesená",J339,0)</f>
        <v>0</v>
      </c>
      <c r="BI339" s="182">
        <f>IF(N339="nulová",J339,0)</f>
        <v>0</v>
      </c>
      <c r="BJ339" s="15" t="s">
        <v>149</v>
      </c>
      <c r="BK339" s="182">
        <f>ROUND(I339*H339,2)</f>
        <v>264.36000000000001</v>
      </c>
      <c r="BL339" s="15" t="s">
        <v>148</v>
      </c>
      <c r="BM339" s="181" t="s">
        <v>788</v>
      </c>
    </row>
    <row r="340" s="12" customFormat="1" ht="22.8" customHeight="1">
      <c r="A340" s="12"/>
      <c r="B340" s="157"/>
      <c r="C340" s="12"/>
      <c r="D340" s="158" t="s">
        <v>71</v>
      </c>
      <c r="E340" s="167" t="s">
        <v>789</v>
      </c>
      <c r="F340" s="167" t="s">
        <v>598</v>
      </c>
      <c r="G340" s="12"/>
      <c r="H340" s="12"/>
      <c r="I340" s="12"/>
      <c r="J340" s="168">
        <f>BK340</f>
        <v>7282.9299999999994</v>
      </c>
      <c r="K340" s="12"/>
      <c r="L340" s="157"/>
      <c r="M340" s="161"/>
      <c r="N340" s="162"/>
      <c r="O340" s="162"/>
      <c r="P340" s="163">
        <f>SUM(P341:P352)</f>
        <v>0</v>
      </c>
      <c r="Q340" s="162"/>
      <c r="R340" s="163">
        <f>SUM(R341:R352)</f>
        <v>0</v>
      </c>
      <c r="S340" s="162"/>
      <c r="T340" s="164">
        <f>SUM(T341:T352)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58" t="s">
        <v>80</v>
      </c>
      <c r="AT340" s="165" t="s">
        <v>71</v>
      </c>
      <c r="AU340" s="165" t="s">
        <v>80</v>
      </c>
      <c r="AY340" s="158" t="s">
        <v>142</v>
      </c>
      <c r="BK340" s="166">
        <f>SUM(BK341:BK352)</f>
        <v>7282.9299999999994</v>
      </c>
    </row>
    <row r="341" s="2" customFormat="1" ht="16.5" customHeight="1">
      <c r="A341" s="28"/>
      <c r="B341" s="169"/>
      <c r="C341" s="170" t="s">
        <v>790</v>
      </c>
      <c r="D341" s="170" t="s">
        <v>144</v>
      </c>
      <c r="E341" s="171" t="s">
        <v>791</v>
      </c>
      <c r="F341" s="172" t="s">
        <v>792</v>
      </c>
      <c r="G341" s="173" t="s">
        <v>388</v>
      </c>
      <c r="H341" s="174">
        <v>51.600000000000001</v>
      </c>
      <c r="I341" s="175">
        <v>24.579999999999998</v>
      </c>
      <c r="J341" s="175">
        <f>ROUND(I341*H341,2)</f>
        <v>1268.3299999999999</v>
      </c>
      <c r="K341" s="176"/>
      <c r="L341" s="29"/>
      <c r="M341" s="177" t="s">
        <v>1</v>
      </c>
      <c r="N341" s="178" t="s">
        <v>38</v>
      </c>
      <c r="O341" s="179">
        <v>0</v>
      </c>
      <c r="P341" s="179">
        <f>O341*H341</f>
        <v>0</v>
      </c>
      <c r="Q341" s="179">
        <v>0</v>
      </c>
      <c r="R341" s="179">
        <f>Q341*H341</f>
        <v>0</v>
      </c>
      <c r="S341" s="179">
        <v>0</v>
      </c>
      <c r="T341" s="180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1" t="s">
        <v>148</v>
      </c>
      <c r="AT341" s="181" t="s">
        <v>144</v>
      </c>
      <c r="AU341" s="181" t="s">
        <v>149</v>
      </c>
      <c r="AY341" s="15" t="s">
        <v>142</v>
      </c>
      <c r="BE341" s="182">
        <f>IF(N341="základná",J341,0)</f>
        <v>0</v>
      </c>
      <c r="BF341" s="182">
        <f>IF(N341="znížená",J341,0)</f>
        <v>1268.3299999999999</v>
      </c>
      <c r="BG341" s="182">
        <f>IF(N341="zákl. prenesená",J341,0)</f>
        <v>0</v>
      </c>
      <c r="BH341" s="182">
        <f>IF(N341="zníž. prenesená",J341,0)</f>
        <v>0</v>
      </c>
      <c r="BI341" s="182">
        <f>IF(N341="nulová",J341,0)</f>
        <v>0</v>
      </c>
      <c r="BJ341" s="15" t="s">
        <v>149</v>
      </c>
      <c r="BK341" s="182">
        <f>ROUND(I341*H341,2)</f>
        <v>1268.3299999999999</v>
      </c>
      <c r="BL341" s="15" t="s">
        <v>148</v>
      </c>
      <c r="BM341" s="181" t="s">
        <v>793</v>
      </c>
    </row>
    <row r="342" s="2" customFormat="1" ht="16.5" customHeight="1">
      <c r="A342" s="28"/>
      <c r="B342" s="169"/>
      <c r="C342" s="170" t="s">
        <v>468</v>
      </c>
      <c r="D342" s="170" t="s">
        <v>144</v>
      </c>
      <c r="E342" s="171" t="s">
        <v>794</v>
      </c>
      <c r="F342" s="172" t="s">
        <v>795</v>
      </c>
      <c r="G342" s="173" t="s">
        <v>388</v>
      </c>
      <c r="H342" s="174">
        <v>3.75</v>
      </c>
      <c r="I342" s="175">
        <v>14.91</v>
      </c>
      <c r="J342" s="175">
        <f>ROUND(I342*H342,2)</f>
        <v>55.909999999999997</v>
      </c>
      <c r="K342" s="176"/>
      <c r="L342" s="29"/>
      <c r="M342" s="177" t="s">
        <v>1</v>
      </c>
      <c r="N342" s="178" t="s">
        <v>38</v>
      </c>
      <c r="O342" s="179">
        <v>0</v>
      </c>
      <c r="P342" s="179">
        <f>O342*H342</f>
        <v>0</v>
      </c>
      <c r="Q342" s="179">
        <v>0</v>
      </c>
      <c r="R342" s="179">
        <f>Q342*H342</f>
        <v>0</v>
      </c>
      <c r="S342" s="179">
        <v>0</v>
      </c>
      <c r="T342" s="180">
        <f>S342*H342</f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81" t="s">
        <v>148</v>
      </c>
      <c r="AT342" s="181" t="s">
        <v>144</v>
      </c>
      <c r="AU342" s="181" t="s">
        <v>149</v>
      </c>
      <c r="AY342" s="15" t="s">
        <v>142</v>
      </c>
      <c r="BE342" s="182">
        <f>IF(N342="základná",J342,0)</f>
        <v>0</v>
      </c>
      <c r="BF342" s="182">
        <f>IF(N342="znížená",J342,0)</f>
        <v>55.909999999999997</v>
      </c>
      <c r="BG342" s="182">
        <f>IF(N342="zákl. prenesená",J342,0)</f>
        <v>0</v>
      </c>
      <c r="BH342" s="182">
        <f>IF(N342="zníž. prenesená",J342,0)</f>
        <v>0</v>
      </c>
      <c r="BI342" s="182">
        <f>IF(N342="nulová",J342,0)</f>
        <v>0</v>
      </c>
      <c r="BJ342" s="15" t="s">
        <v>149</v>
      </c>
      <c r="BK342" s="182">
        <f>ROUND(I342*H342,2)</f>
        <v>55.909999999999997</v>
      </c>
      <c r="BL342" s="15" t="s">
        <v>148</v>
      </c>
      <c r="BM342" s="181" t="s">
        <v>796</v>
      </c>
    </row>
    <row r="343" s="2" customFormat="1" ht="16.5" customHeight="1">
      <c r="A343" s="28"/>
      <c r="B343" s="169"/>
      <c r="C343" s="170" t="s">
        <v>797</v>
      </c>
      <c r="D343" s="170" t="s">
        <v>144</v>
      </c>
      <c r="E343" s="171" t="s">
        <v>798</v>
      </c>
      <c r="F343" s="172" t="s">
        <v>799</v>
      </c>
      <c r="G343" s="173" t="s">
        <v>388</v>
      </c>
      <c r="H343" s="174">
        <v>5.6500000000000004</v>
      </c>
      <c r="I343" s="175">
        <v>15.949999999999999</v>
      </c>
      <c r="J343" s="175">
        <f>ROUND(I343*H343,2)</f>
        <v>90.120000000000005</v>
      </c>
      <c r="K343" s="176"/>
      <c r="L343" s="29"/>
      <c r="M343" s="177" t="s">
        <v>1</v>
      </c>
      <c r="N343" s="178" t="s">
        <v>38</v>
      </c>
      <c r="O343" s="179">
        <v>0</v>
      </c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81" t="s">
        <v>148</v>
      </c>
      <c r="AT343" s="181" t="s">
        <v>144</v>
      </c>
      <c r="AU343" s="181" t="s">
        <v>149</v>
      </c>
      <c r="AY343" s="15" t="s">
        <v>142</v>
      </c>
      <c r="BE343" s="182">
        <f>IF(N343="základná",J343,0)</f>
        <v>0</v>
      </c>
      <c r="BF343" s="182">
        <f>IF(N343="znížená",J343,0)</f>
        <v>90.120000000000005</v>
      </c>
      <c r="BG343" s="182">
        <f>IF(N343="zákl. prenesená",J343,0)</f>
        <v>0</v>
      </c>
      <c r="BH343" s="182">
        <f>IF(N343="zníž. prenesená",J343,0)</f>
        <v>0</v>
      </c>
      <c r="BI343" s="182">
        <f>IF(N343="nulová",J343,0)</f>
        <v>0</v>
      </c>
      <c r="BJ343" s="15" t="s">
        <v>149</v>
      </c>
      <c r="BK343" s="182">
        <f>ROUND(I343*H343,2)</f>
        <v>90.120000000000005</v>
      </c>
      <c r="BL343" s="15" t="s">
        <v>148</v>
      </c>
      <c r="BM343" s="181" t="s">
        <v>800</v>
      </c>
    </row>
    <row r="344" s="2" customFormat="1" ht="16.5" customHeight="1">
      <c r="A344" s="28"/>
      <c r="B344" s="169"/>
      <c r="C344" s="170" t="s">
        <v>472</v>
      </c>
      <c r="D344" s="170" t="s">
        <v>144</v>
      </c>
      <c r="E344" s="171" t="s">
        <v>801</v>
      </c>
      <c r="F344" s="172" t="s">
        <v>802</v>
      </c>
      <c r="G344" s="173" t="s">
        <v>388</v>
      </c>
      <c r="H344" s="174">
        <v>6</v>
      </c>
      <c r="I344" s="175">
        <v>17.16</v>
      </c>
      <c r="J344" s="175">
        <f>ROUND(I344*H344,2)</f>
        <v>102.95999999999999</v>
      </c>
      <c r="K344" s="176"/>
      <c r="L344" s="29"/>
      <c r="M344" s="177" t="s">
        <v>1</v>
      </c>
      <c r="N344" s="178" t="s">
        <v>38</v>
      </c>
      <c r="O344" s="179">
        <v>0</v>
      </c>
      <c r="P344" s="179">
        <f>O344*H344</f>
        <v>0</v>
      </c>
      <c r="Q344" s="179">
        <v>0</v>
      </c>
      <c r="R344" s="179">
        <f>Q344*H344</f>
        <v>0</v>
      </c>
      <c r="S344" s="179">
        <v>0</v>
      </c>
      <c r="T344" s="180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81" t="s">
        <v>148</v>
      </c>
      <c r="AT344" s="181" t="s">
        <v>144</v>
      </c>
      <c r="AU344" s="181" t="s">
        <v>149</v>
      </c>
      <c r="AY344" s="15" t="s">
        <v>142</v>
      </c>
      <c r="BE344" s="182">
        <f>IF(N344="základná",J344,0)</f>
        <v>0</v>
      </c>
      <c r="BF344" s="182">
        <f>IF(N344="znížená",J344,0)</f>
        <v>102.95999999999999</v>
      </c>
      <c r="BG344" s="182">
        <f>IF(N344="zákl. prenesená",J344,0)</f>
        <v>0</v>
      </c>
      <c r="BH344" s="182">
        <f>IF(N344="zníž. prenesená",J344,0)</f>
        <v>0</v>
      </c>
      <c r="BI344" s="182">
        <f>IF(N344="nulová",J344,0)</f>
        <v>0</v>
      </c>
      <c r="BJ344" s="15" t="s">
        <v>149</v>
      </c>
      <c r="BK344" s="182">
        <f>ROUND(I344*H344,2)</f>
        <v>102.95999999999999</v>
      </c>
      <c r="BL344" s="15" t="s">
        <v>148</v>
      </c>
      <c r="BM344" s="181" t="s">
        <v>803</v>
      </c>
    </row>
    <row r="345" s="2" customFormat="1" ht="16.5" customHeight="1">
      <c r="A345" s="28"/>
      <c r="B345" s="169"/>
      <c r="C345" s="170" t="s">
        <v>804</v>
      </c>
      <c r="D345" s="170" t="s">
        <v>144</v>
      </c>
      <c r="E345" s="171" t="s">
        <v>805</v>
      </c>
      <c r="F345" s="172" t="s">
        <v>806</v>
      </c>
      <c r="G345" s="173" t="s">
        <v>388</v>
      </c>
      <c r="H345" s="174">
        <v>9</v>
      </c>
      <c r="I345" s="175">
        <v>17.609999999999999</v>
      </c>
      <c r="J345" s="175">
        <f>ROUND(I345*H345,2)</f>
        <v>158.49000000000001</v>
      </c>
      <c r="K345" s="176"/>
      <c r="L345" s="29"/>
      <c r="M345" s="177" t="s">
        <v>1</v>
      </c>
      <c r="N345" s="178" t="s">
        <v>38</v>
      </c>
      <c r="O345" s="179">
        <v>0</v>
      </c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81" t="s">
        <v>148</v>
      </c>
      <c r="AT345" s="181" t="s">
        <v>144</v>
      </c>
      <c r="AU345" s="181" t="s">
        <v>149</v>
      </c>
      <c r="AY345" s="15" t="s">
        <v>142</v>
      </c>
      <c r="BE345" s="182">
        <f>IF(N345="základná",J345,0)</f>
        <v>0</v>
      </c>
      <c r="BF345" s="182">
        <f>IF(N345="znížená",J345,0)</f>
        <v>158.49000000000001</v>
      </c>
      <c r="BG345" s="182">
        <f>IF(N345="zákl. prenesená",J345,0)</f>
        <v>0</v>
      </c>
      <c r="BH345" s="182">
        <f>IF(N345="zníž. prenesená",J345,0)</f>
        <v>0</v>
      </c>
      <c r="BI345" s="182">
        <f>IF(N345="nulová",J345,0)</f>
        <v>0</v>
      </c>
      <c r="BJ345" s="15" t="s">
        <v>149</v>
      </c>
      <c r="BK345" s="182">
        <f>ROUND(I345*H345,2)</f>
        <v>158.49000000000001</v>
      </c>
      <c r="BL345" s="15" t="s">
        <v>148</v>
      </c>
      <c r="BM345" s="181" t="s">
        <v>807</v>
      </c>
    </row>
    <row r="346" s="2" customFormat="1" ht="16.5" customHeight="1">
      <c r="A346" s="28"/>
      <c r="B346" s="169"/>
      <c r="C346" s="170" t="s">
        <v>475</v>
      </c>
      <c r="D346" s="170" t="s">
        <v>144</v>
      </c>
      <c r="E346" s="171" t="s">
        <v>808</v>
      </c>
      <c r="F346" s="172" t="s">
        <v>809</v>
      </c>
      <c r="G346" s="173" t="s">
        <v>388</v>
      </c>
      <c r="H346" s="174">
        <v>12</v>
      </c>
      <c r="I346" s="175">
        <v>33.859999999999999</v>
      </c>
      <c r="J346" s="175">
        <f>ROUND(I346*H346,2)</f>
        <v>406.31999999999999</v>
      </c>
      <c r="K346" s="176"/>
      <c r="L346" s="29"/>
      <c r="M346" s="177" t="s">
        <v>1</v>
      </c>
      <c r="N346" s="178" t="s">
        <v>38</v>
      </c>
      <c r="O346" s="179">
        <v>0</v>
      </c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81" t="s">
        <v>148</v>
      </c>
      <c r="AT346" s="181" t="s">
        <v>144</v>
      </c>
      <c r="AU346" s="181" t="s">
        <v>149</v>
      </c>
      <c r="AY346" s="15" t="s">
        <v>142</v>
      </c>
      <c r="BE346" s="182">
        <f>IF(N346="základná",J346,0)</f>
        <v>0</v>
      </c>
      <c r="BF346" s="182">
        <f>IF(N346="znížená",J346,0)</f>
        <v>406.31999999999999</v>
      </c>
      <c r="BG346" s="182">
        <f>IF(N346="zákl. prenesená",J346,0)</f>
        <v>0</v>
      </c>
      <c r="BH346" s="182">
        <f>IF(N346="zníž. prenesená",J346,0)</f>
        <v>0</v>
      </c>
      <c r="BI346" s="182">
        <f>IF(N346="nulová",J346,0)</f>
        <v>0</v>
      </c>
      <c r="BJ346" s="15" t="s">
        <v>149</v>
      </c>
      <c r="BK346" s="182">
        <f>ROUND(I346*H346,2)</f>
        <v>406.31999999999999</v>
      </c>
      <c r="BL346" s="15" t="s">
        <v>148</v>
      </c>
      <c r="BM346" s="181" t="s">
        <v>810</v>
      </c>
    </row>
    <row r="347" s="2" customFormat="1" ht="16.5" customHeight="1">
      <c r="A347" s="28"/>
      <c r="B347" s="169"/>
      <c r="C347" s="170" t="s">
        <v>811</v>
      </c>
      <c r="D347" s="170" t="s">
        <v>144</v>
      </c>
      <c r="E347" s="171" t="s">
        <v>812</v>
      </c>
      <c r="F347" s="172" t="s">
        <v>813</v>
      </c>
      <c r="G347" s="173" t="s">
        <v>388</v>
      </c>
      <c r="H347" s="174">
        <v>69.200000000000003</v>
      </c>
      <c r="I347" s="175">
        <v>33.859999999999999</v>
      </c>
      <c r="J347" s="175">
        <f>ROUND(I347*H347,2)</f>
        <v>2343.1100000000001</v>
      </c>
      <c r="K347" s="176"/>
      <c r="L347" s="29"/>
      <c r="M347" s="177" t="s">
        <v>1</v>
      </c>
      <c r="N347" s="178" t="s">
        <v>38</v>
      </c>
      <c r="O347" s="179">
        <v>0</v>
      </c>
      <c r="P347" s="179">
        <f>O347*H347</f>
        <v>0</v>
      </c>
      <c r="Q347" s="179">
        <v>0</v>
      </c>
      <c r="R347" s="179">
        <f>Q347*H347</f>
        <v>0</v>
      </c>
      <c r="S347" s="179">
        <v>0</v>
      </c>
      <c r="T347" s="180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1" t="s">
        <v>148</v>
      </c>
      <c r="AT347" s="181" t="s">
        <v>144</v>
      </c>
      <c r="AU347" s="181" t="s">
        <v>149</v>
      </c>
      <c r="AY347" s="15" t="s">
        <v>142</v>
      </c>
      <c r="BE347" s="182">
        <f>IF(N347="základná",J347,0)</f>
        <v>0</v>
      </c>
      <c r="BF347" s="182">
        <f>IF(N347="znížená",J347,0)</f>
        <v>2343.1100000000001</v>
      </c>
      <c r="BG347" s="182">
        <f>IF(N347="zákl. prenesená",J347,0)</f>
        <v>0</v>
      </c>
      <c r="BH347" s="182">
        <f>IF(N347="zníž. prenesená",J347,0)</f>
        <v>0</v>
      </c>
      <c r="BI347" s="182">
        <f>IF(N347="nulová",J347,0)</f>
        <v>0</v>
      </c>
      <c r="BJ347" s="15" t="s">
        <v>149</v>
      </c>
      <c r="BK347" s="182">
        <f>ROUND(I347*H347,2)</f>
        <v>2343.1100000000001</v>
      </c>
      <c r="BL347" s="15" t="s">
        <v>148</v>
      </c>
      <c r="BM347" s="181" t="s">
        <v>814</v>
      </c>
    </row>
    <row r="348" s="2" customFormat="1" ht="16.5" customHeight="1">
      <c r="A348" s="28"/>
      <c r="B348" s="169"/>
      <c r="C348" s="170" t="s">
        <v>479</v>
      </c>
      <c r="D348" s="170" t="s">
        <v>144</v>
      </c>
      <c r="E348" s="171" t="s">
        <v>815</v>
      </c>
      <c r="F348" s="172" t="s">
        <v>816</v>
      </c>
      <c r="G348" s="173" t="s">
        <v>388</v>
      </c>
      <c r="H348" s="174">
        <v>5.9299999999999997</v>
      </c>
      <c r="I348" s="175">
        <v>32.200000000000003</v>
      </c>
      <c r="J348" s="175">
        <f>ROUND(I348*H348,2)</f>
        <v>190.94999999999999</v>
      </c>
      <c r="K348" s="176"/>
      <c r="L348" s="29"/>
      <c r="M348" s="177" t="s">
        <v>1</v>
      </c>
      <c r="N348" s="178" t="s">
        <v>38</v>
      </c>
      <c r="O348" s="179">
        <v>0</v>
      </c>
      <c r="P348" s="179">
        <f>O348*H348</f>
        <v>0</v>
      </c>
      <c r="Q348" s="179">
        <v>0</v>
      </c>
      <c r="R348" s="179">
        <f>Q348*H348</f>
        <v>0</v>
      </c>
      <c r="S348" s="179">
        <v>0</v>
      </c>
      <c r="T348" s="180">
        <f>S348*H348</f>
        <v>0</v>
      </c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81" t="s">
        <v>148</v>
      </c>
      <c r="AT348" s="181" t="s">
        <v>144</v>
      </c>
      <c r="AU348" s="181" t="s">
        <v>149</v>
      </c>
      <c r="AY348" s="15" t="s">
        <v>142</v>
      </c>
      <c r="BE348" s="182">
        <f>IF(N348="základná",J348,0)</f>
        <v>0</v>
      </c>
      <c r="BF348" s="182">
        <f>IF(N348="znížená",J348,0)</f>
        <v>190.94999999999999</v>
      </c>
      <c r="BG348" s="182">
        <f>IF(N348="zákl. prenesená",J348,0)</f>
        <v>0</v>
      </c>
      <c r="BH348" s="182">
        <f>IF(N348="zníž. prenesená",J348,0)</f>
        <v>0</v>
      </c>
      <c r="BI348" s="182">
        <f>IF(N348="nulová",J348,0)</f>
        <v>0</v>
      </c>
      <c r="BJ348" s="15" t="s">
        <v>149</v>
      </c>
      <c r="BK348" s="182">
        <f>ROUND(I348*H348,2)</f>
        <v>190.94999999999999</v>
      </c>
      <c r="BL348" s="15" t="s">
        <v>148</v>
      </c>
      <c r="BM348" s="181" t="s">
        <v>817</v>
      </c>
    </row>
    <row r="349" s="2" customFormat="1" ht="16.5" customHeight="1">
      <c r="A349" s="28"/>
      <c r="B349" s="169"/>
      <c r="C349" s="170" t="s">
        <v>818</v>
      </c>
      <c r="D349" s="170" t="s">
        <v>144</v>
      </c>
      <c r="E349" s="171" t="s">
        <v>819</v>
      </c>
      <c r="F349" s="172" t="s">
        <v>820</v>
      </c>
      <c r="G349" s="173" t="s">
        <v>388</v>
      </c>
      <c r="H349" s="174">
        <v>57.460000000000001</v>
      </c>
      <c r="I349" s="175">
        <v>39.649999999999999</v>
      </c>
      <c r="J349" s="175">
        <f>ROUND(I349*H349,2)</f>
        <v>2278.29</v>
      </c>
      <c r="K349" s="176"/>
      <c r="L349" s="29"/>
      <c r="M349" s="177" t="s">
        <v>1</v>
      </c>
      <c r="N349" s="178" t="s">
        <v>38</v>
      </c>
      <c r="O349" s="179">
        <v>0</v>
      </c>
      <c r="P349" s="179">
        <f>O349*H349</f>
        <v>0</v>
      </c>
      <c r="Q349" s="179">
        <v>0</v>
      </c>
      <c r="R349" s="179">
        <f>Q349*H349</f>
        <v>0</v>
      </c>
      <c r="S349" s="179">
        <v>0</v>
      </c>
      <c r="T349" s="180">
        <f>S349*H349</f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81" t="s">
        <v>148</v>
      </c>
      <c r="AT349" s="181" t="s">
        <v>144</v>
      </c>
      <c r="AU349" s="181" t="s">
        <v>149</v>
      </c>
      <c r="AY349" s="15" t="s">
        <v>142</v>
      </c>
      <c r="BE349" s="182">
        <f>IF(N349="základná",J349,0)</f>
        <v>0</v>
      </c>
      <c r="BF349" s="182">
        <f>IF(N349="znížená",J349,0)</f>
        <v>2278.29</v>
      </c>
      <c r="BG349" s="182">
        <f>IF(N349="zákl. prenesená",J349,0)</f>
        <v>0</v>
      </c>
      <c r="BH349" s="182">
        <f>IF(N349="zníž. prenesená",J349,0)</f>
        <v>0</v>
      </c>
      <c r="BI349" s="182">
        <f>IF(N349="nulová",J349,0)</f>
        <v>0</v>
      </c>
      <c r="BJ349" s="15" t="s">
        <v>149</v>
      </c>
      <c r="BK349" s="182">
        <f>ROUND(I349*H349,2)</f>
        <v>2278.29</v>
      </c>
      <c r="BL349" s="15" t="s">
        <v>148</v>
      </c>
      <c r="BM349" s="181" t="s">
        <v>821</v>
      </c>
    </row>
    <row r="350" s="2" customFormat="1" ht="16.5" customHeight="1">
      <c r="A350" s="28"/>
      <c r="B350" s="169"/>
      <c r="C350" s="170" t="s">
        <v>482</v>
      </c>
      <c r="D350" s="170" t="s">
        <v>144</v>
      </c>
      <c r="E350" s="171" t="s">
        <v>822</v>
      </c>
      <c r="F350" s="172" t="s">
        <v>823</v>
      </c>
      <c r="G350" s="173" t="s">
        <v>388</v>
      </c>
      <c r="H350" s="174">
        <v>3.7000000000000002</v>
      </c>
      <c r="I350" s="175">
        <v>28.690000000000001</v>
      </c>
      <c r="J350" s="175">
        <f>ROUND(I350*H350,2)</f>
        <v>106.15000000000001</v>
      </c>
      <c r="K350" s="176"/>
      <c r="L350" s="29"/>
      <c r="M350" s="177" t="s">
        <v>1</v>
      </c>
      <c r="N350" s="178" t="s">
        <v>38</v>
      </c>
      <c r="O350" s="179">
        <v>0</v>
      </c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81" t="s">
        <v>148</v>
      </c>
      <c r="AT350" s="181" t="s">
        <v>144</v>
      </c>
      <c r="AU350" s="181" t="s">
        <v>149</v>
      </c>
      <c r="AY350" s="15" t="s">
        <v>142</v>
      </c>
      <c r="BE350" s="182">
        <f>IF(N350="základná",J350,0)</f>
        <v>0</v>
      </c>
      <c r="BF350" s="182">
        <f>IF(N350="znížená",J350,0)</f>
        <v>106.15000000000001</v>
      </c>
      <c r="BG350" s="182">
        <f>IF(N350="zákl. prenesená",J350,0)</f>
        <v>0</v>
      </c>
      <c r="BH350" s="182">
        <f>IF(N350="zníž. prenesená",J350,0)</f>
        <v>0</v>
      </c>
      <c r="BI350" s="182">
        <f>IF(N350="nulová",J350,0)</f>
        <v>0</v>
      </c>
      <c r="BJ350" s="15" t="s">
        <v>149</v>
      </c>
      <c r="BK350" s="182">
        <f>ROUND(I350*H350,2)</f>
        <v>106.15000000000001</v>
      </c>
      <c r="BL350" s="15" t="s">
        <v>148</v>
      </c>
      <c r="BM350" s="181" t="s">
        <v>824</v>
      </c>
    </row>
    <row r="351" s="2" customFormat="1" ht="16.5" customHeight="1">
      <c r="A351" s="28"/>
      <c r="B351" s="169"/>
      <c r="C351" s="170" t="s">
        <v>825</v>
      </c>
      <c r="D351" s="170" t="s">
        <v>144</v>
      </c>
      <c r="E351" s="171" t="s">
        <v>826</v>
      </c>
      <c r="F351" s="172" t="s">
        <v>827</v>
      </c>
      <c r="G351" s="173" t="s">
        <v>388</v>
      </c>
      <c r="H351" s="174">
        <v>4</v>
      </c>
      <c r="I351" s="175">
        <v>36.409999999999997</v>
      </c>
      <c r="J351" s="175">
        <f>ROUND(I351*H351,2)</f>
        <v>145.63999999999999</v>
      </c>
      <c r="K351" s="176"/>
      <c r="L351" s="29"/>
      <c r="M351" s="177" t="s">
        <v>1</v>
      </c>
      <c r="N351" s="178" t="s">
        <v>38</v>
      </c>
      <c r="O351" s="179">
        <v>0</v>
      </c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81" t="s">
        <v>148</v>
      </c>
      <c r="AT351" s="181" t="s">
        <v>144</v>
      </c>
      <c r="AU351" s="181" t="s">
        <v>149</v>
      </c>
      <c r="AY351" s="15" t="s">
        <v>142</v>
      </c>
      <c r="BE351" s="182">
        <f>IF(N351="základná",J351,0)</f>
        <v>0</v>
      </c>
      <c r="BF351" s="182">
        <f>IF(N351="znížená",J351,0)</f>
        <v>145.63999999999999</v>
      </c>
      <c r="BG351" s="182">
        <f>IF(N351="zákl. prenesená",J351,0)</f>
        <v>0</v>
      </c>
      <c r="BH351" s="182">
        <f>IF(N351="zníž. prenesená",J351,0)</f>
        <v>0</v>
      </c>
      <c r="BI351" s="182">
        <f>IF(N351="nulová",J351,0)</f>
        <v>0</v>
      </c>
      <c r="BJ351" s="15" t="s">
        <v>149</v>
      </c>
      <c r="BK351" s="182">
        <f>ROUND(I351*H351,2)</f>
        <v>145.63999999999999</v>
      </c>
      <c r="BL351" s="15" t="s">
        <v>148</v>
      </c>
      <c r="BM351" s="181" t="s">
        <v>828</v>
      </c>
    </row>
    <row r="352" s="2" customFormat="1" ht="24.15" customHeight="1">
      <c r="A352" s="28"/>
      <c r="B352" s="169"/>
      <c r="C352" s="170" t="s">
        <v>486</v>
      </c>
      <c r="D352" s="170" t="s">
        <v>144</v>
      </c>
      <c r="E352" s="171" t="s">
        <v>829</v>
      </c>
      <c r="F352" s="172" t="s">
        <v>830</v>
      </c>
      <c r="G352" s="173" t="s">
        <v>496</v>
      </c>
      <c r="H352" s="174">
        <v>77.543999999999997</v>
      </c>
      <c r="I352" s="175">
        <v>1.7623164200000001</v>
      </c>
      <c r="J352" s="175">
        <f>ROUND(I352*H352,2)</f>
        <v>136.66</v>
      </c>
      <c r="K352" s="176"/>
      <c r="L352" s="29"/>
      <c r="M352" s="177" t="s">
        <v>1</v>
      </c>
      <c r="N352" s="178" t="s">
        <v>38</v>
      </c>
      <c r="O352" s="179">
        <v>0</v>
      </c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81" t="s">
        <v>148</v>
      </c>
      <c r="AT352" s="181" t="s">
        <v>144</v>
      </c>
      <c r="AU352" s="181" t="s">
        <v>149</v>
      </c>
      <c r="AY352" s="15" t="s">
        <v>142</v>
      </c>
      <c r="BE352" s="182">
        <f>IF(N352="základná",J352,0)</f>
        <v>0</v>
      </c>
      <c r="BF352" s="182">
        <f>IF(N352="znížená",J352,0)</f>
        <v>136.66</v>
      </c>
      <c r="BG352" s="182">
        <f>IF(N352="zákl. prenesená",J352,0)</f>
        <v>0</v>
      </c>
      <c r="BH352" s="182">
        <f>IF(N352="zníž. prenesená",J352,0)</f>
        <v>0</v>
      </c>
      <c r="BI352" s="182">
        <f>IF(N352="nulová",J352,0)</f>
        <v>0</v>
      </c>
      <c r="BJ352" s="15" t="s">
        <v>149</v>
      </c>
      <c r="BK352" s="182">
        <f>ROUND(I352*H352,2)</f>
        <v>136.66</v>
      </c>
      <c r="BL352" s="15" t="s">
        <v>148</v>
      </c>
      <c r="BM352" s="181" t="s">
        <v>831</v>
      </c>
    </row>
    <row r="353" s="12" customFormat="1" ht="22.8" customHeight="1">
      <c r="A353" s="12"/>
      <c r="B353" s="157"/>
      <c r="C353" s="12"/>
      <c r="D353" s="158" t="s">
        <v>71</v>
      </c>
      <c r="E353" s="167" t="s">
        <v>832</v>
      </c>
      <c r="F353" s="167" t="s">
        <v>833</v>
      </c>
      <c r="G353" s="12"/>
      <c r="H353" s="12"/>
      <c r="I353" s="12"/>
      <c r="J353" s="168">
        <f>BK353</f>
        <v>11635.220000000001</v>
      </c>
      <c r="K353" s="12"/>
      <c r="L353" s="157"/>
      <c r="M353" s="161"/>
      <c r="N353" s="162"/>
      <c r="O353" s="162"/>
      <c r="P353" s="163">
        <f>SUM(P354:P358)</f>
        <v>0</v>
      </c>
      <c r="Q353" s="162"/>
      <c r="R353" s="163">
        <f>SUM(R354:R358)</f>
        <v>0</v>
      </c>
      <c r="S353" s="162"/>
      <c r="T353" s="164">
        <f>SUM(T354:T358)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58" t="s">
        <v>80</v>
      </c>
      <c r="AT353" s="165" t="s">
        <v>71</v>
      </c>
      <c r="AU353" s="165" t="s">
        <v>80</v>
      </c>
      <c r="AY353" s="158" t="s">
        <v>142</v>
      </c>
      <c r="BK353" s="166">
        <f>SUM(BK354:BK358)</f>
        <v>11635.220000000001</v>
      </c>
    </row>
    <row r="354" s="2" customFormat="1" ht="24.15" customHeight="1">
      <c r="A354" s="28"/>
      <c r="B354" s="169"/>
      <c r="C354" s="170" t="s">
        <v>834</v>
      </c>
      <c r="D354" s="170" t="s">
        <v>144</v>
      </c>
      <c r="E354" s="171" t="s">
        <v>835</v>
      </c>
      <c r="F354" s="172" t="s">
        <v>836</v>
      </c>
      <c r="G354" s="173" t="s">
        <v>147</v>
      </c>
      <c r="H354" s="174">
        <v>1</v>
      </c>
      <c r="I354" s="175">
        <v>1977.3499999999999</v>
      </c>
      <c r="J354" s="175">
        <f>ROUND(I354*H354,2)</f>
        <v>1977.3499999999999</v>
      </c>
      <c r="K354" s="176"/>
      <c r="L354" s="29"/>
      <c r="M354" s="177" t="s">
        <v>1</v>
      </c>
      <c r="N354" s="178" t="s">
        <v>38</v>
      </c>
      <c r="O354" s="179">
        <v>0</v>
      </c>
      <c r="P354" s="179">
        <f>O354*H354</f>
        <v>0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81" t="s">
        <v>148</v>
      </c>
      <c r="AT354" s="181" t="s">
        <v>144</v>
      </c>
      <c r="AU354" s="181" t="s">
        <v>149</v>
      </c>
      <c r="AY354" s="15" t="s">
        <v>142</v>
      </c>
      <c r="BE354" s="182">
        <f>IF(N354="základná",J354,0)</f>
        <v>0</v>
      </c>
      <c r="BF354" s="182">
        <f>IF(N354="znížená",J354,0)</f>
        <v>1977.3499999999999</v>
      </c>
      <c r="BG354" s="182">
        <f>IF(N354="zákl. prenesená",J354,0)</f>
        <v>0</v>
      </c>
      <c r="BH354" s="182">
        <f>IF(N354="zníž. prenesená",J354,0)</f>
        <v>0</v>
      </c>
      <c r="BI354" s="182">
        <f>IF(N354="nulová",J354,0)</f>
        <v>0</v>
      </c>
      <c r="BJ354" s="15" t="s">
        <v>149</v>
      </c>
      <c r="BK354" s="182">
        <f>ROUND(I354*H354,2)</f>
        <v>1977.3499999999999</v>
      </c>
      <c r="BL354" s="15" t="s">
        <v>148</v>
      </c>
      <c r="BM354" s="181" t="s">
        <v>837</v>
      </c>
    </row>
    <row r="355" s="2" customFormat="1" ht="24.15" customHeight="1">
      <c r="A355" s="28"/>
      <c r="B355" s="169"/>
      <c r="C355" s="170" t="s">
        <v>489</v>
      </c>
      <c r="D355" s="170" t="s">
        <v>144</v>
      </c>
      <c r="E355" s="171" t="s">
        <v>838</v>
      </c>
      <c r="F355" s="172" t="s">
        <v>839</v>
      </c>
      <c r="G355" s="173" t="s">
        <v>147</v>
      </c>
      <c r="H355" s="174">
        <v>1</v>
      </c>
      <c r="I355" s="175">
        <v>4370.9300000000003</v>
      </c>
      <c r="J355" s="175">
        <f>ROUND(I355*H355,2)</f>
        <v>4370.9300000000003</v>
      </c>
      <c r="K355" s="176"/>
      <c r="L355" s="29"/>
      <c r="M355" s="177" t="s">
        <v>1</v>
      </c>
      <c r="N355" s="178" t="s">
        <v>38</v>
      </c>
      <c r="O355" s="179">
        <v>0</v>
      </c>
      <c r="P355" s="179">
        <f>O355*H355</f>
        <v>0</v>
      </c>
      <c r="Q355" s="179">
        <v>0</v>
      </c>
      <c r="R355" s="179">
        <f>Q355*H355</f>
        <v>0</v>
      </c>
      <c r="S355" s="179">
        <v>0</v>
      </c>
      <c r="T355" s="180">
        <f>S355*H355</f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81" t="s">
        <v>148</v>
      </c>
      <c r="AT355" s="181" t="s">
        <v>144</v>
      </c>
      <c r="AU355" s="181" t="s">
        <v>149</v>
      </c>
      <c r="AY355" s="15" t="s">
        <v>142</v>
      </c>
      <c r="BE355" s="182">
        <f>IF(N355="základná",J355,0)</f>
        <v>0</v>
      </c>
      <c r="BF355" s="182">
        <f>IF(N355="znížená",J355,0)</f>
        <v>4370.9300000000003</v>
      </c>
      <c r="BG355" s="182">
        <f>IF(N355="zákl. prenesená",J355,0)</f>
        <v>0</v>
      </c>
      <c r="BH355" s="182">
        <f>IF(N355="zníž. prenesená",J355,0)</f>
        <v>0</v>
      </c>
      <c r="BI355" s="182">
        <f>IF(N355="nulová",J355,0)</f>
        <v>0</v>
      </c>
      <c r="BJ355" s="15" t="s">
        <v>149</v>
      </c>
      <c r="BK355" s="182">
        <f>ROUND(I355*H355,2)</f>
        <v>4370.9300000000003</v>
      </c>
      <c r="BL355" s="15" t="s">
        <v>148</v>
      </c>
      <c r="BM355" s="181" t="s">
        <v>840</v>
      </c>
    </row>
    <row r="356" s="2" customFormat="1" ht="16.5" customHeight="1">
      <c r="A356" s="28"/>
      <c r="B356" s="169"/>
      <c r="C356" s="170" t="s">
        <v>841</v>
      </c>
      <c r="D356" s="170" t="s">
        <v>144</v>
      </c>
      <c r="E356" s="171" t="s">
        <v>842</v>
      </c>
      <c r="F356" s="172" t="s">
        <v>843</v>
      </c>
      <c r="G356" s="173" t="s">
        <v>844</v>
      </c>
      <c r="H356" s="174">
        <v>1</v>
      </c>
      <c r="I356" s="175">
        <v>927.52999999999997</v>
      </c>
      <c r="J356" s="175">
        <f>ROUND(I356*H356,2)</f>
        <v>927.52999999999997</v>
      </c>
      <c r="K356" s="176"/>
      <c r="L356" s="29"/>
      <c r="M356" s="177" t="s">
        <v>1</v>
      </c>
      <c r="N356" s="178" t="s">
        <v>38</v>
      </c>
      <c r="O356" s="179">
        <v>0</v>
      </c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81" t="s">
        <v>148</v>
      </c>
      <c r="AT356" s="181" t="s">
        <v>144</v>
      </c>
      <c r="AU356" s="181" t="s">
        <v>149</v>
      </c>
      <c r="AY356" s="15" t="s">
        <v>142</v>
      </c>
      <c r="BE356" s="182">
        <f>IF(N356="základná",J356,0)</f>
        <v>0</v>
      </c>
      <c r="BF356" s="182">
        <f>IF(N356="znížená",J356,0)</f>
        <v>927.52999999999997</v>
      </c>
      <c r="BG356" s="182">
        <f>IF(N356="zákl. prenesená",J356,0)</f>
        <v>0</v>
      </c>
      <c r="BH356" s="182">
        <f>IF(N356="zníž. prenesená",J356,0)</f>
        <v>0</v>
      </c>
      <c r="BI356" s="182">
        <f>IF(N356="nulová",J356,0)</f>
        <v>0</v>
      </c>
      <c r="BJ356" s="15" t="s">
        <v>149</v>
      </c>
      <c r="BK356" s="182">
        <f>ROUND(I356*H356,2)</f>
        <v>927.52999999999997</v>
      </c>
      <c r="BL356" s="15" t="s">
        <v>148</v>
      </c>
      <c r="BM356" s="181" t="s">
        <v>845</v>
      </c>
    </row>
    <row r="357" s="2" customFormat="1" ht="16.5" customHeight="1">
      <c r="A357" s="28"/>
      <c r="B357" s="169"/>
      <c r="C357" s="170" t="s">
        <v>493</v>
      </c>
      <c r="D357" s="170" t="s">
        <v>144</v>
      </c>
      <c r="E357" s="171" t="s">
        <v>846</v>
      </c>
      <c r="F357" s="172" t="s">
        <v>847</v>
      </c>
      <c r="G357" s="173" t="s">
        <v>844</v>
      </c>
      <c r="H357" s="174">
        <v>1</v>
      </c>
      <c r="I357" s="175">
        <v>788.39999999999998</v>
      </c>
      <c r="J357" s="175">
        <f>ROUND(I357*H357,2)</f>
        <v>788.39999999999998</v>
      </c>
      <c r="K357" s="176"/>
      <c r="L357" s="29"/>
      <c r="M357" s="177" t="s">
        <v>1</v>
      </c>
      <c r="N357" s="178" t="s">
        <v>38</v>
      </c>
      <c r="O357" s="179">
        <v>0</v>
      </c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81" t="s">
        <v>148</v>
      </c>
      <c r="AT357" s="181" t="s">
        <v>144</v>
      </c>
      <c r="AU357" s="181" t="s">
        <v>149</v>
      </c>
      <c r="AY357" s="15" t="s">
        <v>142</v>
      </c>
      <c r="BE357" s="182">
        <f>IF(N357="základná",J357,0)</f>
        <v>0</v>
      </c>
      <c r="BF357" s="182">
        <f>IF(N357="znížená",J357,0)</f>
        <v>788.39999999999998</v>
      </c>
      <c r="BG357" s="182">
        <f>IF(N357="zákl. prenesená",J357,0)</f>
        <v>0</v>
      </c>
      <c r="BH357" s="182">
        <f>IF(N357="zníž. prenesená",J357,0)</f>
        <v>0</v>
      </c>
      <c r="BI357" s="182">
        <f>IF(N357="nulová",J357,0)</f>
        <v>0</v>
      </c>
      <c r="BJ357" s="15" t="s">
        <v>149</v>
      </c>
      <c r="BK357" s="182">
        <f>ROUND(I357*H357,2)</f>
        <v>788.39999999999998</v>
      </c>
      <c r="BL357" s="15" t="s">
        <v>148</v>
      </c>
      <c r="BM357" s="181" t="s">
        <v>848</v>
      </c>
    </row>
    <row r="358" s="2" customFormat="1" ht="16.5" customHeight="1">
      <c r="A358" s="28"/>
      <c r="B358" s="169"/>
      <c r="C358" s="170" t="s">
        <v>849</v>
      </c>
      <c r="D358" s="170" t="s">
        <v>144</v>
      </c>
      <c r="E358" s="171" t="s">
        <v>850</v>
      </c>
      <c r="F358" s="172" t="s">
        <v>851</v>
      </c>
      <c r="G358" s="173" t="s">
        <v>844</v>
      </c>
      <c r="H358" s="174">
        <v>1</v>
      </c>
      <c r="I358" s="175">
        <v>3571.0100000000002</v>
      </c>
      <c r="J358" s="175">
        <f>ROUND(I358*H358,2)</f>
        <v>3571.0100000000002</v>
      </c>
      <c r="K358" s="176"/>
      <c r="L358" s="29"/>
      <c r="M358" s="177" t="s">
        <v>1</v>
      </c>
      <c r="N358" s="178" t="s">
        <v>38</v>
      </c>
      <c r="O358" s="179">
        <v>0</v>
      </c>
      <c r="P358" s="179">
        <f>O358*H358</f>
        <v>0</v>
      </c>
      <c r="Q358" s="179">
        <v>0</v>
      </c>
      <c r="R358" s="179">
        <f>Q358*H358</f>
        <v>0</v>
      </c>
      <c r="S358" s="179">
        <v>0</v>
      </c>
      <c r="T358" s="180">
        <f>S358*H358</f>
        <v>0</v>
      </c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81" t="s">
        <v>148</v>
      </c>
      <c r="AT358" s="181" t="s">
        <v>144</v>
      </c>
      <c r="AU358" s="181" t="s">
        <v>149</v>
      </c>
      <c r="AY358" s="15" t="s">
        <v>142</v>
      </c>
      <c r="BE358" s="182">
        <f>IF(N358="základná",J358,0)</f>
        <v>0</v>
      </c>
      <c r="BF358" s="182">
        <f>IF(N358="znížená",J358,0)</f>
        <v>3571.0100000000002</v>
      </c>
      <c r="BG358" s="182">
        <f>IF(N358="zákl. prenesená",J358,0)</f>
        <v>0</v>
      </c>
      <c r="BH358" s="182">
        <f>IF(N358="zníž. prenesená",J358,0)</f>
        <v>0</v>
      </c>
      <c r="BI358" s="182">
        <f>IF(N358="nulová",J358,0)</f>
        <v>0</v>
      </c>
      <c r="BJ358" s="15" t="s">
        <v>149</v>
      </c>
      <c r="BK358" s="182">
        <f>ROUND(I358*H358,2)</f>
        <v>3571.0100000000002</v>
      </c>
      <c r="BL358" s="15" t="s">
        <v>148</v>
      </c>
      <c r="BM358" s="181" t="s">
        <v>852</v>
      </c>
    </row>
    <row r="359" s="12" customFormat="1" ht="22.8" customHeight="1">
      <c r="A359" s="12"/>
      <c r="B359" s="157"/>
      <c r="C359" s="12"/>
      <c r="D359" s="158" t="s">
        <v>71</v>
      </c>
      <c r="E359" s="167" t="s">
        <v>853</v>
      </c>
      <c r="F359" s="167" t="s">
        <v>731</v>
      </c>
      <c r="G359" s="12"/>
      <c r="H359" s="12"/>
      <c r="I359" s="12"/>
      <c r="J359" s="168">
        <f>BK359</f>
        <v>3264.8000000000002</v>
      </c>
      <c r="K359" s="12"/>
      <c r="L359" s="157"/>
      <c r="M359" s="161"/>
      <c r="N359" s="162"/>
      <c r="O359" s="162"/>
      <c r="P359" s="163">
        <f>P360</f>
        <v>0</v>
      </c>
      <c r="Q359" s="162"/>
      <c r="R359" s="163">
        <f>R360</f>
        <v>0</v>
      </c>
      <c r="S359" s="162"/>
      <c r="T359" s="164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58" t="s">
        <v>80</v>
      </c>
      <c r="AT359" s="165" t="s">
        <v>71</v>
      </c>
      <c r="AU359" s="165" t="s">
        <v>80</v>
      </c>
      <c r="AY359" s="158" t="s">
        <v>142</v>
      </c>
      <c r="BK359" s="166">
        <f>BK360</f>
        <v>3264.8000000000002</v>
      </c>
    </row>
    <row r="360" s="2" customFormat="1" ht="16.5" customHeight="1">
      <c r="A360" s="28"/>
      <c r="B360" s="169"/>
      <c r="C360" s="183" t="s">
        <v>497</v>
      </c>
      <c r="D360" s="183" t="s">
        <v>291</v>
      </c>
      <c r="E360" s="184" t="s">
        <v>854</v>
      </c>
      <c r="F360" s="185" t="s">
        <v>855</v>
      </c>
      <c r="G360" s="186" t="s">
        <v>155</v>
      </c>
      <c r="H360" s="187">
        <v>40</v>
      </c>
      <c r="I360" s="188">
        <v>81.620000000000005</v>
      </c>
      <c r="J360" s="188">
        <f>ROUND(I360*H360,2)</f>
        <v>3264.8000000000002</v>
      </c>
      <c r="K360" s="189"/>
      <c r="L360" s="190"/>
      <c r="M360" s="193" t="s">
        <v>1</v>
      </c>
      <c r="N360" s="194" t="s">
        <v>38</v>
      </c>
      <c r="O360" s="195">
        <v>0</v>
      </c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81" t="s">
        <v>159</v>
      </c>
      <c r="AT360" s="181" t="s">
        <v>291</v>
      </c>
      <c r="AU360" s="181" t="s">
        <v>149</v>
      </c>
      <c r="AY360" s="15" t="s">
        <v>142</v>
      </c>
      <c r="BE360" s="182">
        <f>IF(N360="základná",J360,0)</f>
        <v>0</v>
      </c>
      <c r="BF360" s="182">
        <f>IF(N360="znížená",J360,0)</f>
        <v>3264.8000000000002</v>
      </c>
      <c r="BG360" s="182">
        <f>IF(N360="zákl. prenesená",J360,0)</f>
        <v>0</v>
      </c>
      <c r="BH360" s="182">
        <f>IF(N360="zníž. prenesená",J360,0)</f>
        <v>0</v>
      </c>
      <c r="BI360" s="182">
        <f>IF(N360="nulová",J360,0)</f>
        <v>0</v>
      </c>
      <c r="BJ360" s="15" t="s">
        <v>149</v>
      </c>
      <c r="BK360" s="182">
        <f>ROUND(I360*H360,2)</f>
        <v>3264.8000000000002</v>
      </c>
      <c r="BL360" s="15" t="s">
        <v>148</v>
      </c>
      <c r="BM360" s="181" t="s">
        <v>856</v>
      </c>
    </row>
    <row r="361" s="2" customFormat="1" ht="6.96" customHeight="1">
      <c r="A361" s="28"/>
      <c r="B361" s="54"/>
      <c r="C361" s="55"/>
      <c r="D361" s="55"/>
      <c r="E361" s="55"/>
      <c r="F361" s="55"/>
      <c r="G361" s="55"/>
      <c r="H361" s="55"/>
      <c r="I361" s="55"/>
      <c r="J361" s="55"/>
      <c r="K361" s="55"/>
      <c r="L361" s="29"/>
      <c r="M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</row>
  </sheetData>
  <autoFilter ref="C141:K360"/>
  <mergeCells count="8">
    <mergeCell ref="E7:H7"/>
    <mergeCell ref="E9:H9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94</v>
      </c>
      <c r="L4" s="18"/>
      <c r="M4" s="11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13</v>
      </c>
      <c r="L6" s="18"/>
    </row>
    <row r="7" hidden="1" s="1" customFormat="1" ht="16.5" customHeight="1">
      <c r="B7" s="18"/>
      <c r="E7" s="116" t="str">
        <f>'Rekapitulácia stavby'!K6</f>
        <v>Predškolské zariadenie - nový objekt III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95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61" t="s">
        <v>857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21. 12. 2022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">
        <v>26</v>
      </c>
      <c r="F18" s="28"/>
      <c r="G18" s="28"/>
      <c r="H18" s="28"/>
      <c r="I18" s="25" t="s">
        <v>24</v>
      </c>
      <c r="J18" s="22" t="s">
        <v>1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25" t="s">
        <v>24</v>
      </c>
      <c r="J21" s="22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20" t="s">
        <v>32</v>
      </c>
      <c r="E30" s="28"/>
      <c r="F30" s="28"/>
      <c r="G30" s="28"/>
      <c r="H30" s="28"/>
      <c r="I30" s="28"/>
      <c r="J30" s="90">
        <f>ROUND(J127, 2)</f>
        <v>26724.43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84"/>
      <c r="E31" s="84"/>
      <c r="F31" s="84"/>
      <c r="G31" s="84"/>
      <c r="H31" s="84"/>
      <c r="I31" s="84"/>
      <c r="J31" s="84"/>
      <c r="K31" s="84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21" t="s">
        <v>36</v>
      </c>
      <c r="E33" s="35" t="s">
        <v>37</v>
      </c>
      <c r="F33" s="122">
        <f>ROUND((SUM(BE127:BE250)),  2)</f>
        <v>0</v>
      </c>
      <c r="G33" s="123"/>
      <c r="H33" s="123"/>
      <c r="I33" s="124">
        <v>0.20000000000000001</v>
      </c>
      <c r="J33" s="122">
        <f>ROUND(((SUM(BE127:BE250))*I33),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35" t="s">
        <v>38</v>
      </c>
      <c r="F34" s="125">
        <f>ROUND((SUM(BF127:BF250)),  2)</f>
        <v>26724.43</v>
      </c>
      <c r="G34" s="28"/>
      <c r="H34" s="28"/>
      <c r="I34" s="126">
        <v>0.20000000000000001</v>
      </c>
      <c r="J34" s="125">
        <f>ROUND(((SUM(BF127:BF250))*I34),  2)</f>
        <v>5344.8900000000003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25">
        <f>ROUND((SUM(BG127:BG250)),  2)</f>
        <v>0</v>
      </c>
      <c r="G35" s="28"/>
      <c r="H35" s="28"/>
      <c r="I35" s="126">
        <v>0.20000000000000001</v>
      </c>
      <c r="J35" s="125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25">
        <f>ROUND((SUM(BH127:BH250)),  2)</f>
        <v>0</v>
      </c>
      <c r="G36" s="28"/>
      <c r="H36" s="28"/>
      <c r="I36" s="126">
        <v>0.20000000000000001</v>
      </c>
      <c r="J36" s="125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22">
        <f>ROUND((SUM(BI127:BI250)),  2)</f>
        <v>0</v>
      </c>
      <c r="G37" s="123"/>
      <c r="H37" s="123"/>
      <c r="I37" s="124">
        <v>0</v>
      </c>
      <c r="J37" s="122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27"/>
      <c r="D39" s="128" t="s">
        <v>42</v>
      </c>
      <c r="E39" s="75"/>
      <c r="F39" s="75"/>
      <c r="G39" s="129" t="s">
        <v>43</v>
      </c>
      <c r="H39" s="130" t="s">
        <v>44</v>
      </c>
      <c r="I39" s="75"/>
      <c r="J39" s="131">
        <f>SUM(J30:J37)</f>
        <v>32069.32</v>
      </c>
      <c r="K39" s="132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9"/>
      <c r="D50" s="50" t="s">
        <v>45</v>
      </c>
      <c r="E50" s="51"/>
      <c r="F50" s="51"/>
      <c r="G50" s="50" t="s">
        <v>46</v>
      </c>
      <c r="H50" s="51"/>
      <c r="I50" s="51"/>
      <c r="J50" s="51"/>
      <c r="K50" s="51"/>
      <c r="L50" s="49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52" t="s">
        <v>47</v>
      </c>
      <c r="E61" s="31"/>
      <c r="F61" s="133" t="s">
        <v>48</v>
      </c>
      <c r="G61" s="52" t="s">
        <v>47</v>
      </c>
      <c r="H61" s="31"/>
      <c r="I61" s="31"/>
      <c r="J61" s="134" t="s">
        <v>48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50" t="s">
        <v>49</v>
      </c>
      <c r="E65" s="53"/>
      <c r="F65" s="53"/>
      <c r="G65" s="50" t="s">
        <v>50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52" t="s">
        <v>47</v>
      </c>
      <c r="E76" s="31"/>
      <c r="F76" s="133" t="s">
        <v>48</v>
      </c>
      <c r="G76" s="52" t="s">
        <v>47</v>
      </c>
      <c r="H76" s="31"/>
      <c r="I76" s="31"/>
      <c r="J76" s="134" t="s">
        <v>48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97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Predškolské zariadenie - nový objekt III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95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03 - ZTI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63" t="str">
        <f>IF(J12="","",J12)</f>
        <v>21. 12. 2022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 xml:space="preserve">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>STAVOMAL, s.r.o.</v>
      </c>
      <c r="G92" s="28"/>
      <c r="H92" s="28"/>
      <c r="I92" s="25" t="s">
        <v>30</v>
      </c>
      <c r="J92" s="26" t="str">
        <f>E24</f>
        <v xml:space="preserve"> 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5" t="s">
        <v>98</v>
      </c>
      <c r="D94" s="127"/>
      <c r="E94" s="127"/>
      <c r="F94" s="127"/>
      <c r="G94" s="127"/>
      <c r="H94" s="127"/>
      <c r="I94" s="127"/>
      <c r="J94" s="136" t="s">
        <v>99</v>
      </c>
      <c r="K94" s="12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7" t="s">
        <v>100</v>
      </c>
      <c r="D96" s="28"/>
      <c r="E96" s="28"/>
      <c r="F96" s="28"/>
      <c r="G96" s="28"/>
      <c r="H96" s="28"/>
      <c r="I96" s="28"/>
      <c r="J96" s="90">
        <f>J127</f>
        <v>26724.43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101</v>
      </c>
    </row>
    <row r="97" s="9" customFormat="1" ht="24.96" customHeight="1">
      <c r="A97" s="9"/>
      <c r="B97" s="138"/>
      <c r="C97" s="9"/>
      <c r="D97" s="139" t="s">
        <v>102</v>
      </c>
      <c r="E97" s="140"/>
      <c r="F97" s="140"/>
      <c r="G97" s="140"/>
      <c r="H97" s="140"/>
      <c r="I97" s="140"/>
      <c r="J97" s="141">
        <f>J128</f>
        <v>13197.610000000001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103</v>
      </c>
      <c r="E98" s="144"/>
      <c r="F98" s="144"/>
      <c r="G98" s="144"/>
      <c r="H98" s="144"/>
      <c r="I98" s="144"/>
      <c r="J98" s="145">
        <f>J129</f>
        <v>6993.5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104</v>
      </c>
      <c r="E99" s="144"/>
      <c r="F99" s="144"/>
      <c r="G99" s="144"/>
      <c r="H99" s="144"/>
      <c r="I99" s="144"/>
      <c r="J99" s="145">
        <f>J141</f>
        <v>102.81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106</v>
      </c>
      <c r="E100" s="144"/>
      <c r="F100" s="144"/>
      <c r="G100" s="144"/>
      <c r="H100" s="144"/>
      <c r="I100" s="144"/>
      <c r="J100" s="145">
        <f>J143</f>
        <v>477.38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858</v>
      </c>
      <c r="E101" s="144"/>
      <c r="F101" s="144"/>
      <c r="G101" s="144"/>
      <c r="H101" s="144"/>
      <c r="I101" s="144"/>
      <c r="J101" s="145">
        <f>J146</f>
        <v>3488.8800000000001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110</v>
      </c>
      <c r="E102" s="144"/>
      <c r="F102" s="144"/>
      <c r="G102" s="144"/>
      <c r="H102" s="144"/>
      <c r="I102" s="144"/>
      <c r="J102" s="145">
        <f>J176</f>
        <v>2135.04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8"/>
      <c r="C103" s="9"/>
      <c r="D103" s="139" t="s">
        <v>111</v>
      </c>
      <c r="E103" s="140"/>
      <c r="F103" s="140"/>
      <c r="G103" s="140"/>
      <c r="H103" s="140"/>
      <c r="I103" s="140"/>
      <c r="J103" s="141">
        <f>J178</f>
        <v>13526.82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2"/>
      <c r="C104" s="10"/>
      <c r="D104" s="143" t="s">
        <v>114</v>
      </c>
      <c r="E104" s="144"/>
      <c r="F104" s="144"/>
      <c r="G104" s="144"/>
      <c r="H104" s="144"/>
      <c r="I104" s="144"/>
      <c r="J104" s="145">
        <f>J179</f>
        <v>1094.1699999999999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2"/>
      <c r="C105" s="10"/>
      <c r="D105" s="143" t="s">
        <v>859</v>
      </c>
      <c r="E105" s="144"/>
      <c r="F105" s="144"/>
      <c r="G105" s="144"/>
      <c r="H105" s="144"/>
      <c r="I105" s="144"/>
      <c r="J105" s="145">
        <f>J185</f>
        <v>1470.52</v>
      </c>
      <c r="K105" s="10"/>
      <c r="L105" s="14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2"/>
      <c r="C106" s="10"/>
      <c r="D106" s="143" t="s">
        <v>860</v>
      </c>
      <c r="E106" s="144"/>
      <c r="F106" s="144"/>
      <c r="G106" s="144"/>
      <c r="H106" s="144"/>
      <c r="I106" s="144"/>
      <c r="J106" s="145">
        <f>J200</f>
        <v>4282.1499999999996</v>
      </c>
      <c r="K106" s="10"/>
      <c r="L106" s="14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2"/>
      <c r="C107" s="10"/>
      <c r="D107" s="143" t="s">
        <v>861</v>
      </c>
      <c r="E107" s="144"/>
      <c r="F107" s="144"/>
      <c r="G107" s="144"/>
      <c r="H107" s="144"/>
      <c r="I107" s="144"/>
      <c r="J107" s="145">
        <f>J218</f>
        <v>6679.9800000000005</v>
      </c>
      <c r="K107" s="10"/>
      <c r="L107" s="14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="2" customFormat="1" ht="6.96" customHeight="1">
      <c r="A113" s="28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24.96" customHeight="1">
      <c r="A114" s="28"/>
      <c r="B114" s="29"/>
      <c r="C114" s="19" t="s">
        <v>128</v>
      </c>
      <c r="D114" s="28"/>
      <c r="E114" s="28"/>
      <c r="F114" s="28"/>
      <c r="G114" s="28"/>
      <c r="H114" s="28"/>
      <c r="I114" s="28"/>
      <c r="J114" s="28"/>
      <c r="K114" s="28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13</v>
      </c>
      <c r="D116" s="28"/>
      <c r="E116" s="28"/>
      <c r="F116" s="28"/>
      <c r="G116" s="28"/>
      <c r="H116" s="28"/>
      <c r="I116" s="28"/>
      <c r="J116" s="28"/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6.5" customHeight="1">
      <c r="A117" s="28"/>
      <c r="B117" s="29"/>
      <c r="C117" s="28"/>
      <c r="D117" s="28"/>
      <c r="E117" s="116" t="str">
        <f>E7</f>
        <v>Predškolské zariadenie - nový objekt III</v>
      </c>
      <c r="F117" s="25"/>
      <c r="G117" s="25"/>
      <c r="H117" s="25"/>
      <c r="I117" s="28"/>
      <c r="J117" s="28"/>
      <c r="K117" s="28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95</v>
      </c>
      <c r="D118" s="28"/>
      <c r="E118" s="28"/>
      <c r="F118" s="28"/>
      <c r="G118" s="28"/>
      <c r="H118" s="28"/>
      <c r="I118" s="28"/>
      <c r="J118" s="28"/>
      <c r="K118" s="28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6.5" customHeight="1">
      <c r="A119" s="28"/>
      <c r="B119" s="29"/>
      <c r="C119" s="28"/>
      <c r="D119" s="28"/>
      <c r="E119" s="61" t="str">
        <f>E9</f>
        <v>03 - ZTI</v>
      </c>
      <c r="F119" s="28"/>
      <c r="G119" s="28"/>
      <c r="H119" s="28"/>
      <c r="I119" s="28"/>
      <c r="J119" s="28"/>
      <c r="K119" s="28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6.96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2" customHeight="1">
      <c r="A121" s="28"/>
      <c r="B121" s="29"/>
      <c r="C121" s="25" t="s">
        <v>17</v>
      </c>
      <c r="D121" s="28"/>
      <c r="E121" s="28"/>
      <c r="F121" s="22" t="str">
        <f>F12</f>
        <v>Bučany</v>
      </c>
      <c r="G121" s="28"/>
      <c r="H121" s="28"/>
      <c r="I121" s="25" t="s">
        <v>19</v>
      </c>
      <c r="J121" s="63" t="str">
        <f>IF(J12="","",J12)</f>
        <v>21. 12. 2022</v>
      </c>
      <c r="K121" s="28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6.96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5.15" customHeight="1">
      <c r="A123" s="28"/>
      <c r="B123" s="29"/>
      <c r="C123" s="25" t="s">
        <v>21</v>
      </c>
      <c r="D123" s="28"/>
      <c r="E123" s="28"/>
      <c r="F123" s="22" t="str">
        <f>E15</f>
        <v>obec Bučany</v>
      </c>
      <c r="G123" s="28"/>
      <c r="H123" s="28"/>
      <c r="I123" s="25" t="s">
        <v>27</v>
      </c>
      <c r="J123" s="26" t="str">
        <f>E21</f>
        <v xml:space="preserve"> </v>
      </c>
      <c r="K123" s="28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15.15" customHeight="1">
      <c r="A124" s="28"/>
      <c r="B124" s="29"/>
      <c r="C124" s="25" t="s">
        <v>25</v>
      </c>
      <c r="D124" s="28"/>
      <c r="E124" s="28"/>
      <c r="F124" s="22" t="str">
        <f>IF(E18="","",E18)</f>
        <v>STAVOMAL, s.r.o.</v>
      </c>
      <c r="G124" s="28"/>
      <c r="H124" s="28"/>
      <c r="I124" s="25" t="s">
        <v>30</v>
      </c>
      <c r="J124" s="26" t="str">
        <f>E24</f>
        <v xml:space="preserve"> </v>
      </c>
      <c r="K124" s="28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10.32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11" customFormat="1" ht="29.28" customHeight="1">
      <c r="A126" s="146"/>
      <c r="B126" s="147"/>
      <c r="C126" s="148" t="s">
        <v>129</v>
      </c>
      <c r="D126" s="149" t="s">
        <v>57</v>
      </c>
      <c r="E126" s="149" t="s">
        <v>53</v>
      </c>
      <c r="F126" s="149" t="s">
        <v>54</v>
      </c>
      <c r="G126" s="149" t="s">
        <v>130</v>
      </c>
      <c r="H126" s="149" t="s">
        <v>131</v>
      </c>
      <c r="I126" s="149" t="s">
        <v>132</v>
      </c>
      <c r="J126" s="150" t="s">
        <v>99</v>
      </c>
      <c r="K126" s="151" t="s">
        <v>133</v>
      </c>
      <c r="L126" s="152"/>
      <c r="M126" s="80" t="s">
        <v>1</v>
      </c>
      <c r="N126" s="81" t="s">
        <v>36</v>
      </c>
      <c r="O126" s="81" t="s">
        <v>134</v>
      </c>
      <c r="P126" s="81" t="s">
        <v>135</v>
      </c>
      <c r="Q126" s="81" t="s">
        <v>136</v>
      </c>
      <c r="R126" s="81" t="s">
        <v>137</v>
      </c>
      <c r="S126" s="81" t="s">
        <v>138</v>
      </c>
      <c r="T126" s="82" t="s">
        <v>139</v>
      </c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46"/>
    </row>
    <row r="127" s="2" customFormat="1" ht="22.8" customHeight="1">
      <c r="A127" s="28"/>
      <c r="B127" s="29"/>
      <c r="C127" s="87" t="s">
        <v>100</v>
      </c>
      <c r="D127" s="28"/>
      <c r="E127" s="28"/>
      <c r="F127" s="28"/>
      <c r="G127" s="28"/>
      <c r="H127" s="28"/>
      <c r="I127" s="28"/>
      <c r="J127" s="153">
        <f>BK127</f>
        <v>26724.43</v>
      </c>
      <c r="K127" s="28"/>
      <c r="L127" s="29"/>
      <c r="M127" s="83"/>
      <c r="N127" s="67"/>
      <c r="O127" s="84"/>
      <c r="P127" s="154">
        <f>P128+P178</f>
        <v>0</v>
      </c>
      <c r="Q127" s="84"/>
      <c r="R127" s="154">
        <f>R128+R178</f>
        <v>0</v>
      </c>
      <c r="S127" s="84"/>
      <c r="T127" s="155">
        <f>T128+T178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5" t="s">
        <v>71</v>
      </c>
      <c r="AU127" s="15" t="s">
        <v>101</v>
      </c>
      <c r="BK127" s="156">
        <f>BK128+BK178</f>
        <v>26724.43</v>
      </c>
    </row>
    <row r="128" s="12" customFormat="1" ht="25.92" customHeight="1">
      <c r="A128" s="12"/>
      <c r="B128" s="157"/>
      <c r="C128" s="12"/>
      <c r="D128" s="158" t="s">
        <v>71</v>
      </c>
      <c r="E128" s="159" t="s">
        <v>140</v>
      </c>
      <c r="F128" s="159" t="s">
        <v>141</v>
      </c>
      <c r="G128" s="12"/>
      <c r="H128" s="12"/>
      <c r="I128" s="12"/>
      <c r="J128" s="160">
        <f>BK128</f>
        <v>13197.610000000001</v>
      </c>
      <c r="K128" s="12"/>
      <c r="L128" s="157"/>
      <c r="M128" s="161"/>
      <c r="N128" s="162"/>
      <c r="O128" s="162"/>
      <c r="P128" s="163">
        <f>P129+P141+P143+P146+P176</f>
        <v>0</v>
      </c>
      <c r="Q128" s="162"/>
      <c r="R128" s="163">
        <f>R129+R141+R143+R146+R176</f>
        <v>0</v>
      </c>
      <c r="S128" s="162"/>
      <c r="T128" s="164">
        <f>T129+T141+T143+T146+T176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8" t="s">
        <v>80</v>
      </c>
      <c r="AT128" s="165" t="s">
        <v>71</v>
      </c>
      <c r="AU128" s="165" t="s">
        <v>72</v>
      </c>
      <c r="AY128" s="158" t="s">
        <v>142</v>
      </c>
      <c r="BK128" s="166">
        <f>BK129+BK141+BK143+BK146+BK176</f>
        <v>13197.610000000001</v>
      </c>
    </row>
    <row r="129" s="12" customFormat="1" ht="22.8" customHeight="1">
      <c r="A129" s="12"/>
      <c r="B129" s="157"/>
      <c r="C129" s="12"/>
      <c r="D129" s="158" t="s">
        <v>71</v>
      </c>
      <c r="E129" s="167" t="s">
        <v>80</v>
      </c>
      <c r="F129" s="167" t="s">
        <v>143</v>
      </c>
      <c r="G129" s="12"/>
      <c r="H129" s="12"/>
      <c r="I129" s="12"/>
      <c r="J129" s="168">
        <f>BK129</f>
        <v>6993.5</v>
      </c>
      <c r="K129" s="12"/>
      <c r="L129" s="157"/>
      <c r="M129" s="161"/>
      <c r="N129" s="162"/>
      <c r="O129" s="162"/>
      <c r="P129" s="163">
        <f>SUM(P130:P140)</f>
        <v>0</v>
      </c>
      <c r="Q129" s="162"/>
      <c r="R129" s="163">
        <f>SUM(R130:R140)</f>
        <v>0</v>
      </c>
      <c r="S129" s="162"/>
      <c r="T129" s="164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80</v>
      </c>
      <c r="AT129" s="165" t="s">
        <v>71</v>
      </c>
      <c r="AU129" s="165" t="s">
        <v>80</v>
      </c>
      <c r="AY129" s="158" t="s">
        <v>142</v>
      </c>
      <c r="BK129" s="166">
        <f>SUM(BK130:BK140)</f>
        <v>6993.5</v>
      </c>
    </row>
    <row r="130" s="2" customFormat="1" ht="21.75" customHeight="1">
      <c r="A130" s="28"/>
      <c r="B130" s="169"/>
      <c r="C130" s="170" t="s">
        <v>80</v>
      </c>
      <c r="D130" s="170" t="s">
        <v>144</v>
      </c>
      <c r="E130" s="171" t="s">
        <v>165</v>
      </c>
      <c r="F130" s="172" t="s">
        <v>166</v>
      </c>
      <c r="G130" s="173" t="s">
        <v>163</v>
      </c>
      <c r="H130" s="174">
        <v>74.430000000000007</v>
      </c>
      <c r="I130" s="175">
        <v>36.229999999999997</v>
      </c>
      <c r="J130" s="175">
        <f>ROUND(I130*H130,2)</f>
        <v>2696.5999999999999</v>
      </c>
      <c r="K130" s="176"/>
      <c r="L130" s="29"/>
      <c r="M130" s="177" t="s">
        <v>1</v>
      </c>
      <c r="N130" s="178" t="s">
        <v>38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1" t="s">
        <v>148</v>
      </c>
      <c r="AT130" s="181" t="s">
        <v>144</v>
      </c>
      <c r="AU130" s="181" t="s">
        <v>149</v>
      </c>
      <c r="AY130" s="15" t="s">
        <v>142</v>
      </c>
      <c r="BE130" s="182">
        <f>IF(N130="základná",J130,0)</f>
        <v>0</v>
      </c>
      <c r="BF130" s="182">
        <f>IF(N130="znížená",J130,0)</f>
        <v>2696.5999999999999</v>
      </c>
      <c r="BG130" s="182">
        <f>IF(N130="zákl. prenesená",J130,0)</f>
        <v>0</v>
      </c>
      <c r="BH130" s="182">
        <f>IF(N130="zníž. prenesená",J130,0)</f>
        <v>0</v>
      </c>
      <c r="BI130" s="182">
        <f>IF(N130="nulová",J130,0)</f>
        <v>0</v>
      </c>
      <c r="BJ130" s="15" t="s">
        <v>149</v>
      </c>
      <c r="BK130" s="182">
        <f>ROUND(I130*H130,2)</f>
        <v>2696.5999999999999</v>
      </c>
      <c r="BL130" s="15" t="s">
        <v>148</v>
      </c>
      <c r="BM130" s="181" t="s">
        <v>149</v>
      </c>
    </row>
    <row r="131" s="2" customFormat="1" ht="37.8" customHeight="1">
      <c r="A131" s="28"/>
      <c r="B131" s="169"/>
      <c r="C131" s="170" t="s">
        <v>149</v>
      </c>
      <c r="D131" s="170" t="s">
        <v>144</v>
      </c>
      <c r="E131" s="171" t="s">
        <v>169</v>
      </c>
      <c r="F131" s="172" t="s">
        <v>170</v>
      </c>
      <c r="G131" s="173" t="s">
        <v>163</v>
      </c>
      <c r="H131" s="174">
        <v>74.430000000000007</v>
      </c>
      <c r="I131" s="175">
        <v>10.24</v>
      </c>
      <c r="J131" s="175">
        <f>ROUND(I131*H131,2)</f>
        <v>762.15999999999997</v>
      </c>
      <c r="K131" s="176"/>
      <c r="L131" s="29"/>
      <c r="M131" s="177" t="s">
        <v>1</v>
      </c>
      <c r="N131" s="178" t="s">
        <v>38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1" t="s">
        <v>148</v>
      </c>
      <c r="AT131" s="181" t="s">
        <v>144</v>
      </c>
      <c r="AU131" s="181" t="s">
        <v>149</v>
      </c>
      <c r="AY131" s="15" t="s">
        <v>142</v>
      </c>
      <c r="BE131" s="182">
        <f>IF(N131="základná",J131,0)</f>
        <v>0</v>
      </c>
      <c r="BF131" s="182">
        <f>IF(N131="znížená",J131,0)</f>
        <v>762.15999999999997</v>
      </c>
      <c r="BG131" s="182">
        <f>IF(N131="zákl. prenesená",J131,0)</f>
        <v>0</v>
      </c>
      <c r="BH131" s="182">
        <f>IF(N131="zníž. prenesená",J131,0)</f>
        <v>0</v>
      </c>
      <c r="BI131" s="182">
        <f>IF(N131="nulová",J131,0)</f>
        <v>0</v>
      </c>
      <c r="BJ131" s="15" t="s">
        <v>149</v>
      </c>
      <c r="BK131" s="182">
        <f>ROUND(I131*H131,2)</f>
        <v>762.15999999999997</v>
      </c>
      <c r="BL131" s="15" t="s">
        <v>148</v>
      </c>
      <c r="BM131" s="181" t="s">
        <v>148</v>
      </c>
    </row>
    <row r="132" s="2" customFormat="1" ht="16.5" customHeight="1">
      <c r="A132" s="28"/>
      <c r="B132" s="169"/>
      <c r="C132" s="170" t="s">
        <v>152</v>
      </c>
      <c r="D132" s="170" t="s">
        <v>144</v>
      </c>
      <c r="E132" s="171" t="s">
        <v>862</v>
      </c>
      <c r="F132" s="172" t="s">
        <v>863</v>
      </c>
      <c r="G132" s="173" t="s">
        <v>163</v>
      </c>
      <c r="H132" s="174">
        <v>2</v>
      </c>
      <c r="I132" s="175">
        <v>54.909999999999997</v>
      </c>
      <c r="J132" s="175">
        <f>ROUND(I132*H132,2)</f>
        <v>109.81999999999999</v>
      </c>
      <c r="K132" s="176"/>
      <c r="L132" s="29"/>
      <c r="M132" s="177" t="s">
        <v>1</v>
      </c>
      <c r="N132" s="178" t="s">
        <v>38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1" t="s">
        <v>148</v>
      </c>
      <c r="AT132" s="181" t="s">
        <v>144</v>
      </c>
      <c r="AU132" s="181" t="s">
        <v>149</v>
      </c>
      <c r="AY132" s="15" t="s">
        <v>142</v>
      </c>
      <c r="BE132" s="182">
        <f>IF(N132="základná",J132,0)</f>
        <v>0</v>
      </c>
      <c r="BF132" s="182">
        <f>IF(N132="znížená",J132,0)</f>
        <v>109.81999999999999</v>
      </c>
      <c r="BG132" s="182">
        <f>IF(N132="zákl. prenesená",J132,0)</f>
        <v>0</v>
      </c>
      <c r="BH132" s="182">
        <f>IF(N132="zníž. prenesená",J132,0)</f>
        <v>0</v>
      </c>
      <c r="BI132" s="182">
        <f>IF(N132="nulová",J132,0)</f>
        <v>0</v>
      </c>
      <c r="BJ132" s="15" t="s">
        <v>149</v>
      </c>
      <c r="BK132" s="182">
        <f>ROUND(I132*H132,2)</f>
        <v>109.81999999999999</v>
      </c>
      <c r="BL132" s="15" t="s">
        <v>148</v>
      </c>
      <c r="BM132" s="181" t="s">
        <v>156</v>
      </c>
    </row>
    <row r="133" s="2" customFormat="1" ht="24.15" customHeight="1">
      <c r="A133" s="28"/>
      <c r="B133" s="169"/>
      <c r="C133" s="170" t="s">
        <v>148</v>
      </c>
      <c r="D133" s="170" t="s">
        <v>144</v>
      </c>
      <c r="E133" s="171" t="s">
        <v>864</v>
      </c>
      <c r="F133" s="172" t="s">
        <v>865</v>
      </c>
      <c r="G133" s="173" t="s">
        <v>163</v>
      </c>
      <c r="H133" s="174">
        <v>2</v>
      </c>
      <c r="I133" s="175">
        <v>7.4900000000000002</v>
      </c>
      <c r="J133" s="175">
        <f>ROUND(I133*H133,2)</f>
        <v>14.98</v>
      </c>
      <c r="K133" s="176"/>
      <c r="L133" s="29"/>
      <c r="M133" s="177" t="s">
        <v>1</v>
      </c>
      <c r="N133" s="178" t="s">
        <v>38</v>
      </c>
      <c r="O133" s="179">
        <v>0</v>
      </c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1" t="s">
        <v>148</v>
      </c>
      <c r="AT133" s="181" t="s">
        <v>144</v>
      </c>
      <c r="AU133" s="181" t="s">
        <v>149</v>
      </c>
      <c r="AY133" s="15" t="s">
        <v>142</v>
      </c>
      <c r="BE133" s="182">
        <f>IF(N133="základná",J133,0)</f>
        <v>0</v>
      </c>
      <c r="BF133" s="182">
        <f>IF(N133="znížená",J133,0)</f>
        <v>14.98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5" t="s">
        <v>149</v>
      </c>
      <c r="BK133" s="182">
        <f>ROUND(I133*H133,2)</f>
        <v>14.98</v>
      </c>
      <c r="BL133" s="15" t="s">
        <v>148</v>
      </c>
      <c r="BM133" s="181" t="s">
        <v>159</v>
      </c>
    </row>
    <row r="134" s="2" customFormat="1" ht="37.8" customHeight="1">
      <c r="A134" s="28"/>
      <c r="B134" s="169"/>
      <c r="C134" s="170" t="s">
        <v>160</v>
      </c>
      <c r="D134" s="170" t="s">
        <v>144</v>
      </c>
      <c r="E134" s="171" t="s">
        <v>866</v>
      </c>
      <c r="F134" s="172" t="s">
        <v>867</v>
      </c>
      <c r="G134" s="173" t="s">
        <v>163</v>
      </c>
      <c r="H134" s="174">
        <v>36.715000000000003</v>
      </c>
      <c r="I134" s="175">
        <v>7.2300000000000004</v>
      </c>
      <c r="J134" s="175">
        <f>ROUND(I134*H134,2)</f>
        <v>265.44999999999999</v>
      </c>
      <c r="K134" s="176"/>
      <c r="L134" s="29"/>
      <c r="M134" s="177" t="s">
        <v>1</v>
      </c>
      <c r="N134" s="178" t="s">
        <v>38</v>
      </c>
      <c r="O134" s="179">
        <v>0</v>
      </c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1" t="s">
        <v>148</v>
      </c>
      <c r="AT134" s="181" t="s">
        <v>144</v>
      </c>
      <c r="AU134" s="181" t="s">
        <v>149</v>
      </c>
      <c r="AY134" s="15" t="s">
        <v>142</v>
      </c>
      <c r="BE134" s="182">
        <f>IF(N134="základná",J134,0)</f>
        <v>0</v>
      </c>
      <c r="BF134" s="182">
        <f>IF(N134="znížená",J134,0)</f>
        <v>265.44999999999999</v>
      </c>
      <c r="BG134" s="182">
        <f>IF(N134="zákl. prenesená",J134,0)</f>
        <v>0</v>
      </c>
      <c r="BH134" s="182">
        <f>IF(N134="zníž. prenesená",J134,0)</f>
        <v>0</v>
      </c>
      <c r="BI134" s="182">
        <f>IF(N134="nulová",J134,0)</f>
        <v>0</v>
      </c>
      <c r="BJ134" s="15" t="s">
        <v>149</v>
      </c>
      <c r="BK134" s="182">
        <f>ROUND(I134*H134,2)</f>
        <v>265.44999999999999</v>
      </c>
      <c r="BL134" s="15" t="s">
        <v>148</v>
      </c>
      <c r="BM134" s="181" t="s">
        <v>164</v>
      </c>
    </row>
    <row r="135" s="2" customFormat="1" ht="37.8" customHeight="1">
      <c r="A135" s="28"/>
      <c r="B135" s="169"/>
      <c r="C135" s="170" t="s">
        <v>156</v>
      </c>
      <c r="D135" s="170" t="s">
        <v>144</v>
      </c>
      <c r="E135" s="171" t="s">
        <v>179</v>
      </c>
      <c r="F135" s="172" t="s">
        <v>180</v>
      </c>
      <c r="G135" s="173" t="s">
        <v>163</v>
      </c>
      <c r="H135" s="174">
        <v>991.30499999999995</v>
      </c>
      <c r="I135" s="175">
        <v>0.52000000000000002</v>
      </c>
      <c r="J135" s="175">
        <f>ROUND(I135*H135,2)</f>
        <v>515.48000000000002</v>
      </c>
      <c r="K135" s="176"/>
      <c r="L135" s="29"/>
      <c r="M135" s="177" t="s">
        <v>1</v>
      </c>
      <c r="N135" s="178" t="s">
        <v>38</v>
      </c>
      <c r="O135" s="179">
        <v>0</v>
      </c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1" t="s">
        <v>148</v>
      </c>
      <c r="AT135" s="181" t="s">
        <v>144</v>
      </c>
      <c r="AU135" s="181" t="s">
        <v>149</v>
      </c>
      <c r="AY135" s="15" t="s">
        <v>142</v>
      </c>
      <c r="BE135" s="182">
        <f>IF(N135="základná",J135,0)</f>
        <v>0</v>
      </c>
      <c r="BF135" s="182">
        <f>IF(N135="znížená",J135,0)</f>
        <v>515.48000000000002</v>
      </c>
      <c r="BG135" s="182">
        <f>IF(N135="zákl. prenesená",J135,0)</f>
        <v>0</v>
      </c>
      <c r="BH135" s="182">
        <f>IF(N135="zníž. prenesená",J135,0)</f>
        <v>0</v>
      </c>
      <c r="BI135" s="182">
        <f>IF(N135="nulová",J135,0)</f>
        <v>0</v>
      </c>
      <c r="BJ135" s="15" t="s">
        <v>149</v>
      </c>
      <c r="BK135" s="182">
        <f>ROUND(I135*H135,2)</f>
        <v>515.48000000000002</v>
      </c>
      <c r="BL135" s="15" t="s">
        <v>148</v>
      </c>
      <c r="BM135" s="181" t="s">
        <v>167</v>
      </c>
    </row>
    <row r="136" s="2" customFormat="1" ht="16.5" customHeight="1">
      <c r="A136" s="28"/>
      <c r="B136" s="169"/>
      <c r="C136" s="170" t="s">
        <v>168</v>
      </c>
      <c r="D136" s="170" t="s">
        <v>144</v>
      </c>
      <c r="E136" s="171" t="s">
        <v>189</v>
      </c>
      <c r="F136" s="172" t="s">
        <v>190</v>
      </c>
      <c r="G136" s="173" t="s">
        <v>163</v>
      </c>
      <c r="H136" s="174">
        <v>36.715000000000003</v>
      </c>
      <c r="I136" s="175">
        <v>0.91000000000000003</v>
      </c>
      <c r="J136" s="175">
        <f>ROUND(I136*H136,2)</f>
        <v>33.409999999999997</v>
      </c>
      <c r="K136" s="176"/>
      <c r="L136" s="29"/>
      <c r="M136" s="177" t="s">
        <v>1</v>
      </c>
      <c r="N136" s="178" t="s">
        <v>38</v>
      </c>
      <c r="O136" s="179">
        <v>0</v>
      </c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1" t="s">
        <v>148</v>
      </c>
      <c r="AT136" s="181" t="s">
        <v>144</v>
      </c>
      <c r="AU136" s="181" t="s">
        <v>149</v>
      </c>
      <c r="AY136" s="15" t="s">
        <v>142</v>
      </c>
      <c r="BE136" s="182">
        <f>IF(N136="základná",J136,0)</f>
        <v>0</v>
      </c>
      <c r="BF136" s="182">
        <f>IF(N136="znížená",J136,0)</f>
        <v>33.409999999999997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5" t="s">
        <v>149</v>
      </c>
      <c r="BK136" s="182">
        <f>ROUND(I136*H136,2)</f>
        <v>33.409999999999997</v>
      </c>
      <c r="BL136" s="15" t="s">
        <v>148</v>
      </c>
      <c r="BM136" s="181" t="s">
        <v>171</v>
      </c>
    </row>
    <row r="137" s="2" customFormat="1" ht="24.15" customHeight="1">
      <c r="A137" s="28"/>
      <c r="B137" s="169"/>
      <c r="C137" s="170" t="s">
        <v>159</v>
      </c>
      <c r="D137" s="170" t="s">
        <v>144</v>
      </c>
      <c r="E137" s="171" t="s">
        <v>868</v>
      </c>
      <c r="F137" s="172" t="s">
        <v>193</v>
      </c>
      <c r="G137" s="173" t="s">
        <v>194</v>
      </c>
      <c r="H137" s="174">
        <v>58.744</v>
      </c>
      <c r="I137" s="175">
        <v>19.73</v>
      </c>
      <c r="J137" s="175">
        <f>ROUND(I137*H137,2)</f>
        <v>1159.02</v>
      </c>
      <c r="K137" s="176"/>
      <c r="L137" s="29"/>
      <c r="M137" s="177" t="s">
        <v>1</v>
      </c>
      <c r="N137" s="178" t="s">
        <v>38</v>
      </c>
      <c r="O137" s="179">
        <v>0</v>
      </c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1" t="s">
        <v>148</v>
      </c>
      <c r="AT137" s="181" t="s">
        <v>144</v>
      </c>
      <c r="AU137" s="181" t="s">
        <v>149</v>
      </c>
      <c r="AY137" s="15" t="s">
        <v>142</v>
      </c>
      <c r="BE137" s="182">
        <f>IF(N137="základná",J137,0)</f>
        <v>0</v>
      </c>
      <c r="BF137" s="182">
        <f>IF(N137="znížená",J137,0)</f>
        <v>1159.02</v>
      </c>
      <c r="BG137" s="182">
        <f>IF(N137="zákl. prenesená",J137,0)</f>
        <v>0</v>
      </c>
      <c r="BH137" s="182">
        <f>IF(N137="zníž. prenesená",J137,0)</f>
        <v>0</v>
      </c>
      <c r="BI137" s="182">
        <f>IF(N137="nulová",J137,0)</f>
        <v>0</v>
      </c>
      <c r="BJ137" s="15" t="s">
        <v>149</v>
      </c>
      <c r="BK137" s="182">
        <f>ROUND(I137*H137,2)</f>
        <v>1159.02</v>
      </c>
      <c r="BL137" s="15" t="s">
        <v>148</v>
      </c>
      <c r="BM137" s="181" t="s">
        <v>174</v>
      </c>
    </row>
    <row r="138" s="2" customFormat="1" ht="24.15" customHeight="1">
      <c r="A138" s="28"/>
      <c r="B138" s="169"/>
      <c r="C138" s="170" t="s">
        <v>175</v>
      </c>
      <c r="D138" s="170" t="s">
        <v>144</v>
      </c>
      <c r="E138" s="171" t="s">
        <v>869</v>
      </c>
      <c r="F138" s="172" t="s">
        <v>870</v>
      </c>
      <c r="G138" s="173" t="s">
        <v>163</v>
      </c>
      <c r="H138" s="174">
        <v>39.865000000000002</v>
      </c>
      <c r="I138" s="175">
        <v>4.29</v>
      </c>
      <c r="J138" s="175">
        <f>ROUND(I138*H138,2)</f>
        <v>171.02000000000001</v>
      </c>
      <c r="K138" s="176"/>
      <c r="L138" s="29"/>
      <c r="M138" s="177" t="s">
        <v>1</v>
      </c>
      <c r="N138" s="178" t="s">
        <v>38</v>
      </c>
      <c r="O138" s="179">
        <v>0</v>
      </c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1" t="s">
        <v>148</v>
      </c>
      <c r="AT138" s="181" t="s">
        <v>144</v>
      </c>
      <c r="AU138" s="181" t="s">
        <v>149</v>
      </c>
      <c r="AY138" s="15" t="s">
        <v>142</v>
      </c>
      <c r="BE138" s="182">
        <f>IF(N138="základná",J138,0)</f>
        <v>0</v>
      </c>
      <c r="BF138" s="182">
        <f>IF(N138="znížená",J138,0)</f>
        <v>171.02000000000001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5" t="s">
        <v>149</v>
      </c>
      <c r="BK138" s="182">
        <f>ROUND(I138*H138,2)</f>
        <v>171.02000000000001</v>
      </c>
      <c r="BL138" s="15" t="s">
        <v>148</v>
      </c>
      <c r="BM138" s="181" t="s">
        <v>178</v>
      </c>
    </row>
    <row r="139" s="2" customFormat="1" ht="24.15" customHeight="1">
      <c r="A139" s="28"/>
      <c r="B139" s="169"/>
      <c r="C139" s="170" t="s">
        <v>164</v>
      </c>
      <c r="D139" s="170" t="s">
        <v>144</v>
      </c>
      <c r="E139" s="171" t="s">
        <v>871</v>
      </c>
      <c r="F139" s="172" t="s">
        <v>872</v>
      </c>
      <c r="G139" s="173" t="s">
        <v>163</v>
      </c>
      <c r="H139" s="174">
        <v>27</v>
      </c>
      <c r="I139" s="175">
        <v>19.030000000000001</v>
      </c>
      <c r="J139" s="175">
        <f>ROUND(I139*H139,2)</f>
        <v>513.80999999999995</v>
      </c>
      <c r="K139" s="176"/>
      <c r="L139" s="29"/>
      <c r="M139" s="177" t="s">
        <v>1</v>
      </c>
      <c r="N139" s="178" t="s">
        <v>38</v>
      </c>
      <c r="O139" s="179">
        <v>0</v>
      </c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1" t="s">
        <v>148</v>
      </c>
      <c r="AT139" s="181" t="s">
        <v>144</v>
      </c>
      <c r="AU139" s="181" t="s">
        <v>149</v>
      </c>
      <c r="AY139" s="15" t="s">
        <v>142</v>
      </c>
      <c r="BE139" s="182">
        <f>IF(N139="základná",J139,0)</f>
        <v>0</v>
      </c>
      <c r="BF139" s="182">
        <f>IF(N139="znížená",J139,0)</f>
        <v>513.80999999999995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5" t="s">
        <v>149</v>
      </c>
      <c r="BK139" s="182">
        <f>ROUND(I139*H139,2)</f>
        <v>513.80999999999995</v>
      </c>
      <c r="BL139" s="15" t="s">
        <v>148</v>
      </c>
      <c r="BM139" s="181" t="s">
        <v>7</v>
      </c>
    </row>
    <row r="140" s="2" customFormat="1" ht="16.5" customHeight="1">
      <c r="A140" s="28"/>
      <c r="B140" s="169"/>
      <c r="C140" s="183" t="s">
        <v>181</v>
      </c>
      <c r="D140" s="183" t="s">
        <v>291</v>
      </c>
      <c r="E140" s="184" t="s">
        <v>873</v>
      </c>
      <c r="F140" s="185" t="s">
        <v>874</v>
      </c>
      <c r="G140" s="186" t="s">
        <v>194</v>
      </c>
      <c r="H140" s="187">
        <v>47.25</v>
      </c>
      <c r="I140" s="188">
        <v>15.91</v>
      </c>
      <c r="J140" s="188">
        <f>ROUND(I140*H140,2)</f>
        <v>751.75</v>
      </c>
      <c r="K140" s="189"/>
      <c r="L140" s="190"/>
      <c r="M140" s="191" t="s">
        <v>1</v>
      </c>
      <c r="N140" s="192" t="s">
        <v>38</v>
      </c>
      <c r="O140" s="179">
        <v>0</v>
      </c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1" t="s">
        <v>159</v>
      </c>
      <c r="AT140" s="181" t="s">
        <v>291</v>
      </c>
      <c r="AU140" s="181" t="s">
        <v>149</v>
      </c>
      <c r="AY140" s="15" t="s">
        <v>142</v>
      </c>
      <c r="BE140" s="182">
        <f>IF(N140="základná",J140,0)</f>
        <v>0</v>
      </c>
      <c r="BF140" s="182">
        <f>IF(N140="znížená",J140,0)</f>
        <v>751.75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5" t="s">
        <v>149</v>
      </c>
      <c r="BK140" s="182">
        <f>ROUND(I140*H140,2)</f>
        <v>751.75</v>
      </c>
      <c r="BL140" s="15" t="s">
        <v>148</v>
      </c>
      <c r="BM140" s="181" t="s">
        <v>184</v>
      </c>
    </row>
    <row r="141" s="12" customFormat="1" ht="22.8" customHeight="1">
      <c r="A141" s="12"/>
      <c r="B141" s="157"/>
      <c r="C141" s="12"/>
      <c r="D141" s="158" t="s">
        <v>71</v>
      </c>
      <c r="E141" s="167" t="s">
        <v>149</v>
      </c>
      <c r="F141" s="167" t="s">
        <v>196</v>
      </c>
      <c r="G141" s="12"/>
      <c r="H141" s="12"/>
      <c r="I141" s="12"/>
      <c r="J141" s="168">
        <f>BK141</f>
        <v>102.81</v>
      </c>
      <c r="K141" s="12"/>
      <c r="L141" s="157"/>
      <c r="M141" s="161"/>
      <c r="N141" s="162"/>
      <c r="O141" s="162"/>
      <c r="P141" s="163">
        <f>P142</f>
        <v>0</v>
      </c>
      <c r="Q141" s="162"/>
      <c r="R141" s="163">
        <f>R142</f>
        <v>0</v>
      </c>
      <c r="S141" s="162"/>
      <c r="T141" s="164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8" t="s">
        <v>80</v>
      </c>
      <c r="AT141" s="165" t="s">
        <v>71</v>
      </c>
      <c r="AU141" s="165" t="s">
        <v>80</v>
      </c>
      <c r="AY141" s="158" t="s">
        <v>142</v>
      </c>
      <c r="BK141" s="166">
        <f>BK142</f>
        <v>102.81</v>
      </c>
    </row>
    <row r="142" s="2" customFormat="1" ht="16.5" customHeight="1">
      <c r="A142" s="28"/>
      <c r="B142" s="169"/>
      <c r="C142" s="170" t="s">
        <v>167</v>
      </c>
      <c r="D142" s="170" t="s">
        <v>144</v>
      </c>
      <c r="E142" s="171" t="s">
        <v>875</v>
      </c>
      <c r="F142" s="172" t="s">
        <v>876</v>
      </c>
      <c r="G142" s="173" t="s">
        <v>147</v>
      </c>
      <c r="H142" s="174">
        <v>3</v>
      </c>
      <c r="I142" s="175">
        <v>34.270000000000003</v>
      </c>
      <c r="J142" s="175">
        <f>ROUND(I142*H142,2)</f>
        <v>102.81</v>
      </c>
      <c r="K142" s="176"/>
      <c r="L142" s="29"/>
      <c r="M142" s="177" t="s">
        <v>1</v>
      </c>
      <c r="N142" s="178" t="s">
        <v>38</v>
      </c>
      <c r="O142" s="179">
        <v>0</v>
      </c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1" t="s">
        <v>148</v>
      </c>
      <c r="AT142" s="181" t="s">
        <v>144</v>
      </c>
      <c r="AU142" s="181" t="s">
        <v>149</v>
      </c>
      <c r="AY142" s="15" t="s">
        <v>142</v>
      </c>
      <c r="BE142" s="182">
        <f>IF(N142="základná",J142,0)</f>
        <v>0</v>
      </c>
      <c r="BF142" s="182">
        <f>IF(N142="znížená",J142,0)</f>
        <v>102.81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5" t="s">
        <v>149</v>
      </c>
      <c r="BK142" s="182">
        <f>ROUND(I142*H142,2)</f>
        <v>102.81</v>
      </c>
      <c r="BL142" s="15" t="s">
        <v>148</v>
      </c>
      <c r="BM142" s="181" t="s">
        <v>187</v>
      </c>
    </row>
    <row r="143" s="12" customFormat="1" ht="22.8" customHeight="1">
      <c r="A143" s="12"/>
      <c r="B143" s="157"/>
      <c r="C143" s="12"/>
      <c r="D143" s="158" t="s">
        <v>71</v>
      </c>
      <c r="E143" s="167" t="s">
        <v>148</v>
      </c>
      <c r="F143" s="167" t="s">
        <v>261</v>
      </c>
      <c r="G143" s="12"/>
      <c r="H143" s="12"/>
      <c r="I143" s="12"/>
      <c r="J143" s="168">
        <f>BK143</f>
        <v>477.38</v>
      </c>
      <c r="K143" s="12"/>
      <c r="L143" s="157"/>
      <c r="M143" s="161"/>
      <c r="N143" s="162"/>
      <c r="O143" s="162"/>
      <c r="P143" s="163">
        <f>SUM(P144:P145)</f>
        <v>0</v>
      </c>
      <c r="Q143" s="162"/>
      <c r="R143" s="163">
        <f>SUM(R144:R145)</f>
        <v>0</v>
      </c>
      <c r="S143" s="162"/>
      <c r="T143" s="164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8" t="s">
        <v>80</v>
      </c>
      <c r="AT143" s="165" t="s">
        <v>71</v>
      </c>
      <c r="AU143" s="165" t="s">
        <v>80</v>
      </c>
      <c r="AY143" s="158" t="s">
        <v>142</v>
      </c>
      <c r="BK143" s="166">
        <f>SUM(BK144:BK145)</f>
        <v>477.38</v>
      </c>
    </row>
    <row r="144" s="2" customFormat="1" ht="33" customHeight="1">
      <c r="A144" s="28"/>
      <c r="B144" s="169"/>
      <c r="C144" s="170" t="s">
        <v>188</v>
      </c>
      <c r="D144" s="170" t="s">
        <v>144</v>
      </c>
      <c r="E144" s="171" t="s">
        <v>877</v>
      </c>
      <c r="F144" s="172" t="s">
        <v>878</v>
      </c>
      <c r="G144" s="173" t="s">
        <v>163</v>
      </c>
      <c r="H144" s="174">
        <v>9.1500000000000004</v>
      </c>
      <c r="I144" s="175">
        <v>50.200000000000003</v>
      </c>
      <c r="J144" s="175">
        <f>ROUND(I144*H144,2)</f>
        <v>459.32999999999998</v>
      </c>
      <c r="K144" s="176"/>
      <c r="L144" s="29"/>
      <c r="M144" s="177" t="s">
        <v>1</v>
      </c>
      <c r="N144" s="178" t="s">
        <v>38</v>
      </c>
      <c r="O144" s="179">
        <v>0</v>
      </c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1" t="s">
        <v>148</v>
      </c>
      <c r="AT144" s="181" t="s">
        <v>144</v>
      </c>
      <c r="AU144" s="181" t="s">
        <v>149</v>
      </c>
      <c r="AY144" s="15" t="s">
        <v>142</v>
      </c>
      <c r="BE144" s="182">
        <f>IF(N144="základná",J144,0)</f>
        <v>0</v>
      </c>
      <c r="BF144" s="182">
        <f>IF(N144="znížená",J144,0)</f>
        <v>459.32999999999998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5" t="s">
        <v>149</v>
      </c>
      <c r="BK144" s="182">
        <f>ROUND(I144*H144,2)</f>
        <v>459.32999999999998</v>
      </c>
      <c r="BL144" s="15" t="s">
        <v>148</v>
      </c>
      <c r="BM144" s="181" t="s">
        <v>191</v>
      </c>
    </row>
    <row r="145" s="2" customFormat="1" ht="24.15" customHeight="1">
      <c r="A145" s="28"/>
      <c r="B145" s="169"/>
      <c r="C145" s="170" t="s">
        <v>171</v>
      </c>
      <c r="D145" s="170" t="s">
        <v>144</v>
      </c>
      <c r="E145" s="171" t="s">
        <v>879</v>
      </c>
      <c r="F145" s="172" t="s">
        <v>880</v>
      </c>
      <c r="G145" s="173" t="s">
        <v>163</v>
      </c>
      <c r="H145" s="174">
        <v>0.14999999999999999</v>
      </c>
      <c r="I145" s="175">
        <v>120.34999999999999</v>
      </c>
      <c r="J145" s="175">
        <f>ROUND(I145*H145,2)</f>
        <v>18.050000000000001</v>
      </c>
      <c r="K145" s="176"/>
      <c r="L145" s="29"/>
      <c r="M145" s="177" t="s">
        <v>1</v>
      </c>
      <c r="N145" s="178" t="s">
        <v>38</v>
      </c>
      <c r="O145" s="179">
        <v>0</v>
      </c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1" t="s">
        <v>148</v>
      </c>
      <c r="AT145" s="181" t="s">
        <v>144</v>
      </c>
      <c r="AU145" s="181" t="s">
        <v>149</v>
      </c>
      <c r="AY145" s="15" t="s">
        <v>142</v>
      </c>
      <c r="BE145" s="182">
        <f>IF(N145="základná",J145,0)</f>
        <v>0</v>
      </c>
      <c r="BF145" s="182">
        <f>IF(N145="znížená",J145,0)</f>
        <v>18.050000000000001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149</v>
      </c>
      <c r="BK145" s="182">
        <f>ROUND(I145*H145,2)</f>
        <v>18.050000000000001</v>
      </c>
      <c r="BL145" s="15" t="s">
        <v>148</v>
      </c>
      <c r="BM145" s="181" t="s">
        <v>195</v>
      </c>
    </row>
    <row r="146" s="12" customFormat="1" ht="22.8" customHeight="1">
      <c r="A146" s="12"/>
      <c r="B146" s="157"/>
      <c r="C146" s="12"/>
      <c r="D146" s="158" t="s">
        <v>71</v>
      </c>
      <c r="E146" s="167" t="s">
        <v>159</v>
      </c>
      <c r="F146" s="167" t="s">
        <v>881</v>
      </c>
      <c r="G146" s="12"/>
      <c r="H146" s="12"/>
      <c r="I146" s="12"/>
      <c r="J146" s="168">
        <f>BK146</f>
        <v>3488.8800000000001</v>
      </c>
      <c r="K146" s="12"/>
      <c r="L146" s="157"/>
      <c r="M146" s="161"/>
      <c r="N146" s="162"/>
      <c r="O146" s="162"/>
      <c r="P146" s="163">
        <f>SUM(P147:P175)</f>
        <v>0</v>
      </c>
      <c r="Q146" s="162"/>
      <c r="R146" s="163">
        <f>SUM(R147:R175)</f>
        <v>0</v>
      </c>
      <c r="S146" s="162"/>
      <c r="T146" s="164">
        <f>SUM(T147:T175)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8" t="s">
        <v>80</v>
      </c>
      <c r="AT146" s="165" t="s">
        <v>71</v>
      </c>
      <c r="AU146" s="165" t="s">
        <v>80</v>
      </c>
      <c r="AY146" s="158" t="s">
        <v>142</v>
      </c>
      <c r="BK146" s="166">
        <f>SUM(BK147:BK175)</f>
        <v>3488.8800000000001</v>
      </c>
    </row>
    <row r="147" s="2" customFormat="1" ht="24.15" customHeight="1">
      <c r="A147" s="28"/>
      <c r="B147" s="169"/>
      <c r="C147" s="170" t="s">
        <v>197</v>
      </c>
      <c r="D147" s="170" t="s">
        <v>144</v>
      </c>
      <c r="E147" s="171" t="s">
        <v>882</v>
      </c>
      <c r="F147" s="172" t="s">
        <v>883</v>
      </c>
      <c r="G147" s="173" t="s">
        <v>388</v>
      </c>
      <c r="H147" s="174">
        <v>75.5</v>
      </c>
      <c r="I147" s="175">
        <v>0.73999999999999999</v>
      </c>
      <c r="J147" s="175">
        <f>ROUND(I147*H147,2)</f>
        <v>55.869999999999997</v>
      </c>
      <c r="K147" s="176"/>
      <c r="L147" s="29"/>
      <c r="M147" s="177" t="s">
        <v>1</v>
      </c>
      <c r="N147" s="178" t="s">
        <v>38</v>
      </c>
      <c r="O147" s="179">
        <v>0</v>
      </c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1" t="s">
        <v>148</v>
      </c>
      <c r="AT147" s="181" t="s">
        <v>144</v>
      </c>
      <c r="AU147" s="181" t="s">
        <v>149</v>
      </c>
      <c r="AY147" s="15" t="s">
        <v>142</v>
      </c>
      <c r="BE147" s="182">
        <f>IF(N147="základná",J147,0)</f>
        <v>0</v>
      </c>
      <c r="BF147" s="182">
        <f>IF(N147="znížená",J147,0)</f>
        <v>55.869999999999997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149</v>
      </c>
      <c r="BK147" s="182">
        <f>ROUND(I147*H147,2)</f>
        <v>55.869999999999997</v>
      </c>
      <c r="BL147" s="15" t="s">
        <v>148</v>
      </c>
      <c r="BM147" s="181" t="s">
        <v>200</v>
      </c>
    </row>
    <row r="148" s="2" customFormat="1" ht="33" customHeight="1">
      <c r="A148" s="28"/>
      <c r="B148" s="169"/>
      <c r="C148" s="183" t="s">
        <v>174</v>
      </c>
      <c r="D148" s="183" t="s">
        <v>291</v>
      </c>
      <c r="E148" s="184" t="s">
        <v>884</v>
      </c>
      <c r="F148" s="185" t="s">
        <v>885</v>
      </c>
      <c r="G148" s="186" t="s">
        <v>147</v>
      </c>
      <c r="H148" s="187">
        <v>18.875</v>
      </c>
      <c r="I148" s="188">
        <v>20.859999999999999</v>
      </c>
      <c r="J148" s="188">
        <f>ROUND(I148*H148,2)</f>
        <v>393.73000000000002</v>
      </c>
      <c r="K148" s="189"/>
      <c r="L148" s="190"/>
      <c r="M148" s="191" t="s">
        <v>1</v>
      </c>
      <c r="N148" s="192" t="s">
        <v>38</v>
      </c>
      <c r="O148" s="179">
        <v>0</v>
      </c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1" t="s">
        <v>159</v>
      </c>
      <c r="AT148" s="181" t="s">
        <v>291</v>
      </c>
      <c r="AU148" s="181" t="s">
        <v>149</v>
      </c>
      <c r="AY148" s="15" t="s">
        <v>142</v>
      </c>
      <c r="BE148" s="182">
        <f>IF(N148="základná",J148,0)</f>
        <v>0</v>
      </c>
      <c r="BF148" s="182">
        <f>IF(N148="znížená",J148,0)</f>
        <v>393.73000000000002</v>
      </c>
      <c r="BG148" s="182">
        <f>IF(N148="zákl. prenesená",J148,0)</f>
        <v>0</v>
      </c>
      <c r="BH148" s="182">
        <f>IF(N148="zníž. prenesená",J148,0)</f>
        <v>0</v>
      </c>
      <c r="BI148" s="182">
        <f>IF(N148="nulová",J148,0)</f>
        <v>0</v>
      </c>
      <c r="BJ148" s="15" t="s">
        <v>149</v>
      </c>
      <c r="BK148" s="182">
        <f>ROUND(I148*H148,2)</f>
        <v>393.73000000000002</v>
      </c>
      <c r="BL148" s="15" t="s">
        <v>148</v>
      </c>
      <c r="BM148" s="181" t="s">
        <v>203</v>
      </c>
    </row>
    <row r="149" s="2" customFormat="1" ht="24.15" customHeight="1">
      <c r="A149" s="28"/>
      <c r="B149" s="169"/>
      <c r="C149" s="170" t="s">
        <v>204</v>
      </c>
      <c r="D149" s="170" t="s">
        <v>144</v>
      </c>
      <c r="E149" s="171" t="s">
        <v>886</v>
      </c>
      <c r="F149" s="172" t="s">
        <v>887</v>
      </c>
      <c r="G149" s="173" t="s">
        <v>388</v>
      </c>
      <c r="H149" s="174">
        <v>15</v>
      </c>
      <c r="I149" s="175">
        <v>0.83999999999999997</v>
      </c>
      <c r="J149" s="175">
        <f>ROUND(I149*H149,2)</f>
        <v>12.6</v>
      </c>
      <c r="K149" s="176"/>
      <c r="L149" s="29"/>
      <c r="M149" s="177" t="s">
        <v>1</v>
      </c>
      <c r="N149" s="178" t="s">
        <v>38</v>
      </c>
      <c r="O149" s="179">
        <v>0</v>
      </c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1" t="s">
        <v>148</v>
      </c>
      <c r="AT149" s="181" t="s">
        <v>144</v>
      </c>
      <c r="AU149" s="181" t="s">
        <v>149</v>
      </c>
      <c r="AY149" s="15" t="s">
        <v>142</v>
      </c>
      <c r="BE149" s="182">
        <f>IF(N149="základná",J149,0)</f>
        <v>0</v>
      </c>
      <c r="BF149" s="182">
        <f>IF(N149="znížená",J149,0)</f>
        <v>12.6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149</v>
      </c>
      <c r="BK149" s="182">
        <f>ROUND(I149*H149,2)</f>
        <v>12.6</v>
      </c>
      <c r="BL149" s="15" t="s">
        <v>148</v>
      </c>
      <c r="BM149" s="181" t="s">
        <v>207</v>
      </c>
    </row>
    <row r="150" s="2" customFormat="1" ht="24.15" customHeight="1">
      <c r="A150" s="28"/>
      <c r="B150" s="169"/>
      <c r="C150" s="183" t="s">
        <v>178</v>
      </c>
      <c r="D150" s="183" t="s">
        <v>291</v>
      </c>
      <c r="E150" s="184" t="s">
        <v>888</v>
      </c>
      <c r="F150" s="185" t="s">
        <v>889</v>
      </c>
      <c r="G150" s="186" t="s">
        <v>147</v>
      </c>
      <c r="H150" s="187">
        <v>3.75</v>
      </c>
      <c r="I150" s="188">
        <v>40.119999999999997</v>
      </c>
      <c r="J150" s="188">
        <f>ROUND(I150*H150,2)</f>
        <v>150.44999999999999</v>
      </c>
      <c r="K150" s="189"/>
      <c r="L150" s="190"/>
      <c r="M150" s="191" t="s">
        <v>1</v>
      </c>
      <c r="N150" s="192" t="s">
        <v>38</v>
      </c>
      <c r="O150" s="179">
        <v>0</v>
      </c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1" t="s">
        <v>159</v>
      </c>
      <c r="AT150" s="181" t="s">
        <v>291</v>
      </c>
      <c r="AU150" s="181" t="s">
        <v>149</v>
      </c>
      <c r="AY150" s="15" t="s">
        <v>142</v>
      </c>
      <c r="BE150" s="182">
        <f>IF(N150="základná",J150,0)</f>
        <v>0</v>
      </c>
      <c r="BF150" s="182">
        <f>IF(N150="znížená",J150,0)</f>
        <v>150.44999999999999</v>
      </c>
      <c r="BG150" s="182">
        <f>IF(N150="zákl. prenesená",J150,0)</f>
        <v>0</v>
      </c>
      <c r="BH150" s="182">
        <f>IF(N150="zníž. prenesená",J150,0)</f>
        <v>0</v>
      </c>
      <c r="BI150" s="182">
        <f>IF(N150="nulová",J150,0)</f>
        <v>0</v>
      </c>
      <c r="BJ150" s="15" t="s">
        <v>149</v>
      </c>
      <c r="BK150" s="182">
        <f>ROUND(I150*H150,2)</f>
        <v>150.44999999999999</v>
      </c>
      <c r="BL150" s="15" t="s">
        <v>148</v>
      </c>
      <c r="BM150" s="181" t="s">
        <v>210</v>
      </c>
    </row>
    <row r="151" s="2" customFormat="1" ht="24.15" customHeight="1">
      <c r="A151" s="28"/>
      <c r="B151" s="169"/>
      <c r="C151" s="170" t="s">
        <v>211</v>
      </c>
      <c r="D151" s="170" t="s">
        <v>144</v>
      </c>
      <c r="E151" s="171" t="s">
        <v>890</v>
      </c>
      <c r="F151" s="172" t="s">
        <v>891</v>
      </c>
      <c r="G151" s="173" t="s">
        <v>388</v>
      </c>
      <c r="H151" s="174">
        <v>52</v>
      </c>
      <c r="I151" s="175">
        <v>0.91000000000000003</v>
      </c>
      <c r="J151" s="175">
        <f>ROUND(I151*H151,2)</f>
        <v>47.32</v>
      </c>
      <c r="K151" s="176"/>
      <c r="L151" s="29"/>
      <c r="M151" s="177" t="s">
        <v>1</v>
      </c>
      <c r="N151" s="178" t="s">
        <v>38</v>
      </c>
      <c r="O151" s="179">
        <v>0</v>
      </c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1" t="s">
        <v>148</v>
      </c>
      <c r="AT151" s="181" t="s">
        <v>144</v>
      </c>
      <c r="AU151" s="181" t="s">
        <v>149</v>
      </c>
      <c r="AY151" s="15" t="s">
        <v>142</v>
      </c>
      <c r="BE151" s="182">
        <f>IF(N151="základná",J151,0)</f>
        <v>0</v>
      </c>
      <c r="BF151" s="182">
        <f>IF(N151="znížená",J151,0)</f>
        <v>47.32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149</v>
      </c>
      <c r="BK151" s="182">
        <f>ROUND(I151*H151,2)</f>
        <v>47.32</v>
      </c>
      <c r="BL151" s="15" t="s">
        <v>148</v>
      </c>
      <c r="BM151" s="181" t="s">
        <v>214</v>
      </c>
    </row>
    <row r="152" s="2" customFormat="1" ht="24.15" customHeight="1">
      <c r="A152" s="28"/>
      <c r="B152" s="169"/>
      <c r="C152" s="183" t="s">
        <v>7</v>
      </c>
      <c r="D152" s="183" t="s">
        <v>291</v>
      </c>
      <c r="E152" s="184" t="s">
        <v>892</v>
      </c>
      <c r="F152" s="185" t="s">
        <v>893</v>
      </c>
      <c r="G152" s="186" t="s">
        <v>147</v>
      </c>
      <c r="H152" s="187">
        <v>11.960000000000001</v>
      </c>
      <c r="I152" s="188">
        <v>60.200000000000003</v>
      </c>
      <c r="J152" s="188">
        <f>ROUND(I152*H152,2)</f>
        <v>719.99000000000001</v>
      </c>
      <c r="K152" s="189"/>
      <c r="L152" s="190"/>
      <c r="M152" s="191" t="s">
        <v>1</v>
      </c>
      <c r="N152" s="192" t="s">
        <v>38</v>
      </c>
      <c r="O152" s="179">
        <v>0</v>
      </c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1" t="s">
        <v>159</v>
      </c>
      <c r="AT152" s="181" t="s">
        <v>291</v>
      </c>
      <c r="AU152" s="181" t="s">
        <v>149</v>
      </c>
      <c r="AY152" s="15" t="s">
        <v>142</v>
      </c>
      <c r="BE152" s="182">
        <f>IF(N152="základná",J152,0)</f>
        <v>0</v>
      </c>
      <c r="BF152" s="182">
        <f>IF(N152="znížená",J152,0)</f>
        <v>719.99000000000001</v>
      </c>
      <c r="BG152" s="182">
        <f>IF(N152="zákl. prenesená",J152,0)</f>
        <v>0</v>
      </c>
      <c r="BH152" s="182">
        <f>IF(N152="zníž. prenesená",J152,0)</f>
        <v>0</v>
      </c>
      <c r="BI152" s="182">
        <f>IF(N152="nulová",J152,0)</f>
        <v>0</v>
      </c>
      <c r="BJ152" s="15" t="s">
        <v>149</v>
      </c>
      <c r="BK152" s="182">
        <f>ROUND(I152*H152,2)</f>
        <v>719.99000000000001</v>
      </c>
      <c r="BL152" s="15" t="s">
        <v>148</v>
      </c>
      <c r="BM152" s="181" t="s">
        <v>217</v>
      </c>
    </row>
    <row r="153" s="2" customFormat="1" ht="16.5" customHeight="1">
      <c r="A153" s="28"/>
      <c r="B153" s="169"/>
      <c r="C153" s="170" t="s">
        <v>218</v>
      </c>
      <c r="D153" s="170" t="s">
        <v>144</v>
      </c>
      <c r="E153" s="171" t="s">
        <v>894</v>
      </c>
      <c r="F153" s="172" t="s">
        <v>895</v>
      </c>
      <c r="G153" s="173" t="s">
        <v>147</v>
      </c>
      <c r="H153" s="174">
        <v>17</v>
      </c>
      <c r="I153" s="175">
        <v>3.6800000000000002</v>
      </c>
      <c r="J153" s="175">
        <f>ROUND(I153*H153,2)</f>
        <v>62.560000000000002</v>
      </c>
      <c r="K153" s="176"/>
      <c r="L153" s="29"/>
      <c r="M153" s="177" t="s">
        <v>1</v>
      </c>
      <c r="N153" s="178" t="s">
        <v>38</v>
      </c>
      <c r="O153" s="179">
        <v>0</v>
      </c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1" t="s">
        <v>148</v>
      </c>
      <c r="AT153" s="181" t="s">
        <v>144</v>
      </c>
      <c r="AU153" s="181" t="s">
        <v>149</v>
      </c>
      <c r="AY153" s="15" t="s">
        <v>142</v>
      </c>
      <c r="BE153" s="182">
        <f>IF(N153="základná",J153,0)</f>
        <v>0</v>
      </c>
      <c r="BF153" s="182">
        <f>IF(N153="znížená",J153,0)</f>
        <v>62.560000000000002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5" t="s">
        <v>149</v>
      </c>
      <c r="BK153" s="182">
        <f>ROUND(I153*H153,2)</f>
        <v>62.560000000000002</v>
      </c>
      <c r="BL153" s="15" t="s">
        <v>148</v>
      </c>
      <c r="BM153" s="181" t="s">
        <v>221</v>
      </c>
    </row>
    <row r="154" s="2" customFormat="1" ht="24.15" customHeight="1">
      <c r="A154" s="28"/>
      <c r="B154" s="169"/>
      <c r="C154" s="183" t="s">
        <v>184</v>
      </c>
      <c r="D154" s="183" t="s">
        <v>291</v>
      </c>
      <c r="E154" s="184" t="s">
        <v>896</v>
      </c>
      <c r="F154" s="185" t="s">
        <v>897</v>
      </c>
      <c r="G154" s="186" t="s">
        <v>147</v>
      </c>
      <c r="H154" s="187">
        <v>17</v>
      </c>
      <c r="I154" s="188">
        <v>2.5600000000000001</v>
      </c>
      <c r="J154" s="188">
        <f>ROUND(I154*H154,2)</f>
        <v>43.520000000000003</v>
      </c>
      <c r="K154" s="189"/>
      <c r="L154" s="190"/>
      <c r="M154" s="191" t="s">
        <v>1</v>
      </c>
      <c r="N154" s="192" t="s">
        <v>38</v>
      </c>
      <c r="O154" s="179">
        <v>0</v>
      </c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1" t="s">
        <v>159</v>
      </c>
      <c r="AT154" s="181" t="s">
        <v>291</v>
      </c>
      <c r="AU154" s="181" t="s">
        <v>149</v>
      </c>
      <c r="AY154" s="15" t="s">
        <v>142</v>
      </c>
      <c r="BE154" s="182">
        <f>IF(N154="základná",J154,0)</f>
        <v>0</v>
      </c>
      <c r="BF154" s="182">
        <f>IF(N154="znížená",J154,0)</f>
        <v>43.520000000000003</v>
      </c>
      <c r="BG154" s="182">
        <f>IF(N154="zákl. prenesená",J154,0)</f>
        <v>0</v>
      </c>
      <c r="BH154" s="182">
        <f>IF(N154="zníž. prenesená",J154,0)</f>
        <v>0</v>
      </c>
      <c r="BI154" s="182">
        <f>IF(N154="nulová",J154,0)</f>
        <v>0</v>
      </c>
      <c r="BJ154" s="15" t="s">
        <v>149</v>
      </c>
      <c r="BK154" s="182">
        <f>ROUND(I154*H154,2)</f>
        <v>43.520000000000003</v>
      </c>
      <c r="BL154" s="15" t="s">
        <v>148</v>
      </c>
      <c r="BM154" s="181" t="s">
        <v>224</v>
      </c>
    </row>
    <row r="155" s="2" customFormat="1" ht="16.5" customHeight="1">
      <c r="A155" s="28"/>
      <c r="B155" s="169"/>
      <c r="C155" s="170" t="s">
        <v>226</v>
      </c>
      <c r="D155" s="170" t="s">
        <v>144</v>
      </c>
      <c r="E155" s="171" t="s">
        <v>898</v>
      </c>
      <c r="F155" s="172" t="s">
        <v>899</v>
      </c>
      <c r="G155" s="173" t="s">
        <v>147</v>
      </c>
      <c r="H155" s="174">
        <v>3</v>
      </c>
      <c r="I155" s="175">
        <v>3.6800000000000002</v>
      </c>
      <c r="J155" s="175">
        <f>ROUND(I155*H155,2)</f>
        <v>11.039999999999999</v>
      </c>
      <c r="K155" s="176"/>
      <c r="L155" s="29"/>
      <c r="M155" s="177" t="s">
        <v>1</v>
      </c>
      <c r="N155" s="178" t="s">
        <v>38</v>
      </c>
      <c r="O155" s="179">
        <v>0</v>
      </c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1" t="s">
        <v>148</v>
      </c>
      <c r="AT155" s="181" t="s">
        <v>144</v>
      </c>
      <c r="AU155" s="181" t="s">
        <v>149</v>
      </c>
      <c r="AY155" s="15" t="s">
        <v>142</v>
      </c>
      <c r="BE155" s="182">
        <f>IF(N155="základná",J155,0)</f>
        <v>0</v>
      </c>
      <c r="BF155" s="182">
        <f>IF(N155="znížená",J155,0)</f>
        <v>11.039999999999999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5" t="s">
        <v>149</v>
      </c>
      <c r="BK155" s="182">
        <f>ROUND(I155*H155,2)</f>
        <v>11.039999999999999</v>
      </c>
      <c r="BL155" s="15" t="s">
        <v>148</v>
      </c>
      <c r="BM155" s="181" t="s">
        <v>229</v>
      </c>
    </row>
    <row r="156" s="2" customFormat="1" ht="24.15" customHeight="1">
      <c r="A156" s="28"/>
      <c r="B156" s="169"/>
      <c r="C156" s="183" t="s">
        <v>187</v>
      </c>
      <c r="D156" s="183" t="s">
        <v>291</v>
      </c>
      <c r="E156" s="184" t="s">
        <v>900</v>
      </c>
      <c r="F156" s="185" t="s">
        <v>901</v>
      </c>
      <c r="G156" s="186" t="s">
        <v>147</v>
      </c>
      <c r="H156" s="187">
        <v>3</v>
      </c>
      <c r="I156" s="188">
        <v>5.0099999999999998</v>
      </c>
      <c r="J156" s="188">
        <f>ROUND(I156*H156,2)</f>
        <v>15.029999999999999</v>
      </c>
      <c r="K156" s="189"/>
      <c r="L156" s="190"/>
      <c r="M156" s="191" t="s">
        <v>1</v>
      </c>
      <c r="N156" s="192" t="s">
        <v>38</v>
      </c>
      <c r="O156" s="179">
        <v>0</v>
      </c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1" t="s">
        <v>159</v>
      </c>
      <c r="AT156" s="181" t="s">
        <v>291</v>
      </c>
      <c r="AU156" s="181" t="s">
        <v>149</v>
      </c>
      <c r="AY156" s="15" t="s">
        <v>142</v>
      </c>
      <c r="BE156" s="182">
        <f>IF(N156="základná",J156,0)</f>
        <v>0</v>
      </c>
      <c r="BF156" s="182">
        <f>IF(N156="znížená",J156,0)</f>
        <v>15.029999999999999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5" t="s">
        <v>149</v>
      </c>
      <c r="BK156" s="182">
        <f>ROUND(I156*H156,2)</f>
        <v>15.029999999999999</v>
      </c>
      <c r="BL156" s="15" t="s">
        <v>148</v>
      </c>
      <c r="BM156" s="181" t="s">
        <v>232</v>
      </c>
    </row>
    <row r="157" s="2" customFormat="1" ht="16.5" customHeight="1">
      <c r="A157" s="28"/>
      <c r="B157" s="169"/>
      <c r="C157" s="170" t="s">
        <v>233</v>
      </c>
      <c r="D157" s="170" t="s">
        <v>144</v>
      </c>
      <c r="E157" s="171" t="s">
        <v>902</v>
      </c>
      <c r="F157" s="172" t="s">
        <v>903</v>
      </c>
      <c r="G157" s="173" t="s">
        <v>147</v>
      </c>
      <c r="H157" s="174">
        <v>13</v>
      </c>
      <c r="I157" s="175">
        <v>4.2000000000000002</v>
      </c>
      <c r="J157" s="175">
        <f>ROUND(I157*H157,2)</f>
        <v>54.600000000000001</v>
      </c>
      <c r="K157" s="176"/>
      <c r="L157" s="29"/>
      <c r="M157" s="177" t="s">
        <v>1</v>
      </c>
      <c r="N157" s="178" t="s">
        <v>38</v>
      </c>
      <c r="O157" s="179">
        <v>0</v>
      </c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1" t="s">
        <v>148</v>
      </c>
      <c r="AT157" s="181" t="s">
        <v>144</v>
      </c>
      <c r="AU157" s="181" t="s">
        <v>149</v>
      </c>
      <c r="AY157" s="15" t="s">
        <v>142</v>
      </c>
      <c r="BE157" s="182">
        <f>IF(N157="základná",J157,0)</f>
        <v>0</v>
      </c>
      <c r="BF157" s="182">
        <f>IF(N157="znížená",J157,0)</f>
        <v>54.600000000000001</v>
      </c>
      <c r="BG157" s="182">
        <f>IF(N157="zákl. prenesená",J157,0)</f>
        <v>0</v>
      </c>
      <c r="BH157" s="182">
        <f>IF(N157="zníž. prenesená",J157,0)</f>
        <v>0</v>
      </c>
      <c r="BI157" s="182">
        <f>IF(N157="nulová",J157,0)</f>
        <v>0</v>
      </c>
      <c r="BJ157" s="15" t="s">
        <v>149</v>
      </c>
      <c r="BK157" s="182">
        <f>ROUND(I157*H157,2)</f>
        <v>54.600000000000001</v>
      </c>
      <c r="BL157" s="15" t="s">
        <v>148</v>
      </c>
      <c r="BM157" s="181" t="s">
        <v>236</v>
      </c>
    </row>
    <row r="158" s="2" customFormat="1" ht="24.15" customHeight="1">
      <c r="A158" s="28"/>
      <c r="B158" s="169"/>
      <c r="C158" s="183" t="s">
        <v>191</v>
      </c>
      <c r="D158" s="183" t="s">
        <v>291</v>
      </c>
      <c r="E158" s="184" t="s">
        <v>904</v>
      </c>
      <c r="F158" s="185" t="s">
        <v>905</v>
      </c>
      <c r="G158" s="186" t="s">
        <v>147</v>
      </c>
      <c r="H158" s="187">
        <v>13</v>
      </c>
      <c r="I158" s="188">
        <v>4.0800000000000001</v>
      </c>
      <c r="J158" s="188">
        <f>ROUND(I158*H158,2)</f>
        <v>53.039999999999999</v>
      </c>
      <c r="K158" s="189"/>
      <c r="L158" s="190"/>
      <c r="M158" s="191" t="s">
        <v>1</v>
      </c>
      <c r="N158" s="192" t="s">
        <v>38</v>
      </c>
      <c r="O158" s="179">
        <v>0</v>
      </c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1" t="s">
        <v>159</v>
      </c>
      <c r="AT158" s="181" t="s">
        <v>291</v>
      </c>
      <c r="AU158" s="181" t="s">
        <v>149</v>
      </c>
      <c r="AY158" s="15" t="s">
        <v>142</v>
      </c>
      <c r="BE158" s="182">
        <f>IF(N158="základná",J158,0)</f>
        <v>0</v>
      </c>
      <c r="BF158" s="182">
        <f>IF(N158="znížená",J158,0)</f>
        <v>53.039999999999999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5" t="s">
        <v>149</v>
      </c>
      <c r="BK158" s="182">
        <f>ROUND(I158*H158,2)</f>
        <v>53.039999999999999</v>
      </c>
      <c r="BL158" s="15" t="s">
        <v>148</v>
      </c>
      <c r="BM158" s="181" t="s">
        <v>239</v>
      </c>
    </row>
    <row r="159" s="2" customFormat="1" ht="16.5" customHeight="1">
      <c r="A159" s="28"/>
      <c r="B159" s="169"/>
      <c r="C159" s="170" t="s">
        <v>240</v>
      </c>
      <c r="D159" s="170" t="s">
        <v>144</v>
      </c>
      <c r="E159" s="171" t="s">
        <v>906</v>
      </c>
      <c r="F159" s="172" t="s">
        <v>907</v>
      </c>
      <c r="G159" s="173" t="s">
        <v>147</v>
      </c>
      <c r="H159" s="174">
        <v>12</v>
      </c>
      <c r="I159" s="175">
        <v>4.2000000000000002</v>
      </c>
      <c r="J159" s="175">
        <f>ROUND(I159*H159,2)</f>
        <v>50.399999999999999</v>
      </c>
      <c r="K159" s="176"/>
      <c r="L159" s="29"/>
      <c r="M159" s="177" t="s">
        <v>1</v>
      </c>
      <c r="N159" s="178" t="s">
        <v>38</v>
      </c>
      <c r="O159" s="179">
        <v>0</v>
      </c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1" t="s">
        <v>148</v>
      </c>
      <c r="AT159" s="181" t="s">
        <v>144</v>
      </c>
      <c r="AU159" s="181" t="s">
        <v>149</v>
      </c>
      <c r="AY159" s="15" t="s">
        <v>142</v>
      </c>
      <c r="BE159" s="182">
        <f>IF(N159="základná",J159,0)</f>
        <v>0</v>
      </c>
      <c r="BF159" s="182">
        <f>IF(N159="znížená",J159,0)</f>
        <v>50.399999999999999</v>
      </c>
      <c r="BG159" s="182">
        <f>IF(N159="zákl. prenesená",J159,0)</f>
        <v>0</v>
      </c>
      <c r="BH159" s="182">
        <f>IF(N159="zníž. prenesená",J159,0)</f>
        <v>0</v>
      </c>
      <c r="BI159" s="182">
        <f>IF(N159="nulová",J159,0)</f>
        <v>0</v>
      </c>
      <c r="BJ159" s="15" t="s">
        <v>149</v>
      </c>
      <c r="BK159" s="182">
        <f>ROUND(I159*H159,2)</f>
        <v>50.399999999999999</v>
      </c>
      <c r="BL159" s="15" t="s">
        <v>148</v>
      </c>
      <c r="BM159" s="181" t="s">
        <v>243</v>
      </c>
    </row>
    <row r="160" s="2" customFormat="1" ht="24.15" customHeight="1">
      <c r="A160" s="28"/>
      <c r="B160" s="169"/>
      <c r="C160" s="183" t="s">
        <v>195</v>
      </c>
      <c r="D160" s="183" t="s">
        <v>291</v>
      </c>
      <c r="E160" s="184" t="s">
        <v>908</v>
      </c>
      <c r="F160" s="185" t="s">
        <v>909</v>
      </c>
      <c r="G160" s="186" t="s">
        <v>147</v>
      </c>
      <c r="H160" s="187">
        <v>12</v>
      </c>
      <c r="I160" s="188">
        <v>8.0700000000000003</v>
      </c>
      <c r="J160" s="188">
        <f>ROUND(I160*H160,2)</f>
        <v>96.840000000000003</v>
      </c>
      <c r="K160" s="189"/>
      <c r="L160" s="190"/>
      <c r="M160" s="191" t="s">
        <v>1</v>
      </c>
      <c r="N160" s="192" t="s">
        <v>38</v>
      </c>
      <c r="O160" s="179">
        <v>0</v>
      </c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1" t="s">
        <v>159</v>
      </c>
      <c r="AT160" s="181" t="s">
        <v>291</v>
      </c>
      <c r="AU160" s="181" t="s">
        <v>149</v>
      </c>
      <c r="AY160" s="15" t="s">
        <v>142</v>
      </c>
      <c r="BE160" s="182">
        <f>IF(N160="základná",J160,0)</f>
        <v>0</v>
      </c>
      <c r="BF160" s="182">
        <f>IF(N160="znížená",J160,0)</f>
        <v>96.840000000000003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5" t="s">
        <v>149</v>
      </c>
      <c r="BK160" s="182">
        <f>ROUND(I160*H160,2)</f>
        <v>96.840000000000003</v>
      </c>
      <c r="BL160" s="15" t="s">
        <v>148</v>
      </c>
      <c r="BM160" s="181" t="s">
        <v>246</v>
      </c>
    </row>
    <row r="161" s="2" customFormat="1" ht="16.5" customHeight="1">
      <c r="A161" s="28"/>
      <c r="B161" s="169"/>
      <c r="C161" s="170" t="s">
        <v>247</v>
      </c>
      <c r="D161" s="170" t="s">
        <v>144</v>
      </c>
      <c r="E161" s="171" t="s">
        <v>910</v>
      </c>
      <c r="F161" s="172" t="s">
        <v>911</v>
      </c>
      <c r="G161" s="173" t="s">
        <v>147</v>
      </c>
      <c r="H161" s="174">
        <v>1</v>
      </c>
      <c r="I161" s="175">
        <v>4.2000000000000002</v>
      </c>
      <c r="J161" s="175">
        <f>ROUND(I161*H161,2)</f>
        <v>4.2000000000000002</v>
      </c>
      <c r="K161" s="176"/>
      <c r="L161" s="29"/>
      <c r="M161" s="177" t="s">
        <v>1</v>
      </c>
      <c r="N161" s="178" t="s">
        <v>38</v>
      </c>
      <c r="O161" s="179">
        <v>0</v>
      </c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1" t="s">
        <v>148</v>
      </c>
      <c r="AT161" s="181" t="s">
        <v>144</v>
      </c>
      <c r="AU161" s="181" t="s">
        <v>149</v>
      </c>
      <c r="AY161" s="15" t="s">
        <v>142</v>
      </c>
      <c r="BE161" s="182">
        <f>IF(N161="základná",J161,0)</f>
        <v>0</v>
      </c>
      <c r="BF161" s="182">
        <f>IF(N161="znížená",J161,0)</f>
        <v>4.2000000000000002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5" t="s">
        <v>149</v>
      </c>
      <c r="BK161" s="182">
        <f>ROUND(I161*H161,2)</f>
        <v>4.2000000000000002</v>
      </c>
      <c r="BL161" s="15" t="s">
        <v>148</v>
      </c>
      <c r="BM161" s="181" t="s">
        <v>250</v>
      </c>
    </row>
    <row r="162" s="2" customFormat="1" ht="24.15" customHeight="1">
      <c r="A162" s="28"/>
      <c r="B162" s="169"/>
      <c r="C162" s="183" t="s">
        <v>200</v>
      </c>
      <c r="D162" s="183" t="s">
        <v>291</v>
      </c>
      <c r="E162" s="184" t="s">
        <v>912</v>
      </c>
      <c r="F162" s="185" t="s">
        <v>913</v>
      </c>
      <c r="G162" s="186" t="s">
        <v>147</v>
      </c>
      <c r="H162" s="187">
        <v>1</v>
      </c>
      <c r="I162" s="188">
        <v>4.1799999999999997</v>
      </c>
      <c r="J162" s="188">
        <f>ROUND(I162*H162,2)</f>
        <v>4.1799999999999997</v>
      </c>
      <c r="K162" s="189"/>
      <c r="L162" s="190"/>
      <c r="M162" s="191" t="s">
        <v>1</v>
      </c>
      <c r="N162" s="192" t="s">
        <v>38</v>
      </c>
      <c r="O162" s="179">
        <v>0</v>
      </c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1" t="s">
        <v>159</v>
      </c>
      <c r="AT162" s="181" t="s">
        <v>291</v>
      </c>
      <c r="AU162" s="181" t="s">
        <v>149</v>
      </c>
      <c r="AY162" s="15" t="s">
        <v>142</v>
      </c>
      <c r="BE162" s="182">
        <f>IF(N162="základná",J162,0)</f>
        <v>0</v>
      </c>
      <c r="BF162" s="182">
        <f>IF(N162="znížená",J162,0)</f>
        <v>4.1799999999999997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5" t="s">
        <v>149</v>
      </c>
      <c r="BK162" s="182">
        <f>ROUND(I162*H162,2)</f>
        <v>4.1799999999999997</v>
      </c>
      <c r="BL162" s="15" t="s">
        <v>148</v>
      </c>
      <c r="BM162" s="181" t="s">
        <v>253</v>
      </c>
    </row>
    <row r="163" s="2" customFormat="1" ht="16.5" customHeight="1">
      <c r="A163" s="28"/>
      <c r="B163" s="169"/>
      <c r="C163" s="170" t="s">
        <v>254</v>
      </c>
      <c r="D163" s="170" t="s">
        <v>144</v>
      </c>
      <c r="E163" s="171" t="s">
        <v>914</v>
      </c>
      <c r="F163" s="172" t="s">
        <v>915</v>
      </c>
      <c r="G163" s="173" t="s">
        <v>147</v>
      </c>
      <c r="H163" s="174">
        <v>4</v>
      </c>
      <c r="I163" s="175">
        <v>4.54</v>
      </c>
      <c r="J163" s="175">
        <f>ROUND(I163*H163,2)</f>
        <v>18.16</v>
      </c>
      <c r="K163" s="176"/>
      <c r="L163" s="29"/>
      <c r="M163" s="177" t="s">
        <v>1</v>
      </c>
      <c r="N163" s="178" t="s">
        <v>38</v>
      </c>
      <c r="O163" s="179">
        <v>0</v>
      </c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1" t="s">
        <v>148</v>
      </c>
      <c r="AT163" s="181" t="s">
        <v>144</v>
      </c>
      <c r="AU163" s="181" t="s">
        <v>149</v>
      </c>
      <c r="AY163" s="15" t="s">
        <v>142</v>
      </c>
      <c r="BE163" s="182">
        <f>IF(N163="základná",J163,0)</f>
        <v>0</v>
      </c>
      <c r="BF163" s="182">
        <f>IF(N163="znížená",J163,0)</f>
        <v>18.16</v>
      </c>
      <c r="BG163" s="182">
        <f>IF(N163="zákl. prenesená",J163,0)</f>
        <v>0</v>
      </c>
      <c r="BH163" s="182">
        <f>IF(N163="zníž. prenesená",J163,0)</f>
        <v>0</v>
      </c>
      <c r="BI163" s="182">
        <f>IF(N163="nulová",J163,0)</f>
        <v>0</v>
      </c>
      <c r="BJ163" s="15" t="s">
        <v>149</v>
      </c>
      <c r="BK163" s="182">
        <f>ROUND(I163*H163,2)</f>
        <v>18.16</v>
      </c>
      <c r="BL163" s="15" t="s">
        <v>148</v>
      </c>
      <c r="BM163" s="181" t="s">
        <v>257</v>
      </c>
    </row>
    <row r="164" s="2" customFormat="1" ht="24.15" customHeight="1">
      <c r="A164" s="28"/>
      <c r="B164" s="169"/>
      <c r="C164" s="183" t="s">
        <v>203</v>
      </c>
      <c r="D164" s="183" t="s">
        <v>291</v>
      </c>
      <c r="E164" s="184" t="s">
        <v>916</v>
      </c>
      <c r="F164" s="185" t="s">
        <v>917</v>
      </c>
      <c r="G164" s="186" t="s">
        <v>147</v>
      </c>
      <c r="H164" s="187">
        <v>4</v>
      </c>
      <c r="I164" s="188">
        <v>6.4500000000000002</v>
      </c>
      <c r="J164" s="188">
        <f>ROUND(I164*H164,2)</f>
        <v>25.800000000000001</v>
      </c>
      <c r="K164" s="189"/>
      <c r="L164" s="190"/>
      <c r="M164" s="191" t="s">
        <v>1</v>
      </c>
      <c r="N164" s="192" t="s">
        <v>38</v>
      </c>
      <c r="O164" s="179">
        <v>0</v>
      </c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1" t="s">
        <v>159</v>
      </c>
      <c r="AT164" s="181" t="s">
        <v>291</v>
      </c>
      <c r="AU164" s="181" t="s">
        <v>149</v>
      </c>
      <c r="AY164" s="15" t="s">
        <v>142</v>
      </c>
      <c r="BE164" s="182">
        <f>IF(N164="základná",J164,0)</f>
        <v>0</v>
      </c>
      <c r="BF164" s="182">
        <f>IF(N164="znížená",J164,0)</f>
        <v>25.800000000000001</v>
      </c>
      <c r="BG164" s="182">
        <f>IF(N164="zákl. prenesená",J164,0)</f>
        <v>0</v>
      </c>
      <c r="BH164" s="182">
        <f>IF(N164="zníž. prenesená",J164,0)</f>
        <v>0</v>
      </c>
      <c r="BI164" s="182">
        <f>IF(N164="nulová",J164,0)</f>
        <v>0</v>
      </c>
      <c r="BJ164" s="15" t="s">
        <v>149</v>
      </c>
      <c r="BK164" s="182">
        <f>ROUND(I164*H164,2)</f>
        <v>25.800000000000001</v>
      </c>
      <c r="BL164" s="15" t="s">
        <v>148</v>
      </c>
      <c r="BM164" s="181" t="s">
        <v>260</v>
      </c>
    </row>
    <row r="165" s="2" customFormat="1" ht="16.5" customHeight="1">
      <c r="A165" s="28"/>
      <c r="B165" s="169"/>
      <c r="C165" s="170" t="s">
        <v>262</v>
      </c>
      <c r="D165" s="170" t="s">
        <v>144</v>
      </c>
      <c r="E165" s="171" t="s">
        <v>918</v>
      </c>
      <c r="F165" s="172" t="s">
        <v>919</v>
      </c>
      <c r="G165" s="173" t="s">
        <v>147</v>
      </c>
      <c r="H165" s="174">
        <v>1</v>
      </c>
      <c r="I165" s="175">
        <v>4.54</v>
      </c>
      <c r="J165" s="175">
        <f>ROUND(I165*H165,2)</f>
        <v>4.54</v>
      </c>
      <c r="K165" s="176"/>
      <c r="L165" s="29"/>
      <c r="M165" s="177" t="s">
        <v>1</v>
      </c>
      <c r="N165" s="178" t="s">
        <v>38</v>
      </c>
      <c r="O165" s="179">
        <v>0</v>
      </c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1" t="s">
        <v>148</v>
      </c>
      <c r="AT165" s="181" t="s">
        <v>144</v>
      </c>
      <c r="AU165" s="181" t="s">
        <v>149</v>
      </c>
      <c r="AY165" s="15" t="s">
        <v>142</v>
      </c>
      <c r="BE165" s="182">
        <f>IF(N165="základná",J165,0)</f>
        <v>0</v>
      </c>
      <c r="BF165" s="182">
        <f>IF(N165="znížená",J165,0)</f>
        <v>4.54</v>
      </c>
      <c r="BG165" s="182">
        <f>IF(N165="zákl. prenesená",J165,0)</f>
        <v>0</v>
      </c>
      <c r="BH165" s="182">
        <f>IF(N165="zníž. prenesená",J165,0)</f>
        <v>0</v>
      </c>
      <c r="BI165" s="182">
        <f>IF(N165="nulová",J165,0)</f>
        <v>0</v>
      </c>
      <c r="BJ165" s="15" t="s">
        <v>149</v>
      </c>
      <c r="BK165" s="182">
        <f>ROUND(I165*H165,2)</f>
        <v>4.54</v>
      </c>
      <c r="BL165" s="15" t="s">
        <v>148</v>
      </c>
      <c r="BM165" s="181" t="s">
        <v>265</v>
      </c>
    </row>
    <row r="166" s="2" customFormat="1" ht="24.15" customHeight="1">
      <c r="A166" s="28"/>
      <c r="B166" s="169"/>
      <c r="C166" s="183" t="s">
        <v>207</v>
      </c>
      <c r="D166" s="183" t="s">
        <v>291</v>
      </c>
      <c r="E166" s="184" t="s">
        <v>920</v>
      </c>
      <c r="F166" s="185" t="s">
        <v>921</v>
      </c>
      <c r="G166" s="186" t="s">
        <v>147</v>
      </c>
      <c r="H166" s="187">
        <v>1</v>
      </c>
      <c r="I166" s="188">
        <v>10.41</v>
      </c>
      <c r="J166" s="188">
        <f>ROUND(I166*H166,2)</f>
        <v>10.41</v>
      </c>
      <c r="K166" s="189"/>
      <c r="L166" s="190"/>
      <c r="M166" s="191" t="s">
        <v>1</v>
      </c>
      <c r="N166" s="192" t="s">
        <v>38</v>
      </c>
      <c r="O166" s="179">
        <v>0</v>
      </c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1" t="s">
        <v>159</v>
      </c>
      <c r="AT166" s="181" t="s">
        <v>291</v>
      </c>
      <c r="AU166" s="181" t="s">
        <v>149</v>
      </c>
      <c r="AY166" s="15" t="s">
        <v>142</v>
      </c>
      <c r="BE166" s="182">
        <f>IF(N166="základná",J166,0)</f>
        <v>0</v>
      </c>
      <c r="BF166" s="182">
        <f>IF(N166="znížená",J166,0)</f>
        <v>10.41</v>
      </c>
      <c r="BG166" s="182">
        <f>IF(N166="zákl. prenesená",J166,0)</f>
        <v>0</v>
      </c>
      <c r="BH166" s="182">
        <f>IF(N166="zníž. prenesená",J166,0)</f>
        <v>0</v>
      </c>
      <c r="BI166" s="182">
        <f>IF(N166="nulová",J166,0)</f>
        <v>0</v>
      </c>
      <c r="BJ166" s="15" t="s">
        <v>149</v>
      </c>
      <c r="BK166" s="182">
        <f>ROUND(I166*H166,2)</f>
        <v>10.41</v>
      </c>
      <c r="BL166" s="15" t="s">
        <v>148</v>
      </c>
      <c r="BM166" s="181" t="s">
        <v>268</v>
      </c>
    </row>
    <row r="167" s="2" customFormat="1" ht="16.5" customHeight="1">
      <c r="A167" s="28"/>
      <c r="B167" s="169"/>
      <c r="C167" s="170" t="s">
        <v>269</v>
      </c>
      <c r="D167" s="170" t="s">
        <v>144</v>
      </c>
      <c r="E167" s="171" t="s">
        <v>922</v>
      </c>
      <c r="F167" s="172" t="s">
        <v>923</v>
      </c>
      <c r="G167" s="173" t="s">
        <v>388</v>
      </c>
      <c r="H167" s="174">
        <v>142.5</v>
      </c>
      <c r="I167" s="175">
        <v>1.8799999999999999</v>
      </c>
      <c r="J167" s="175">
        <f>ROUND(I167*H167,2)</f>
        <v>267.89999999999998</v>
      </c>
      <c r="K167" s="176"/>
      <c r="L167" s="29"/>
      <c r="M167" s="177" t="s">
        <v>1</v>
      </c>
      <c r="N167" s="178" t="s">
        <v>38</v>
      </c>
      <c r="O167" s="179">
        <v>0</v>
      </c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1" t="s">
        <v>148</v>
      </c>
      <c r="AT167" s="181" t="s">
        <v>144</v>
      </c>
      <c r="AU167" s="181" t="s">
        <v>149</v>
      </c>
      <c r="AY167" s="15" t="s">
        <v>142</v>
      </c>
      <c r="BE167" s="182">
        <f>IF(N167="základná",J167,0)</f>
        <v>0</v>
      </c>
      <c r="BF167" s="182">
        <f>IF(N167="znížená",J167,0)</f>
        <v>267.89999999999998</v>
      </c>
      <c r="BG167" s="182">
        <f>IF(N167="zákl. prenesená",J167,0)</f>
        <v>0</v>
      </c>
      <c r="BH167" s="182">
        <f>IF(N167="zníž. prenesená",J167,0)</f>
        <v>0</v>
      </c>
      <c r="BI167" s="182">
        <f>IF(N167="nulová",J167,0)</f>
        <v>0</v>
      </c>
      <c r="BJ167" s="15" t="s">
        <v>149</v>
      </c>
      <c r="BK167" s="182">
        <f>ROUND(I167*H167,2)</f>
        <v>267.89999999999998</v>
      </c>
      <c r="BL167" s="15" t="s">
        <v>148</v>
      </c>
      <c r="BM167" s="181" t="s">
        <v>272</v>
      </c>
    </row>
    <row r="168" s="2" customFormat="1" ht="37.8" customHeight="1">
      <c r="A168" s="28"/>
      <c r="B168" s="169"/>
      <c r="C168" s="170" t="s">
        <v>210</v>
      </c>
      <c r="D168" s="170" t="s">
        <v>144</v>
      </c>
      <c r="E168" s="171" t="s">
        <v>924</v>
      </c>
      <c r="F168" s="172" t="s">
        <v>925</v>
      </c>
      <c r="G168" s="173" t="s">
        <v>147</v>
      </c>
      <c r="H168" s="174">
        <v>1</v>
      </c>
      <c r="I168" s="175">
        <v>62.039999999999999</v>
      </c>
      <c r="J168" s="175">
        <f>ROUND(I168*H168,2)</f>
        <v>62.039999999999999</v>
      </c>
      <c r="K168" s="176"/>
      <c r="L168" s="29"/>
      <c r="M168" s="177" t="s">
        <v>1</v>
      </c>
      <c r="N168" s="178" t="s">
        <v>38</v>
      </c>
      <c r="O168" s="179">
        <v>0</v>
      </c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1" t="s">
        <v>148</v>
      </c>
      <c r="AT168" s="181" t="s">
        <v>144</v>
      </c>
      <c r="AU168" s="181" t="s">
        <v>149</v>
      </c>
      <c r="AY168" s="15" t="s">
        <v>142</v>
      </c>
      <c r="BE168" s="182">
        <f>IF(N168="základná",J168,0)</f>
        <v>0</v>
      </c>
      <c r="BF168" s="182">
        <f>IF(N168="znížená",J168,0)</f>
        <v>62.039999999999999</v>
      </c>
      <c r="BG168" s="182">
        <f>IF(N168="zákl. prenesená",J168,0)</f>
        <v>0</v>
      </c>
      <c r="BH168" s="182">
        <f>IF(N168="zníž. prenesená",J168,0)</f>
        <v>0</v>
      </c>
      <c r="BI168" s="182">
        <f>IF(N168="nulová",J168,0)</f>
        <v>0</v>
      </c>
      <c r="BJ168" s="15" t="s">
        <v>149</v>
      </c>
      <c r="BK168" s="182">
        <f>ROUND(I168*H168,2)</f>
        <v>62.039999999999999</v>
      </c>
      <c r="BL168" s="15" t="s">
        <v>148</v>
      </c>
      <c r="BM168" s="181" t="s">
        <v>275</v>
      </c>
    </row>
    <row r="169" s="2" customFormat="1" ht="24.15" customHeight="1">
      <c r="A169" s="28"/>
      <c r="B169" s="169"/>
      <c r="C169" s="183" t="s">
        <v>276</v>
      </c>
      <c r="D169" s="183" t="s">
        <v>291</v>
      </c>
      <c r="E169" s="184" t="s">
        <v>926</v>
      </c>
      <c r="F169" s="185" t="s">
        <v>927</v>
      </c>
      <c r="G169" s="186" t="s">
        <v>147</v>
      </c>
      <c r="H169" s="187">
        <v>1</v>
      </c>
      <c r="I169" s="188">
        <v>518.37</v>
      </c>
      <c r="J169" s="188">
        <f>ROUND(I169*H169,2)</f>
        <v>518.37</v>
      </c>
      <c r="K169" s="189"/>
      <c r="L169" s="190"/>
      <c r="M169" s="191" t="s">
        <v>1</v>
      </c>
      <c r="N169" s="192" t="s">
        <v>38</v>
      </c>
      <c r="O169" s="179">
        <v>0</v>
      </c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1" t="s">
        <v>159</v>
      </c>
      <c r="AT169" s="181" t="s">
        <v>291</v>
      </c>
      <c r="AU169" s="181" t="s">
        <v>149</v>
      </c>
      <c r="AY169" s="15" t="s">
        <v>142</v>
      </c>
      <c r="BE169" s="182">
        <f>IF(N169="základná",J169,0)</f>
        <v>0</v>
      </c>
      <c r="BF169" s="182">
        <f>IF(N169="znížená",J169,0)</f>
        <v>518.37</v>
      </c>
      <c r="BG169" s="182">
        <f>IF(N169="zákl. prenesená",J169,0)</f>
        <v>0</v>
      </c>
      <c r="BH169" s="182">
        <f>IF(N169="zníž. prenesená",J169,0)</f>
        <v>0</v>
      </c>
      <c r="BI169" s="182">
        <f>IF(N169="nulová",J169,0)</f>
        <v>0</v>
      </c>
      <c r="BJ169" s="15" t="s">
        <v>149</v>
      </c>
      <c r="BK169" s="182">
        <f>ROUND(I169*H169,2)</f>
        <v>518.37</v>
      </c>
      <c r="BL169" s="15" t="s">
        <v>148</v>
      </c>
      <c r="BM169" s="181" t="s">
        <v>279</v>
      </c>
    </row>
    <row r="170" s="2" customFormat="1" ht="24.15" customHeight="1">
      <c r="A170" s="28"/>
      <c r="B170" s="169"/>
      <c r="C170" s="183" t="s">
        <v>214</v>
      </c>
      <c r="D170" s="183" t="s">
        <v>291</v>
      </c>
      <c r="E170" s="184" t="s">
        <v>928</v>
      </c>
      <c r="F170" s="185" t="s">
        <v>929</v>
      </c>
      <c r="G170" s="186" t="s">
        <v>147</v>
      </c>
      <c r="H170" s="187">
        <v>1</v>
      </c>
      <c r="I170" s="188">
        <v>381.89999999999998</v>
      </c>
      <c r="J170" s="188">
        <f>ROUND(I170*H170,2)</f>
        <v>381.89999999999998</v>
      </c>
      <c r="K170" s="189"/>
      <c r="L170" s="190"/>
      <c r="M170" s="191" t="s">
        <v>1</v>
      </c>
      <c r="N170" s="192" t="s">
        <v>38</v>
      </c>
      <c r="O170" s="179">
        <v>0</v>
      </c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1" t="s">
        <v>159</v>
      </c>
      <c r="AT170" s="181" t="s">
        <v>291</v>
      </c>
      <c r="AU170" s="181" t="s">
        <v>149</v>
      </c>
      <c r="AY170" s="15" t="s">
        <v>142</v>
      </c>
      <c r="BE170" s="182">
        <f>IF(N170="základná",J170,0)</f>
        <v>0</v>
      </c>
      <c r="BF170" s="182">
        <f>IF(N170="znížená",J170,0)</f>
        <v>381.89999999999998</v>
      </c>
      <c r="BG170" s="182">
        <f>IF(N170="zákl. prenesená",J170,0)</f>
        <v>0</v>
      </c>
      <c r="BH170" s="182">
        <f>IF(N170="zníž. prenesená",J170,0)</f>
        <v>0</v>
      </c>
      <c r="BI170" s="182">
        <f>IF(N170="nulová",J170,0)</f>
        <v>0</v>
      </c>
      <c r="BJ170" s="15" t="s">
        <v>149</v>
      </c>
      <c r="BK170" s="182">
        <f>ROUND(I170*H170,2)</f>
        <v>381.89999999999998</v>
      </c>
      <c r="BL170" s="15" t="s">
        <v>148</v>
      </c>
      <c r="BM170" s="181" t="s">
        <v>282</v>
      </c>
    </row>
    <row r="171" s="2" customFormat="1" ht="24.15" customHeight="1">
      <c r="A171" s="28"/>
      <c r="B171" s="169"/>
      <c r="C171" s="183" t="s">
        <v>283</v>
      </c>
      <c r="D171" s="183" t="s">
        <v>291</v>
      </c>
      <c r="E171" s="184" t="s">
        <v>930</v>
      </c>
      <c r="F171" s="185" t="s">
        <v>931</v>
      </c>
      <c r="G171" s="186" t="s">
        <v>147</v>
      </c>
      <c r="H171" s="187">
        <v>1</v>
      </c>
      <c r="I171" s="188">
        <v>28.5</v>
      </c>
      <c r="J171" s="188">
        <f>ROUND(I171*H171,2)</f>
        <v>28.5</v>
      </c>
      <c r="K171" s="189"/>
      <c r="L171" s="190"/>
      <c r="M171" s="191" t="s">
        <v>1</v>
      </c>
      <c r="N171" s="192" t="s">
        <v>38</v>
      </c>
      <c r="O171" s="179">
        <v>0</v>
      </c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1" t="s">
        <v>159</v>
      </c>
      <c r="AT171" s="181" t="s">
        <v>291</v>
      </c>
      <c r="AU171" s="181" t="s">
        <v>149</v>
      </c>
      <c r="AY171" s="15" t="s">
        <v>142</v>
      </c>
      <c r="BE171" s="182">
        <f>IF(N171="základná",J171,0)</f>
        <v>0</v>
      </c>
      <c r="BF171" s="182">
        <f>IF(N171="znížená",J171,0)</f>
        <v>28.5</v>
      </c>
      <c r="BG171" s="182">
        <f>IF(N171="zákl. prenesená",J171,0)</f>
        <v>0</v>
      </c>
      <c r="BH171" s="182">
        <f>IF(N171="zníž. prenesená",J171,0)</f>
        <v>0</v>
      </c>
      <c r="BI171" s="182">
        <f>IF(N171="nulová",J171,0)</f>
        <v>0</v>
      </c>
      <c r="BJ171" s="15" t="s">
        <v>149</v>
      </c>
      <c r="BK171" s="182">
        <f>ROUND(I171*H171,2)</f>
        <v>28.5</v>
      </c>
      <c r="BL171" s="15" t="s">
        <v>148</v>
      </c>
      <c r="BM171" s="181" t="s">
        <v>286</v>
      </c>
    </row>
    <row r="172" s="2" customFormat="1" ht="16.5" customHeight="1">
      <c r="A172" s="28"/>
      <c r="B172" s="169"/>
      <c r="C172" s="183" t="s">
        <v>217</v>
      </c>
      <c r="D172" s="183" t="s">
        <v>291</v>
      </c>
      <c r="E172" s="184" t="s">
        <v>932</v>
      </c>
      <c r="F172" s="185" t="s">
        <v>933</v>
      </c>
      <c r="G172" s="186" t="s">
        <v>147</v>
      </c>
      <c r="H172" s="187">
        <v>1</v>
      </c>
      <c r="I172" s="188">
        <v>168.84999999999999</v>
      </c>
      <c r="J172" s="188">
        <f>ROUND(I172*H172,2)</f>
        <v>168.84999999999999</v>
      </c>
      <c r="K172" s="189"/>
      <c r="L172" s="190"/>
      <c r="M172" s="191" t="s">
        <v>1</v>
      </c>
      <c r="N172" s="192" t="s">
        <v>38</v>
      </c>
      <c r="O172" s="179">
        <v>0</v>
      </c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1" t="s">
        <v>159</v>
      </c>
      <c r="AT172" s="181" t="s">
        <v>291</v>
      </c>
      <c r="AU172" s="181" t="s">
        <v>149</v>
      </c>
      <c r="AY172" s="15" t="s">
        <v>142</v>
      </c>
      <c r="BE172" s="182">
        <f>IF(N172="základná",J172,0)</f>
        <v>0</v>
      </c>
      <c r="BF172" s="182">
        <f>IF(N172="znížená",J172,0)</f>
        <v>168.84999999999999</v>
      </c>
      <c r="BG172" s="182">
        <f>IF(N172="zákl. prenesená",J172,0)</f>
        <v>0</v>
      </c>
      <c r="BH172" s="182">
        <f>IF(N172="zníž. prenesená",J172,0)</f>
        <v>0</v>
      </c>
      <c r="BI172" s="182">
        <f>IF(N172="nulová",J172,0)</f>
        <v>0</v>
      </c>
      <c r="BJ172" s="15" t="s">
        <v>149</v>
      </c>
      <c r="BK172" s="182">
        <f>ROUND(I172*H172,2)</f>
        <v>168.84999999999999</v>
      </c>
      <c r="BL172" s="15" t="s">
        <v>148</v>
      </c>
      <c r="BM172" s="181" t="s">
        <v>289</v>
      </c>
    </row>
    <row r="173" s="2" customFormat="1" ht="24.15" customHeight="1">
      <c r="A173" s="28"/>
      <c r="B173" s="169"/>
      <c r="C173" s="183" t="s">
        <v>290</v>
      </c>
      <c r="D173" s="183" t="s">
        <v>291</v>
      </c>
      <c r="E173" s="184" t="s">
        <v>934</v>
      </c>
      <c r="F173" s="185" t="s">
        <v>935</v>
      </c>
      <c r="G173" s="186" t="s">
        <v>147</v>
      </c>
      <c r="H173" s="187">
        <v>1</v>
      </c>
      <c r="I173" s="188">
        <v>75.890000000000001</v>
      </c>
      <c r="J173" s="188">
        <f>ROUND(I173*H173,2)</f>
        <v>75.890000000000001</v>
      </c>
      <c r="K173" s="189"/>
      <c r="L173" s="190"/>
      <c r="M173" s="191" t="s">
        <v>1</v>
      </c>
      <c r="N173" s="192" t="s">
        <v>38</v>
      </c>
      <c r="O173" s="179">
        <v>0</v>
      </c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1" t="s">
        <v>159</v>
      </c>
      <c r="AT173" s="181" t="s">
        <v>291</v>
      </c>
      <c r="AU173" s="181" t="s">
        <v>149</v>
      </c>
      <c r="AY173" s="15" t="s">
        <v>142</v>
      </c>
      <c r="BE173" s="182">
        <f>IF(N173="základná",J173,0)</f>
        <v>0</v>
      </c>
      <c r="BF173" s="182">
        <f>IF(N173="znížená",J173,0)</f>
        <v>75.890000000000001</v>
      </c>
      <c r="BG173" s="182">
        <f>IF(N173="zákl. prenesená",J173,0)</f>
        <v>0</v>
      </c>
      <c r="BH173" s="182">
        <f>IF(N173="zníž. prenesená",J173,0)</f>
        <v>0</v>
      </c>
      <c r="BI173" s="182">
        <f>IF(N173="nulová",J173,0)</f>
        <v>0</v>
      </c>
      <c r="BJ173" s="15" t="s">
        <v>149</v>
      </c>
      <c r="BK173" s="182">
        <f>ROUND(I173*H173,2)</f>
        <v>75.890000000000001</v>
      </c>
      <c r="BL173" s="15" t="s">
        <v>148</v>
      </c>
      <c r="BM173" s="181" t="s">
        <v>294</v>
      </c>
    </row>
    <row r="174" s="2" customFormat="1" ht="24.15" customHeight="1">
      <c r="A174" s="28"/>
      <c r="B174" s="169"/>
      <c r="C174" s="170" t="s">
        <v>221</v>
      </c>
      <c r="D174" s="170" t="s">
        <v>144</v>
      </c>
      <c r="E174" s="171" t="s">
        <v>936</v>
      </c>
      <c r="F174" s="172" t="s">
        <v>937</v>
      </c>
      <c r="G174" s="173" t="s">
        <v>147</v>
      </c>
      <c r="H174" s="174">
        <v>1</v>
      </c>
      <c r="I174" s="175">
        <v>11.5</v>
      </c>
      <c r="J174" s="175">
        <f>ROUND(I174*H174,2)</f>
        <v>11.5</v>
      </c>
      <c r="K174" s="176"/>
      <c r="L174" s="29"/>
      <c r="M174" s="177" t="s">
        <v>1</v>
      </c>
      <c r="N174" s="178" t="s">
        <v>38</v>
      </c>
      <c r="O174" s="179">
        <v>0</v>
      </c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1" t="s">
        <v>148</v>
      </c>
      <c r="AT174" s="181" t="s">
        <v>144</v>
      </c>
      <c r="AU174" s="181" t="s">
        <v>149</v>
      </c>
      <c r="AY174" s="15" t="s">
        <v>142</v>
      </c>
      <c r="BE174" s="182">
        <f>IF(N174="základná",J174,0)</f>
        <v>0</v>
      </c>
      <c r="BF174" s="182">
        <f>IF(N174="znížená",J174,0)</f>
        <v>11.5</v>
      </c>
      <c r="BG174" s="182">
        <f>IF(N174="zákl. prenesená",J174,0)</f>
        <v>0</v>
      </c>
      <c r="BH174" s="182">
        <f>IF(N174="zníž. prenesená",J174,0)</f>
        <v>0</v>
      </c>
      <c r="BI174" s="182">
        <f>IF(N174="nulová",J174,0)</f>
        <v>0</v>
      </c>
      <c r="BJ174" s="15" t="s">
        <v>149</v>
      </c>
      <c r="BK174" s="182">
        <f>ROUND(I174*H174,2)</f>
        <v>11.5</v>
      </c>
      <c r="BL174" s="15" t="s">
        <v>148</v>
      </c>
      <c r="BM174" s="181" t="s">
        <v>297</v>
      </c>
    </row>
    <row r="175" s="2" customFormat="1" ht="24.15" customHeight="1">
      <c r="A175" s="28"/>
      <c r="B175" s="169"/>
      <c r="C175" s="170" t="s">
        <v>298</v>
      </c>
      <c r="D175" s="170" t="s">
        <v>144</v>
      </c>
      <c r="E175" s="171" t="s">
        <v>938</v>
      </c>
      <c r="F175" s="172" t="s">
        <v>939</v>
      </c>
      <c r="G175" s="173" t="s">
        <v>388</v>
      </c>
      <c r="H175" s="174">
        <v>142.5</v>
      </c>
      <c r="I175" s="175">
        <v>0.97999999999999998</v>
      </c>
      <c r="J175" s="175">
        <f>ROUND(I175*H175,2)</f>
        <v>139.65000000000001</v>
      </c>
      <c r="K175" s="176"/>
      <c r="L175" s="29"/>
      <c r="M175" s="177" t="s">
        <v>1</v>
      </c>
      <c r="N175" s="178" t="s">
        <v>38</v>
      </c>
      <c r="O175" s="179">
        <v>0</v>
      </c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1" t="s">
        <v>148</v>
      </c>
      <c r="AT175" s="181" t="s">
        <v>144</v>
      </c>
      <c r="AU175" s="181" t="s">
        <v>149</v>
      </c>
      <c r="AY175" s="15" t="s">
        <v>142</v>
      </c>
      <c r="BE175" s="182">
        <f>IF(N175="základná",J175,0)</f>
        <v>0</v>
      </c>
      <c r="BF175" s="182">
        <f>IF(N175="znížená",J175,0)</f>
        <v>139.65000000000001</v>
      </c>
      <c r="BG175" s="182">
        <f>IF(N175="zákl. prenesená",J175,0)</f>
        <v>0</v>
      </c>
      <c r="BH175" s="182">
        <f>IF(N175="zníž. prenesená",J175,0)</f>
        <v>0</v>
      </c>
      <c r="BI175" s="182">
        <f>IF(N175="nulová",J175,0)</f>
        <v>0</v>
      </c>
      <c r="BJ175" s="15" t="s">
        <v>149</v>
      </c>
      <c r="BK175" s="182">
        <f>ROUND(I175*H175,2)</f>
        <v>139.65000000000001</v>
      </c>
      <c r="BL175" s="15" t="s">
        <v>148</v>
      </c>
      <c r="BM175" s="181" t="s">
        <v>301</v>
      </c>
    </row>
    <row r="176" s="12" customFormat="1" ht="22.8" customHeight="1">
      <c r="A176" s="12"/>
      <c r="B176" s="157"/>
      <c r="C176" s="12"/>
      <c r="D176" s="158" t="s">
        <v>71</v>
      </c>
      <c r="E176" s="167" t="s">
        <v>446</v>
      </c>
      <c r="F176" s="167" t="s">
        <v>447</v>
      </c>
      <c r="G176" s="12"/>
      <c r="H176" s="12"/>
      <c r="I176" s="12"/>
      <c r="J176" s="168">
        <f>BK176</f>
        <v>2135.04</v>
      </c>
      <c r="K176" s="12"/>
      <c r="L176" s="157"/>
      <c r="M176" s="161"/>
      <c r="N176" s="162"/>
      <c r="O176" s="162"/>
      <c r="P176" s="163">
        <f>P177</f>
        <v>0</v>
      </c>
      <c r="Q176" s="162"/>
      <c r="R176" s="163">
        <f>R177</f>
        <v>0</v>
      </c>
      <c r="S176" s="162"/>
      <c r="T176" s="164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8" t="s">
        <v>80</v>
      </c>
      <c r="AT176" s="165" t="s">
        <v>71</v>
      </c>
      <c r="AU176" s="165" t="s">
        <v>80</v>
      </c>
      <c r="AY176" s="158" t="s">
        <v>142</v>
      </c>
      <c r="BK176" s="166">
        <f>BK177</f>
        <v>2135.04</v>
      </c>
    </row>
    <row r="177" s="2" customFormat="1" ht="24.15" customHeight="1">
      <c r="A177" s="28"/>
      <c r="B177" s="169"/>
      <c r="C177" s="170" t="s">
        <v>224</v>
      </c>
      <c r="D177" s="170" t="s">
        <v>144</v>
      </c>
      <c r="E177" s="171" t="s">
        <v>940</v>
      </c>
      <c r="F177" s="172" t="s">
        <v>941</v>
      </c>
      <c r="G177" s="173" t="s">
        <v>194</v>
      </c>
      <c r="H177" s="174">
        <v>65.492000000000004</v>
      </c>
      <c r="I177" s="175">
        <v>32.600000000000001</v>
      </c>
      <c r="J177" s="175">
        <f>ROUND(I177*H177,2)</f>
        <v>2135.04</v>
      </c>
      <c r="K177" s="176"/>
      <c r="L177" s="29"/>
      <c r="M177" s="177" t="s">
        <v>1</v>
      </c>
      <c r="N177" s="178" t="s">
        <v>38</v>
      </c>
      <c r="O177" s="179">
        <v>0</v>
      </c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1" t="s">
        <v>148</v>
      </c>
      <c r="AT177" s="181" t="s">
        <v>144</v>
      </c>
      <c r="AU177" s="181" t="s">
        <v>149</v>
      </c>
      <c r="AY177" s="15" t="s">
        <v>142</v>
      </c>
      <c r="BE177" s="182">
        <f>IF(N177="základná",J177,0)</f>
        <v>0</v>
      </c>
      <c r="BF177" s="182">
        <f>IF(N177="znížená",J177,0)</f>
        <v>2135.04</v>
      </c>
      <c r="BG177" s="182">
        <f>IF(N177="zákl. prenesená",J177,0)</f>
        <v>0</v>
      </c>
      <c r="BH177" s="182">
        <f>IF(N177="zníž. prenesená",J177,0)</f>
        <v>0</v>
      </c>
      <c r="BI177" s="182">
        <f>IF(N177="nulová",J177,0)</f>
        <v>0</v>
      </c>
      <c r="BJ177" s="15" t="s">
        <v>149</v>
      </c>
      <c r="BK177" s="182">
        <f>ROUND(I177*H177,2)</f>
        <v>2135.04</v>
      </c>
      <c r="BL177" s="15" t="s">
        <v>148</v>
      </c>
      <c r="BM177" s="181" t="s">
        <v>304</v>
      </c>
    </row>
    <row r="178" s="12" customFormat="1" ht="25.92" customHeight="1">
      <c r="A178" s="12"/>
      <c r="B178" s="157"/>
      <c r="C178" s="12"/>
      <c r="D178" s="158" t="s">
        <v>71</v>
      </c>
      <c r="E178" s="159" t="s">
        <v>451</v>
      </c>
      <c r="F178" s="159" t="s">
        <v>452</v>
      </c>
      <c r="G178" s="12"/>
      <c r="H178" s="12"/>
      <c r="I178" s="12"/>
      <c r="J178" s="160">
        <f>BK178</f>
        <v>13526.82</v>
      </c>
      <c r="K178" s="12"/>
      <c r="L178" s="157"/>
      <c r="M178" s="161"/>
      <c r="N178" s="162"/>
      <c r="O178" s="162"/>
      <c r="P178" s="163">
        <f>P179+P185+P200+P218</f>
        <v>0</v>
      </c>
      <c r="Q178" s="162"/>
      <c r="R178" s="163">
        <f>R179+R185+R200+R218</f>
        <v>0</v>
      </c>
      <c r="S178" s="162"/>
      <c r="T178" s="164">
        <f>T179+T185+T200+T218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8" t="s">
        <v>149</v>
      </c>
      <c r="AT178" s="165" t="s">
        <v>71</v>
      </c>
      <c r="AU178" s="165" t="s">
        <v>72</v>
      </c>
      <c r="AY178" s="158" t="s">
        <v>142</v>
      </c>
      <c r="BK178" s="166">
        <f>BK179+BK185+BK200+BK218</f>
        <v>13526.82</v>
      </c>
    </row>
    <row r="179" s="12" customFormat="1" ht="22.8" customHeight="1">
      <c r="A179" s="12"/>
      <c r="B179" s="157"/>
      <c r="C179" s="12"/>
      <c r="D179" s="158" t="s">
        <v>71</v>
      </c>
      <c r="E179" s="167" t="s">
        <v>541</v>
      </c>
      <c r="F179" s="167" t="s">
        <v>542</v>
      </c>
      <c r="G179" s="12"/>
      <c r="H179" s="12"/>
      <c r="I179" s="12"/>
      <c r="J179" s="168">
        <f>BK179</f>
        <v>1094.1699999999999</v>
      </c>
      <c r="K179" s="12"/>
      <c r="L179" s="157"/>
      <c r="M179" s="161"/>
      <c r="N179" s="162"/>
      <c r="O179" s="162"/>
      <c r="P179" s="163">
        <f>SUM(P180:P184)</f>
        <v>0</v>
      </c>
      <c r="Q179" s="162"/>
      <c r="R179" s="163">
        <f>SUM(R180:R184)</f>
        <v>0</v>
      </c>
      <c r="S179" s="162"/>
      <c r="T179" s="164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8" t="s">
        <v>149</v>
      </c>
      <c r="AT179" s="165" t="s">
        <v>71</v>
      </c>
      <c r="AU179" s="165" t="s">
        <v>80</v>
      </c>
      <c r="AY179" s="158" t="s">
        <v>142</v>
      </c>
      <c r="BK179" s="166">
        <f>SUM(BK180:BK184)</f>
        <v>1094.1699999999999</v>
      </c>
    </row>
    <row r="180" s="2" customFormat="1" ht="24.15" customHeight="1">
      <c r="A180" s="28"/>
      <c r="B180" s="169"/>
      <c r="C180" s="170" t="s">
        <v>305</v>
      </c>
      <c r="D180" s="170" t="s">
        <v>144</v>
      </c>
      <c r="E180" s="171" t="s">
        <v>942</v>
      </c>
      <c r="F180" s="172" t="s">
        <v>943</v>
      </c>
      <c r="G180" s="173" t="s">
        <v>388</v>
      </c>
      <c r="H180" s="174">
        <v>98</v>
      </c>
      <c r="I180" s="175">
        <v>8.4499999999999993</v>
      </c>
      <c r="J180" s="175">
        <f>ROUND(I180*H180,2)</f>
        <v>828.10000000000002</v>
      </c>
      <c r="K180" s="176"/>
      <c r="L180" s="29"/>
      <c r="M180" s="177" t="s">
        <v>1</v>
      </c>
      <c r="N180" s="178" t="s">
        <v>38</v>
      </c>
      <c r="O180" s="179">
        <v>0</v>
      </c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1" t="s">
        <v>174</v>
      </c>
      <c r="AT180" s="181" t="s">
        <v>144</v>
      </c>
      <c r="AU180" s="181" t="s">
        <v>149</v>
      </c>
      <c r="AY180" s="15" t="s">
        <v>142</v>
      </c>
      <c r="BE180" s="182">
        <f>IF(N180="základná",J180,0)</f>
        <v>0</v>
      </c>
      <c r="BF180" s="182">
        <f>IF(N180="znížená",J180,0)</f>
        <v>828.10000000000002</v>
      </c>
      <c r="BG180" s="182">
        <f>IF(N180="zákl. prenesená",J180,0)</f>
        <v>0</v>
      </c>
      <c r="BH180" s="182">
        <f>IF(N180="zníž. prenesená",J180,0)</f>
        <v>0</v>
      </c>
      <c r="BI180" s="182">
        <f>IF(N180="nulová",J180,0)</f>
        <v>0</v>
      </c>
      <c r="BJ180" s="15" t="s">
        <v>149</v>
      </c>
      <c r="BK180" s="182">
        <f>ROUND(I180*H180,2)</f>
        <v>828.10000000000002</v>
      </c>
      <c r="BL180" s="15" t="s">
        <v>174</v>
      </c>
      <c r="BM180" s="181" t="s">
        <v>308</v>
      </c>
    </row>
    <row r="181" s="2" customFormat="1" ht="21.75" customHeight="1">
      <c r="A181" s="28"/>
      <c r="B181" s="169"/>
      <c r="C181" s="183" t="s">
        <v>229</v>
      </c>
      <c r="D181" s="183" t="s">
        <v>291</v>
      </c>
      <c r="E181" s="184" t="s">
        <v>944</v>
      </c>
      <c r="F181" s="185" t="s">
        <v>945</v>
      </c>
      <c r="G181" s="186" t="s">
        <v>388</v>
      </c>
      <c r="H181" s="187">
        <v>56</v>
      </c>
      <c r="I181" s="188">
        <v>2.0899999999999999</v>
      </c>
      <c r="J181" s="188">
        <f>ROUND(I181*H181,2)</f>
        <v>117.04000000000001</v>
      </c>
      <c r="K181" s="189"/>
      <c r="L181" s="190"/>
      <c r="M181" s="191" t="s">
        <v>1</v>
      </c>
      <c r="N181" s="192" t="s">
        <v>38</v>
      </c>
      <c r="O181" s="179">
        <v>0</v>
      </c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81" t="s">
        <v>203</v>
      </c>
      <c r="AT181" s="181" t="s">
        <v>291</v>
      </c>
      <c r="AU181" s="181" t="s">
        <v>149</v>
      </c>
      <c r="AY181" s="15" t="s">
        <v>142</v>
      </c>
      <c r="BE181" s="182">
        <f>IF(N181="základná",J181,0)</f>
        <v>0</v>
      </c>
      <c r="BF181" s="182">
        <f>IF(N181="znížená",J181,0)</f>
        <v>117.04000000000001</v>
      </c>
      <c r="BG181" s="182">
        <f>IF(N181="zákl. prenesená",J181,0)</f>
        <v>0</v>
      </c>
      <c r="BH181" s="182">
        <f>IF(N181="zníž. prenesená",J181,0)</f>
        <v>0</v>
      </c>
      <c r="BI181" s="182">
        <f>IF(N181="nulová",J181,0)</f>
        <v>0</v>
      </c>
      <c r="BJ181" s="15" t="s">
        <v>149</v>
      </c>
      <c r="BK181" s="182">
        <f>ROUND(I181*H181,2)</f>
        <v>117.04000000000001</v>
      </c>
      <c r="BL181" s="15" t="s">
        <v>174</v>
      </c>
      <c r="BM181" s="181" t="s">
        <v>312</v>
      </c>
    </row>
    <row r="182" s="2" customFormat="1" ht="21.75" customHeight="1">
      <c r="A182" s="28"/>
      <c r="B182" s="169"/>
      <c r="C182" s="183" t="s">
        <v>313</v>
      </c>
      <c r="D182" s="183" t="s">
        <v>291</v>
      </c>
      <c r="E182" s="184" t="s">
        <v>946</v>
      </c>
      <c r="F182" s="185" t="s">
        <v>947</v>
      </c>
      <c r="G182" s="186" t="s">
        <v>388</v>
      </c>
      <c r="H182" s="187">
        <v>25</v>
      </c>
      <c r="I182" s="188">
        <v>4.0599999999999996</v>
      </c>
      <c r="J182" s="188">
        <f>ROUND(I182*H182,2)</f>
        <v>101.5</v>
      </c>
      <c r="K182" s="189"/>
      <c r="L182" s="190"/>
      <c r="M182" s="191" t="s">
        <v>1</v>
      </c>
      <c r="N182" s="192" t="s">
        <v>38</v>
      </c>
      <c r="O182" s="179">
        <v>0</v>
      </c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1" t="s">
        <v>203</v>
      </c>
      <c r="AT182" s="181" t="s">
        <v>291</v>
      </c>
      <c r="AU182" s="181" t="s">
        <v>149</v>
      </c>
      <c r="AY182" s="15" t="s">
        <v>142</v>
      </c>
      <c r="BE182" s="182">
        <f>IF(N182="základná",J182,0)</f>
        <v>0</v>
      </c>
      <c r="BF182" s="182">
        <f>IF(N182="znížená",J182,0)</f>
        <v>101.5</v>
      </c>
      <c r="BG182" s="182">
        <f>IF(N182="zákl. prenesená",J182,0)</f>
        <v>0</v>
      </c>
      <c r="BH182" s="182">
        <f>IF(N182="zníž. prenesená",J182,0)</f>
        <v>0</v>
      </c>
      <c r="BI182" s="182">
        <f>IF(N182="nulová",J182,0)</f>
        <v>0</v>
      </c>
      <c r="BJ182" s="15" t="s">
        <v>149</v>
      </c>
      <c r="BK182" s="182">
        <f>ROUND(I182*H182,2)</f>
        <v>101.5</v>
      </c>
      <c r="BL182" s="15" t="s">
        <v>174</v>
      </c>
      <c r="BM182" s="181" t="s">
        <v>316</v>
      </c>
    </row>
    <row r="183" s="2" customFormat="1" ht="21.75" customHeight="1">
      <c r="A183" s="28"/>
      <c r="B183" s="169"/>
      <c r="C183" s="183" t="s">
        <v>232</v>
      </c>
      <c r="D183" s="183" t="s">
        <v>291</v>
      </c>
      <c r="E183" s="184" t="s">
        <v>948</v>
      </c>
      <c r="F183" s="185" t="s">
        <v>949</v>
      </c>
      <c r="G183" s="186" t="s">
        <v>388</v>
      </c>
      <c r="H183" s="187">
        <v>22</v>
      </c>
      <c r="I183" s="188">
        <v>1.78</v>
      </c>
      <c r="J183" s="188">
        <f>ROUND(I183*H183,2)</f>
        <v>39.159999999999997</v>
      </c>
      <c r="K183" s="189"/>
      <c r="L183" s="190"/>
      <c r="M183" s="191" t="s">
        <v>1</v>
      </c>
      <c r="N183" s="192" t="s">
        <v>38</v>
      </c>
      <c r="O183" s="179">
        <v>0</v>
      </c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81" t="s">
        <v>203</v>
      </c>
      <c r="AT183" s="181" t="s">
        <v>291</v>
      </c>
      <c r="AU183" s="181" t="s">
        <v>149</v>
      </c>
      <c r="AY183" s="15" t="s">
        <v>142</v>
      </c>
      <c r="BE183" s="182">
        <f>IF(N183="základná",J183,0)</f>
        <v>0</v>
      </c>
      <c r="BF183" s="182">
        <f>IF(N183="znížená",J183,0)</f>
        <v>39.159999999999997</v>
      </c>
      <c r="BG183" s="182">
        <f>IF(N183="zákl. prenesená",J183,0)</f>
        <v>0</v>
      </c>
      <c r="BH183" s="182">
        <f>IF(N183="zníž. prenesená",J183,0)</f>
        <v>0</v>
      </c>
      <c r="BI183" s="182">
        <f>IF(N183="nulová",J183,0)</f>
        <v>0</v>
      </c>
      <c r="BJ183" s="15" t="s">
        <v>149</v>
      </c>
      <c r="BK183" s="182">
        <f>ROUND(I183*H183,2)</f>
        <v>39.159999999999997</v>
      </c>
      <c r="BL183" s="15" t="s">
        <v>174</v>
      </c>
      <c r="BM183" s="181" t="s">
        <v>319</v>
      </c>
    </row>
    <row r="184" s="2" customFormat="1" ht="24.15" customHeight="1">
      <c r="A184" s="28"/>
      <c r="B184" s="169"/>
      <c r="C184" s="170" t="s">
        <v>320</v>
      </c>
      <c r="D184" s="170" t="s">
        <v>144</v>
      </c>
      <c r="E184" s="171" t="s">
        <v>950</v>
      </c>
      <c r="F184" s="172" t="s">
        <v>951</v>
      </c>
      <c r="G184" s="173" t="s">
        <v>496</v>
      </c>
      <c r="H184" s="174">
        <v>5.9100000000000001</v>
      </c>
      <c r="I184" s="175">
        <v>1.41679968</v>
      </c>
      <c r="J184" s="175">
        <f>ROUND(I184*H184,2)</f>
        <v>8.3699999999999992</v>
      </c>
      <c r="K184" s="176"/>
      <c r="L184" s="29"/>
      <c r="M184" s="177" t="s">
        <v>1</v>
      </c>
      <c r="N184" s="178" t="s">
        <v>38</v>
      </c>
      <c r="O184" s="179">
        <v>0</v>
      </c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1" t="s">
        <v>174</v>
      </c>
      <c r="AT184" s="181" t="s">
        <v>144</v>
      </c>
      <c r="AU184" s="181" t="s">
        <v>149</v>
      </c>
      <c r="AY184" s="15" t="s">
        <v>142</v>
      </c>
      <c r="BE184" s="182">
        <f>IF(N184="základná",J184,0)</f>
        <v>0</v>
      </c>
      <c r="BF184" s="182">
        <f>IF(N184="znížená",J184,0)</f>
        <v>8.3699999999999992</v>
      </c>
      <c r="BG184" s="182">
        <f>IF(N184="zákl. prenesená",J184,0)</f>
        <v>0</v>
      </c>
      <c r="BH184" s="182">
        <f>IF(N184="zníž. prenesená",J184,0)</f>
        <v>0</v>
      </c>
      <c r="BI184" s="182">
        <f>IF(N184="nulová",J184,0)</f>
        <v>0</v>
      </c>
      <c r="BJ184" s="15" t="s">
        <v>149</v>
      </c>
      <c r="BK184" s="182">
        <f>ROUND(I184*H184,2)</f>
        <v>8.3699999999999992</v>
      </c>
      <c r="BL184" s="15" t="s">
        <v>174</v>
      </c>
      <c r="BM184" s="181" t="s">
        <v>323</v>
      </c>
    </row>
    <row r="185" s="12" customFormat="1" ht="22.8" customHeight="1">
      <c r="A185" s="12"/>
      <c r="B185" s="157"/>
      <c r="C185" s="12"/>
      <c r="D185" s="158" t="s">
        <v>71</v>
      </c>
      <c r="E185" s="167" t="s">
        <v>952</v>
      </c>
      <c r="F185" s="167" t="s">
        <v>953</v>
      </c>
      <c r="G185" s="12"/>
      <c r="H185" s="12"/>
      <c r="I185" s="12"/>
      <c r="J185" s="168">
        <f>BK185</f>
        <v>1470.52</v>
      </c>
      <c r="K185" s="12"/>
      <c r="L185" s="157"/>
      <c r="M185" s="161"/>
      <c r="N185" s="162"/>
      <c r="O185" s="162"/>
      <c r="P185" s="163">
        <f>SUM(P186:P199)</f>
        <v>0</v>
      </c>
      <c r="Q185" s="162"/>
      <c r="R185" s="163">
        <f>SUM(R186:R199)</f>
        <v>0</v>
      </c>
      <c r="S185" s="162"/>
      <c r="T185" s="164">
        <f>SUM(T186:T199)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8" t="s">
        <v>149</v>
      </c>
      <c r="AT185" s="165" t="s">
        <v>71</v>
      </c>
      <c r="AU185" s="165" t="s">
        <v>80</v>
      </c>
      <c r="AY185" s="158" t="s">
        <v>142</v>
      </c>
      <c r="BK185" s="166">
        <f>SUM(BK186:BK199)</f>
        <v>1470.52</v>
      </c>
    </row>
    <row r="186" s="2" customFormat="1" ht="16.5" customHeight="1">
      <c r="A186" s="28"/>
      <c r="B186" s="169"/>
      <c r="C186" s="170" t="s">
        <v>236</v>
      </c>
      <c r="D186" s="170" t="s">
        <v>144</v>
      </c>
      <c r="E186" s="171" t="s">
        <v>954</v>
      </c>
      <c r="F186" s="172" t="s">
        <v>955</v>
      </c>
      <c r="G186" s="173" t="s">
        <v>147</v>
      </c>
      <c r="H186" s="174">
        <v>10</v>
      </c>
      <c r="I186" s="175">
        <v>4.4299999999999997</v>
      </c>
      <c r="J186" s="175">
        <f>ROUND(I186*H186,2)</f>
        <v>44.299999999999997</v>
      </c>
      <c r="K186" s="176"/>
      <c r="L186" s="29"/>
      <c r="M186" s="177" t="s">
        <v>1</v>
      </c>
      <c r="N186" s="178" t="s">
        <v>38</v>
      </c>
      <c r="O186" s="179">
        <v>0</v>
      </c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1" t="s">
        <v>174</v>
      </c>
      <c r="AT186" s="181" t="s">
        <v>144</v>
      </c>
      <c r="AU186" s="181" t="s">
        <v>149</v>
      </c>
      <c r="AY186" s="15" t="s">
        <v>142</v>
      </c>
      <c r="BE186" s="182">
        <f>IF(N186="základná",J186,0)</f>
        <v>0</v>
      </c>
      <c r="BF186" s="182">
        <f>IF(N186="znížená",J186,0)</f>
        <v>44.299999999999997</v>
      </c>
      <c r="BG186" s="182">
        <f>IF(N186="zákl. prenesená",J186,0)</f>
        <v>0</v>
      </c>
      <c r="BH186" s="182">
        <f>IF(N186="zníž. prenesená",J186,0)</f>
        <v>0</v>
      </c>
      <c r="BI186" s="182">
        <f>IF(N186="nulová",J186,0)</f>
        <v>0</v>
      </c>
      <c r="BJ186" s="15" t="s">
        <v>149</v>
      </c>
      <c r="BK186" s="182">
        <f>ROUND(I186*H186,2)</f>
        <v>44.299999999999997</v>
      </c>
      <c r="BL186" s="15" t="s">
        <v>174</v>
      </c>
      <c r="BM186" s="181" t="s">
        <v>326</v>
      </c>
    </row>
    <row r="187" s="2" customFormat="1" ht="16.5" customHeight="1">
      <c r="A187" s="28"/>
      <c r="B187" s="169"/>
      <c r="C187" s="183" t="s">
        <v>327</v>
      </c>
      <c r="D187" s="183" t="s">
        <v>291</v>
      </c>
      <c r="E187" s="184" t="s">
        <v>956</v>
      </c>
      <c r="F187" s="185" t="s">
        <v>957</v>
      </c>
      <c r="G187" s="186" t="s">
        <v>147</v>
      </c>
      <c r="H187" s="187">
        <v>10</v>
      </c>
      <c r="I187" s="188">
        <v>9.9199999999999999</v>
      </c>
      <c r="J187" s="188">
        <f>ROUND(I187*H187,2)</f>
        <v>99.200000000000003</v>
      </c>
      <c r="K187" s="189"/>
      <c r="L187" s="190"/>
      <c r="M187" s="191" t="s">
        <v>1</v>
      </c>
      <c r="N187" s="192" t="s">
        <v>38</v>
      </c>
      <c r="O187" s="179">
        <v>0</v>
      </c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1" t="s">
        <v>203</v>
      </c>
      <c r="AT187" s="181" t="s">
        <v>291</v>
      </c>
      <c r="AU187" s="181" t="s">
        <v>149</v>
      </c>
      <c r="AY187" s="15" t="s">
        <v>142</v>
      </c>
      <c r="BE187" s="182">
        <f>IF(N187="základná",J187,0)</f>
        <v>0</v>
      </c>
      <c r="BF187" s="182">
        <f>IF(N187="znížená",J187,0)</f>
        <v>99.200000000000003</v>
      </c>
      <c r="BG187" s="182">
        <f>IF(N187="zákl. prenesená",J187,0)</f>
        <v>0</v>
      </c>
      <c r="BH187" s="182">
        <f>IF(N187="zníž. prenesená",J187,0)</f>
        <v>0</v>
      </c>
      <c r="BI187" s="182">
        <f>IF(N187="nulová",J187,0)</f>
        <v>0</v>
      </c>
      <c r="BJ187" s="15" t="s">
        <v>149</v>
      </c>
      <c r="BK187" s="182">
        <f>ROUND(I187*H187,2)</f>
        <v>99.200000000000003</v>
      </c>
      <c r="BL187" s="15" t="s">
        <v>174</v>
      </c>
      <c r="BM187" s="181" t="s">
        <v>330</v>
      </c>
    </row>
    <row r="188" s="2" customFormat="1" ht="16.5" customHeight="1">
      <c r="A188" s="28"/>
      <c r="B188" s="169"/>
      <c r="C188" s="170" t="s">
        <v>239</v>
      </c>
      <c r="D188" s="170" t="s">
        <v>144</v>
      </c>
      <c r="E188" s="171" t="s">
        <v>958</v>
      </c>
      <c r="F188" s="172" t="s">
        <v>959</v>
      </c>
      <c r="G188" s="173" t="s">
        <v>388</v>
      </c>
      <c r="H188" s="174">
        <v>10</v>
      </c>
      <c r="I188" s="175">
        <v>10.800000000000001</v>
      </c>
      <c r="J188" s="175">
        <f>ROUND(I188*H188,2)</f>
        <v>108</v>
      </c>
      <c r="K188" s="176"/>
      <c r="L188" s="29"/>
      <c r="M188" s="177" t="s">
        <v>1</v>
      </c>
      <c r="N188" s="178" t="s">
        <v>38</v>
      </c>
      <c r="O188" s="179">
        <v>0</v>
      </c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1" t="s">
        <v>174</v>
      </c>
      <c r="AT188" s="181" t="s">
        <v>144</v>
      </c>
      <c r="AU188" s="181" t="s">
        <v>149</v>
      </c>
      <c r="AY188" s="15" t="s">
        <v>142</v>
      </c>
      <c r="BE188" s="182">
        <f>IF(N188="základná",J188,0)</f>
        <v>0</v>
      </c>
      <c r="BF188" s="182">
        <f>IF(N188="znížená",J188,0)</f>
        <v>108</v>
      </c>
      <c r="BG188" s="182">
        <f>IF(N188="zákl. prenesená",J188,0)</f>
        <v>0</v>
      </c>
      <c r="BH188" s="182">
        <f>IF(N188="zníž. prenesená",J188,0)</f>
        <v>0</v>
      </c>
      <c r="BI188" s="182">
        <f>IF(N188="nulová",J188,0)</f>
        <v>0</v>
      </c>
      <c r="BJ188" s="15" t="s">
        <v>149</v>
      </c>
      <c r="BK188" s="182">
        <f>ROUND(I188*H188,2)</f>
        <v>108</v>
      </c>
      <c r="BL188" s="15" t="s">
        <v>174</v>
      </c>
      <c r="BM188" s="181" t="s">
        <v>333</v>
      </c>
    </row>
    <row r="189" s="2" customFormat="1" ht="24.15" customHeight="1">
      <c r="A189" s="28"/>
      <c r="B189" s="169"/>
      <c r="C189" s="170" t="s">
        <v>335</v>
      </c>
      <c r="D189" s="170" t="s">
        <v>144</v>
      </c>
      <c r="E189" s="171" t="s">
        <v>960</v>
      </c>
      <c r="F189" s="172" t="s">
        <v>961</v>
      </c>
      <c r="G189" s="173" t="s">
        <v>147</v>
      </c>
      <c r="H189" s="174">
        <v>2</v>
      </c>
      <c r="I189" s="175">
        <v>3.1600000000000001</v>
      </c>
      <c r="J189" s="175">
        <f>ROUND(I189*H189,2)</f>
        <v>6.3200000000000003</v>
      </c>
      <c r="K189" s="176"/>
      <c r="L189" s="29"/>
      <c r="M189" s="177" t="s">
        <v>1</v>
      </c>
      <c r="N189" s="178" t="s">
        <v>38</v>
      </c>
      <c r="O189" s="179">
        <v>0</v>
      </c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1" t="s">
        <v>174</v>
      </c>
      <c r="AT189" s="181" t="s">
        <v>144</v>
      </c>
      <c r="AU189" s="181" t="s">
        <v>149</v>
      </c>
      <c r="AY189" s="15" t="s">
        <v>142</v>
      </c>
      <c r="BE189" s="182">
        <f>IF(N189="základná",J189,0)</f>
        <v>0</v>
      </c>
      <c r="BF189" s="182">
        <f>IF(N189="znížená",J189,0)</f>
        <v>6.3200000000000003</v>
      </c>
      <c r="BG189" s="182">
        <f>IF(N189="zákl. prenesená",J189,0)</f>
        <v>0</v>
      </c>
      <c r="BH189" s="182">
        <f>IF(N189="zníž. prenesená",J189,0)</f>
        <v>0</v>
      </c>
      <c r="BI189" s="182">
        <f>IF(N189="nulová",J189,0)</f>
        <v>0</v>
      </c>
      <c r="BJ189" s="15" t="s">
        <v>149</v>
      </c>
      <c r="BK189" s="182">
        <f>ROUND(I189*H189,2)</f>
        <v>6.3200000000000003</v>
      </c>
      <c r="BL189" s="15" t="s">
        <v>174</v>
      </c>
      <c r="BM189" s="181" t="s">
        <v>338</v>
      </c>
    </row>
    <row r="190" s="2" customFormat="1" ht="24.15" customHeight="1">
      <c r="A190" s="28"/>
      <c r="B190" s="169"/>
      <c r="C190" s="170" t="s">
        <v>243</v>
      </c>
      <c r="D190" s="170" t="s">
        <v>144</v>
      </c>
      <c r="E190" s="171" t="s">
        <v>962</v>
      </c>
      <c r="F190" s="172" t="s">
        <v>963</v>
      </c>
      <c r="G190" s="173" t="s">
        <v>147</v>
      </c>
      <c r="H190" s="174">
        <v>1</v>
      </c>
      <c r="I190" s="175">
        <v>3.5</v>
      </c>
      <c r="J190" s="175">
        <f>ROUND(I190*H190,2)</f>
        <v>3.5</v>
      </c>
      <c r="K190" s="176"/>
      <c r="L190" s="29"/>
      <c r="M190" s="177" t="s">
        <v>1</v>
      </c>
      <c r="N190" s="178" t="s">
        <v>38</v>
      </c>
      <c r="O190" s="179">
        <v>0</v>
      </c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1" t="s">
        <v>174</v>
      </c>
      <c r="AT190" s="181" t="s">
        <v>144</v>
      </c>
      <c r="AU190" s="181" t="s">
        <v>149</v>
      </c>
      <c r="AY190" s="15" t="s">
        <v>142</v>
      </c>
      <c r="BE190" s="182">
        <f>IF(N190="základná",J190,0)</f>
        <v>0</v>
      </c>
      <c r="BF190" s="182">
        <f>IF(N190="znížená",J190,0)</f>
        <v>3.5</v>
      </c>
      <c r="BG190" s="182">
        <f>IF(N190="zákl. prenesená",J190,0)</f>
        <v>0</v>
      </c>
      <c r="BH190" s="182">
        <f>IF(N190="zníž. prenesená",J190,0)</f>
        <v>0</v>
      </c>
      <c r="BI190" s="182">
        <f>IF(N190="nulová",J190,0)</f>
        <v>0</v>
      </c>
      <c r="BJ190" s="15" t="s">
        <v>149</v>
      </c>
      <c r="BK190" s="182">
        <f>ROUND(I190*H190,2)</f>
        <v>3.5</v>
      </c>
      <c r="BL190" s="15" t="s">
        <v>174</v>
      </c>
      <c r="BM190" s="181" t="s">
        <v>341</v>
      </c>
    </row>
    <row r="191" s="2" customFormat="1" ht="24.15" customHeight="1">
      <c r="A191" s="28"/>
      <c r="B191" s="169"/>
      <c r="C191" s="170" t="s">
        <v>342</v>
      </c>
      <c r="D191" s="170" t="s">
        <v>144</v>
      </c>
      <c r="E191" s="171" t="s">
        <v>964</v>
      </c>
      <c r="F191" s="172" t="s">
        <v>965</v>
      </c>
      <c r="G191" s="173" t="s">
        <v>147</v>
      </c>
      <c r="H191" s="174">
        <v>3</v>
      </c>
      <c r="I191" s="175">
        <v>4.21</v>
      </c>
      <c r="J191" s="175">
        <f>ROUND(I191*H191,2)</f>
        <v>12.630000000000001</v>
      </c>
      <c r="K191" s="176"/>
      <c r="L191" s="29"/>
      <c r="M191" s="177" t="s">
        <v>1</v>
      </c>
      <c r="N191" s="178" t="s">
        <v>38</v>
      </c>
      <c r="O191" s="179">
        <v>0</v>
      </c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81" t="s">
        <v>174</v>
      </c>
      <c r="AT191" s="181" t="s">
        <v>144</v>
      </c>
      <c r="AU191" s="181" t="s">
        <v>149</v>
      </c>
      <c r="AY191" s="15" t="s">
        <v>142</v>
      </c>
      <c r="BE191" s="182">
        <f>IF(N191="základná",J191,0)</f>
        <v>0</v>
      </c>
      <c r="BF191" s="182">
        <f>IF(N191="znížená",J191,0)</f>
        <v>12.630000000000001</v>
      </c>
      <c r="BG191" s="182">
        <f>IF(N191="zákl. prenesená",J191,0)</f>
        <v>0</v>
      </c>
      <c r="BH191" s="182">
        <f>IF(N191="zníž. prenesená",J191,0)</f>
        <v>0</v>
      </c>
      <c r="BI191" s="182">
        <f>IF(N191="nulová",J191,0)</f>
        <v>0</v>
      </c>
      <c r="BJ191" s="15" t="s">
        <v>149</v>
      </c>
      <c r="BK191" s="182">
        <f>ROUND(I191*H191,2)</f>
        <v>12.630000000000001</v>
      </c>
      <c r="BL191" s="15" t="s">
        <v>174</v>
      </c>
      <c r="BM191" s="181" t="s">
        <v>345</v>
      </c>
    </row>
    <row r="192" s="2" customFormat="1" ht="24.15" customHeight="1">
      <c r="A192" s="28"/>
      <c r="B192" s="169"/>
      <c r="C192" s="170" t="s">
        <v>246</v>
      </c>
      <c r="D192" s="170" t="s">
        <v>144</v>
      </c>
      <c r="E192" s="171" t="s">
        <v>966</v>
      </c>
      <c r="F192" s="172" t="s">
        <v>967</v>
      </c>
      <c r="G192" s="173" t="s">
        <v>147</v>
      </c>
      <c r="H192" s="174">
        <v>9</v>
      </c>
      <c r="I192" s="175">
        <v>5.1699999999999999</v>
      </c>
      <c r="J192" s="175">
        <f>ROUND(I192*H192,2)</f>
        <v>46.530000000000001</v>
      </c>
      <c r="K192" s="176"/>
      <c r="L192" s="29"/>
      <c r="M192" s="177" t="s">
        <v>1</v>
      </c>
      <c r="N192" s="178" t="s">
        <v>38</v>
      </c>
      <c r="O192" s="179">
        <v>0</v>
      </c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1" t="s">
        <v>174</v>
      </c>
      <c r="AT192" s="181" t="s">
        <v>144</v>
      </c>
      <c r="AU192" s="181" t="s">
        <v>149</v>
      </c>
      <c r="AY192" s="15" t="s">
        <v>142</v>
      </c>
      <c r="BE192" s="182">
        <f>IF(N192="základná",J192,0)</f>
        <v>0</v>
      </c>
      <c r="BF192" s="182">
        <f>IF(N192="znížená",J192,0)</f>
        <v>46.530000000000001</v>
      </c>
      <c r="BG192" s="182">
        <f>IF(N192="zákl. prenesená",J192,0)</f>
        <v>0</v>
      </c>
      <c r="BH192" s="182">
        <f>IF(N192="zníž. prenesená",J192,0)</f>
        <v>0</v>
      </c>
      <c r="BI192" s="182">
        <f>IF(N192="nulová",J192,0)</f>
        <v>0</v>
      </c>
      <c r="BJ192" s="15" t="s">
        <v>149</v>
      </c>
      <c r="BK192" s="182">
        <f>ROUND(I192*H192,2)</f>
        <v>46.530000000000001</v>
      </c>
      <c r="BL192" s="15" t="s">
        <v>174</v>
      </c>
      <c r="BM192" s="181" t="s">
        <v>348</v>
      </c>
    </row>
    <row r="193" s="2" customFormat="1" ht="16.5" customHeight="1">
      <c r="A193" s="28"/>
      <c r="B193" s="169"/>
      <c r="C193" s="170" t="s">
        <v>349</v>
      </c>
      <c r="D193" s="170" t="s">
        <v>144</v>
      </c>
      <c r="E193" s="171" t="s">
        <v>968</v>
      </c>
      <c r="F193" s="172" t="s">
        <v>969</v>
      </c>
      <c r="G193" s="173" t="s">
        <v>147</v>
      </c>
      <c r="H193" s="174">
        <v>4</v>
      </c>
      <c r="I193" s="175">
        <v>144.34</v>
      </c>
      <c r="J193" s="175">
        <f>ROUND(I193*H193,2)</f>
        <v>577.36000000000001</v>
      </c>
      <c r="K193" s="176"/>
      <c r="L193" s="29"/>
      <c r="M193" s="177" t="s">
        <v>1</v>
      </c>
      <c r="N193" s="178" t="s">
        <v>38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81" t="s">
        <v>174</v>
      </c>
      <c r="AT193" s="181" t="s">
        <v>144</v>
      </c>
      <c r="AU193" s="181" t="s">
        <v>149</v>
      </c>
      <c r="AY193" s="15" t="s">
        <v>142</v>
      </c>
      <c r="BE193" s="182">
        <f>IF(N193="základná",J193,0)</f>
        <v>0</v>
      </c>
      <c r="BF193" s="182">
        <f>IF(N193="znížená",J193,0)</f>
        <v>577.36000000000001</v>
      </c>
      <c r="BG193" s="182">
        <f>IF(N193="zákl. prenesená",J193,0)</f>
        <v>0</v>
      </c>
      <c r="BH193" s="182">
        <f>IF(N193="zníž. prenesená",J193,0)</f>
        <v>0</v>
      </c>
      <c r="BI193" s="182">
        <f>IF(N193="nulová",J193,0)</f>
        <v>0</v>
      </c>
      <c r="BJ193" s="15" t="s">
        <v>149</v>
      </c>
      <c r="BK193" s="182">
        <f>ROUND(I193*H193,2)</f>
        <v>577.36000000000001</v>
      </c>
      <c r="BL193" s="15" t="s">
        <v>174</v>
      </c>
      <c r="BM193" s="181" t="s">
        <v>352</v>
      </c>
    </row>
    <row r="194" s="2" customFormat="1" ht="21.75" customHeight="1">
      <c r="A194" s="28"/>
      <c r="B194" s="169"/>
      <c r="C194" s="170" t="s">
        <v>250</v>
      </c>
      <c r="D194" s="170" t="s">
        <v>144</v>
      </c>
      <c r="E194" s="171" t="s">
        <v>970</v>
      </c>
      <c r="F194" s="172" t="s">
        <v>971</v>
      </c>
      <c r="G194" s="173" t="s">
        <v>147</v>
      </c>
      <c r="H194" s="174">
        <v>1</v>
      </c>
      <c r="I194" s="175">
        <v>461.11000000000001</v>
      </c>
      <c r="J194" s="175">
        <f>ROUND(I194*H194,2)</f>
        <v>461.11000000000001</v>
      </c>
      <c r="K194" s="176"/>
      <c r="L194" s="29"/>
      <c r="M194" s="177" t="s">
        <v>1</v>
      </c>
      <c r="N194" s="178" t="s">
        <v>38</v>
      </c>
      <c r="O194" s="179">
        <v>0</v>
      </c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1" t="s">
        <v>174</v>
      </c>
      <c r="AT194" s="181" t="s">
        <v>144</v>
      </c>
      <c r="AU194" s="181" t="s">
        <v>149</v>
      </c>
      <c r="AY194" s="15" t="s">
        <v>142</v>
      </c>
      <c r="BE194" s="182">
        <f>IF(N194="základná",J194,0)</f>
        <v>0</v>
      </c>
      <c r="BF194" s="182">
        <f>IF(N194="znížená",J194,0)</f>
        <v>461.11000000000001</v>
      </c>
      <c r="BG194" s="182">
        <f>IF(N194="zákl. prenesená",J194,0)</f>
        <v>0</v>
      </c>
      <c r="BH194" s="182">
        <f>IF(N194="zníž. prenesená",J194,0)</f>
        <v>0</v>
      </c>
      <c r="BI194" s="182">
        <f>IF(N194="nulová",J194,0)</f>
        <v>0</v>
      </c>
      <c r="BJ194" s="15" t="s">
        <v>149</v>
      </c>
      <c r="BK194" s="182">
        <f>ROUND(I194*H194,2)</f>
        <v>461.11000000000001</v>
      </c>
      <c r="BL194" s="15" t="s">
        <v>174</v>
      </c>
      <c r="BM194" s="181" t="s">
        <v>355</v>
      </c>
    </row>
    <row r="195" s="2" customFormat="1" ht="16.5" customHeight="1">
      <c r="A195" s="28"/>
      <c r="B195" s="169"/>
      <c r="C195" s="170" t="s">
        <v>356</v>
      </c>
      <c r="D195" s="170" t="s">
        <v>144</v>
      </c>
      <c r="E195" s="171" t="s">
        <v>972</v>
      </c>
      <c r="F195" s="172" t="s">
        <v>973</v>
      </c>
      <c r="G195" s="173" t="s">
        <v>147</v>
      </c>
      <c r="H195" s="174">
        <v>1</v>
      </c>
      <c r="I195" s="175">
        <v>30.07</v>
      </c>
      <c r="J195" s="175">
        <f>ROUND(I195*H195,2)</f>
        <v>30.07</v>
      </c>
      <c r="K195" s="176"/>
      <c r="L195" s="29"/>
      <c r="M195" s="177" t="s">
        <v>1</v>
      </c>
      <c r="N195" s="178" t="s">
        <v>38</v>
      </c>
      <c r="O195" s="179">
        <v>0</v>
      </c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1" t="s">
        <v>174</v>
      </c>
      <c r="AT195" s="181" t="s">
        <v>144</v>
      </c>
      <c r="AU195" s="181" t="s">
        <v>149</v>
      </c>
      <c r="AY195" s="15" t="s">
        <v>142</v>
      </c>
      <c r="BE195" s="182">
        <f>IF(N195="základná",J195,0)</f>
        <v>0</v>
      </c>
      <c r="BF195" s="182">
        <f>IF(N195="znížená",J195,0)</f>
        <v>30.07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5" t="s">
        <v>149</v>
      </c>
      <c r="BK195" s="182">
        <f>ROUND(I195*H195,2)</f>
        <v>30.07</v>
      </c>
      <c r="BL195" s="15" t="s">
        <v>174</v>
      </c>
      <c r="BM195" s="181" t="s">
        <v>359</v>
      </c>
    </row>
    <row r="196" s="2" customFormat="1" ht="24.15" customHeight="1">
      <c r="A196" s="28"/>
      <c r="B196" s="169"/>
      <c r="C196" s="170" t="s">
        <v>253</v>
      </c>
      <c r="D196" s="170" t="s">
        <v>144</v>
      </c>
      <c r="E196" s="171" t="s">
        <v>974</v>
      </c>
      <c r="F196" s="172" t="s">
        <v>975</v>
      </c>
      <c r="G196" s="173" t="s">
        <v>388</v>
      </c>
      <c r="H196" s="174">
        <v>10</v>
      </c>
      <c r="I196" s="175">
        <v>0.96999999999999997</v>
      </c>
      <c r="J196" s="175">
        <f>ROUND(I196*H196,2)</f>
        <v>9.6999999999999993</v>
      </c>
      <c r="K196" s="176"/>
      <c r="L196" s="29"/>
      <c r="M196" s="177" t="s">
        <v>1</v>
      </c>
      <c r="N196" s="178" t="s">
        <v>38</v>
      </c>
      <c r="O196" s="179">
        <v>0</v>
      </c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81" t="s">
        <v>174</v>
      </c>
      <c r="AT196" s="181" t="s">
        <v>144</v>
      </c>
      <c r="AU196" s="181" t="s">
        <v>149</v>
      </c>
      <c r="AY196" s="15" t="s">
        <v>142</v>
      </c>
      <c r="BE196" s="182">
        <f>IF(N196="základná",J196,0)</f>
        <v>0</v>
      </c>
      <c r="BF196" s="182">
        <f>IF(N196="znížená",J196,0)</f>
        <v>9.6999999999999993</v>
      </c>
      <c r="BG196" s="182">
        <f>IF(N196="zákl. prenesená",J196,0)</f>
        <v>0</v>
      </c>
      <c r="BH196" s="182">
        <f>IF(N196="zníž. prenesená",J196,0)</f>
        <v>0</v>
      </c>
      <c r="BI196" s="182">
        <f>IF(N196="nulová",J196,0)</f>
        <v>0</v>
      </c>
      <c r="BJ196" s="15" t="s">
        <v>149</v>
      </c>
      <c r="BK196" s="182">
        <f>ROUND(I196*H196,2)</f>
        <v>9.6999999999999993</v>
      </c>
      <c r="BL196" s="15" t="s">
        <v>174</v>
      </c>
      <c r="BM196" s="181" t="s">
        <v>362</v>
      </c>
    </row>
    <row r="197" s="2" customFormat="1" ht="16.5" customHeight="1">
      <c r="A197" s="28"/>
      <c r="B197" s="169"/>
      <c r="C197" s="183" t="s">
        <v>363</v>
      </c>
      <c r="D197" s="183" t="s">
        <v>291</v>
      </c>
      <c r="E197" s="184" t="s">
        <v>976</v>
      </c>
      <c r="F197" s="185" t="s">
        <v>977</v>
      </c>
      <c r="G197" s="186" t="s">
        <v>147</v>
      </c>
      <c r="H197" s="187">
        <v>1</v>
      </c>
      <c r="I197" s="188">
        <v>37.100000000000001</v>
      </c>
      <c r="J197" s="188">
        <f>ROUND(I197*H197,2)</f>
        <v>37.100000000000001</v>
      </c>
      <c r="K197" s="189"/>
      <c r="L197" s="190"/>
      <c r="M197" s="191" t="s">
        <v>1</v>
      </c>
      <c r="N197" s="192" t="s">
        <v>38</v>
      </c>
      <c r="O197" s="179">
        <v>0</v>
      </c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1" t="s">
        <v>203</v>
      </c>
      <c r="AT197" s="181" t="s">
        <v>291</v>
      </c>
      <c r="AU197" s="181" t="s">
        <v>149</v>
      </c>
      <c r="AY197" s="15" t="s">
        <v>142</v>
      </c>
      <c r="BE197" s="182">
        <f>IF(N197="základná",J197,0)</f>
        <v>0</v>
      </c>
      <c r="BF197" s="182">
        <f>IF(N197="znížená",J197,0)</f>
        <v>37.100000000000001</v>
      </c>
      <c r="BG197" s="182">
        <f>IF(N197="zákl. prenesená",J197,0)</f>
        <v>0</v>
      </c>
      <c r="BH197" s="182">
        <f>IF(N197="zníž. prenesená",J197,0)</f>
        <v>0</v>
      </c>
      <c r="BI197" s="182">
        <f>IF(N197="nulová",J197,0)</f>
        <v>0</v>
      </c>
      <c r="BJ197" s="15" t="s">
        <v>149</v>
      </c>
      <c r="BK197" s="182">
        <f>ROUND(I197*H197,2)</f>
        <v>37.100000000000001</v>
      </c>
      <c r="BL197" s="15" t="s">
        <v>174</v>
      </c>
      <c r="BM197" s="181" t="s">
        <v>366</v>
      </c>
    </row>
    <row r="198" s="2" customFormat="1" ht="16.5" customHeight="1">
      <c r="A198" s="28"/>
      <c r="B198" s="169"/>
      <c r="C198" s="183" t="s">
        <v>257</v>
      </c>
      <c r="D198" s="183" t="s">
        <v>291</v>
      </c>
      <c r="E198" s="184" t="s">
        <v>978</v>
      </c>
      <c r="F198" s="185" t="s">
        <v>979</v>
      </c>
      <c r="G198" s="186" t="s">
        <v>147</v>
      </c>
      <c r="H198" s="187">
        <v>1</v>
      </c>
      <c r="I198" s="188">
        <v>29.649999999999999</v>
      </c>
      <c r="J198" s="188">
        <f>ROUND(I198*H198,2)</f>
        <v>29.649999999999999</v>
      </c>
      <c r="K198" s="189"/>
      <c r="L198" s="190"/>
      <c r="M198" s="191" t="s">
        <v>1</v>
      </c>
      <c r="N198" s="192" t="s">
        <v>38</v>
      </c>
      <c r="O198" s="179">
        <v>0</v>
      </c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81" t="s">
        <v>203</v>
      </c>
      <c r="AT198" s="181" t="s">
        <v>291</v>
      </c>
      <c r="AU198" s="181" t="s">
        <v>149</v>
      </c>
      <c r="AY198" s="15" t="s">
        <v>142</v>
      </c>
      <c r="BE198" s="182">
        <f>IF(N198="základná",J198,0)</f>
        <v>0</v>
      </c>
      <c r="BF198" s="182">
        <f>IF(N198="znížená",J198,0)</f>
        <v>29.649999999999999</v>
      </c>
      <c r="BG198" s="182">
        <f>IF(N198="zákl. prenesená",J198,0)</f>
        <v>0</v>
      </c>
      <c r="BH198" s="182">
        <f>IF(N198="zníž. prenesená",J198,0)</f>
        <v>0</v>
      </c>
      <c r="BI198" s="182">
        <f>IF(N198="nulová",J198,0)</f>
        <v>0</v>
      </c>
      <c r="BJ198" s="15" t="s">
        <v>149</v>
      </c>
      <c r="BK198" s="182">
        <f>ROUND(I198*H198,2)</f>
        <v>29.649999999999999</v>
      </c>
      <c r="BL198" s="15" t="s">
        <v>174</v>
      </c>
      <c r="BM198" s="181" t="s">
        <v>369</v>
      </c>
    </row>
    <row r="199" s="2" customFormat="1" ht="24.15" customHeight="1">
      <c r="A199" s="28"/>
      <c r="B199" s="169"/>
      <c r="C199" s="170" t="s">
        <v>370</v>
      </c>
      <c r="D199" s="170" t="s">
        <v>144</v>
      </c>
      <c r="E199" s="171" t="s">
        <v>980</v>
      </c>
      <c r="F199" s="172" t="s">
        <v>981</v>
      </c>
      <c r="G199" s="173" t="s">
        <v>496</v>
      </c>
      <c r="H199" s="174">
        <v>4.5359999999999996</v>
      </c>
      <c r="I199" s="175">
        <v>1.1131997499999999</v>
      </c>
      <c r="J199" s="175">
        <f>ROUND(I199*H199,2)</f>
        <v>5.0499999999999998</v>
      </c>
      <c r="K199" s="176"/>
      <c r="L199" s="29"/>
      <c r="M199" s="177" t="s">
        <v>1</v>
      </c>
      <c r="N199" s="178" t="s">
        <v>38</v>
      </c>
      <c r="O199" s="179">
        <v>0</v>
      </c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81" t="s">
        <v>174</v>
      </c>
      <c r="AT199" s="181" t="s">
        <v>144</v>
      </c>
      <c r="AU199" s="181" t="s">
        <v>149</v>
      </c>
      <c r="AY199" s="15" t="s">
        <v>142</v>
      </c>
      <c r="BE199" s="182">
        <f>IF(N199="základná",J199,0)</f>
        <v>0</v>
      </c>
      <c r="BF199" s="182">
        <f>IF(N199="znížená",J199,0)</f>
        <v>5.0499999999999998</v>
      </c>
      <c r="BG199" s="182">
        <f>IF(N199="zákl. prenesená",J199,0)</f>
        <v>0</v>
      </c>
      <c r="BH199" s="182">
        <f>IF(N199="zníž. prenesená",J199,0)</f>
        <v>0</v>
      </c>
      <c r="BI199" s="182">
        <f>IF(N199="nulová",J199,0)</f>
        <v>0</v>
      </c>
      <c r="BJ199" s="15" t="s">
        <v>149</v>
      </c>
      <c r="BK199" s="182">
        <f>ROUND(I199*H199,2)</f>
        <v>5.0499999999999998</v>
      </c>
      <c r="BL199" s="15" t="s">
        <v>174</v>
      </c>
      <c r="BM199" s="181" t="s">
        <v>373</v>
      </c>
    </row>
    <row r="200" s="12" customFormat="1" ht="22.8" customHeight="1">
      <c r="A200" s="12"/>
      <c r="B200" s="157"/>
      <c r="C200" s="12"/>
      <c r="D200" s="158" t="s">
        <v>71</v>
      </c>
      <c r="E200" s="167" t="s">
        <v>982</v>
      </c>
      <c r="F200" s="167" t="s">
        <v>983</v>
      </c>
      <c r="G200" s="12"/>
      <c r="H200" s="12"/>
      <c r="I200" s="12"/>
      <c r="J200" s="168">
        <f>BK200</f>
        <v>4282.1499999999996</v>
      </c>
      <c r="K200" s="12"/>
      <c r="L200" s="157"/>
      <c r="M200" s="161"/>
      <c r="N200" s="162"/>
      <c r="O200" s="162"/>
      <c r="P200" s="163">
        <f>SUM(P201:P217)</f>
        <v>0</v>
      </c>
      <c r="Q200" s="162"/>
      <c r="R200" s="163">
        <f>SUM(R201:R217)</f>
        <v>0</v>
      </c>
      <c r="S200" s="162"/>
      <c r="T200" s="164">
        <f>SUM(T201:T217)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8" t="s">
        <v>149</v>
      </c>
      <c r="AT200" s="165" t="s">
        <v>71</v>
      </c>
      <c r="AU200" s="165" t="s">
        <v>80</v>
      </c>
      <c r="AY200" s="158" t="s">
        <v>142</v>
      </c>
      <c r="BK200" s="166">
        <f>SUM(BK201:BK217)</f>
        <v>4282.1499999999996</v>
      </c>
    </row>
    <row r="201" s="2" customFormat="1" ht="37.8" customHeight="1">
      <c r="A201" s="28"/>
      <c r="B201" s="169"/>
      <c r="C201" s="170" t="s">
        <v>260</v>
      </c>
      <c r="D201" s="170" t="s">
        <v>144</v>
      </c>
      <c r="E201" s="171" t="s">
        <v>984</v>
      </c>
      <c r="F201" s="172" t="s">
        <v>985</v>
      </c>
      <c r="G201" s="173" t="s">
        <v>388</v>
      </c>
      <c r="H201" s="174">
        <v>30</v>
      </c>
      <c r="I201" s="175">
        <v>17.469999999999999</v>
      </c>
      <c r="J201" s="175">
        <f>ROUND(I201*H201,2)</f>
        <v>524.10000000000002</v>
      </c>
      <c r="K201" s="176"/>
      <c r="L201" s="29"/>
      <c r="M201" s="177" t="s">
        <v>1</v>
      </c>
      <c r="N201" s="178" t="s">
        <v>38</v>
      </c>
      <c r="O201" s="179">
        <v>0</v>
      </c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81" t="s">
        <v>174</v>
      </c>
      <c r="AT201" s="181" t="s">
        <v>144</v>
      </c>
      <c r="AU201" s="181" t="s">
        <v>149</v>
      </c>
      <c r="AY201" s="15" t="s">
        <v>142</v>
      </c>
      <c r="BE201" s="182">
        <f>IF(N201="základná",J201,0)</f>
        <v>0</v>
      </c>
      <c r="BF201" s="182">
        <f>IF(N201="znížená",J201,0)</f>
        <v>524.10000000000002</v>
      </c>
      <c r="BG201" s="182">
        <f>IF(N201="zákl. prenesená",J201,0)</f>
        <v>0</v>
      </c>
      <c r="BH201" s="182">
        <f>IF(N201="zníž. prenesená",J201,0)</f>
        <v>0</v>
      </c>
      <c r="BI201" s="182">
        <f>IF(N201="nulová",J201,0)</f>
        <v>0</v>
      </c>
      <c r="BJ201" s="15" t="s">
        <v>149</v>
      </c>
      <c r="BK201" s="182">
        <f>ROUND(I201*H201,2)</f>
        <v>524.10000000000002</v>
      </c>
      <c r="BL201" s="15" t="s">
        <v>174</v>
      </c>
      <c r="BM201" s="181" t="s">
        <v>376</v>
      </c>
    </row>
    <row r="202" s="2" customFormat="1" ht="24.15" customHeight="1">
      <c r="A202" s="28"/>
      <c r="B202" s="169"/>
      <c r="C202" s="170" t="s">
        <v>377</v>
      </c>
      <c r="D202" s="170" t="s">
        <v>144</v>
      </c>
      <c r="E202" s="171" t="s">
        <v>986</v>
      </c>
      <c r="F202" s="172" t="s">
        <v>987</v>
      </c>
      <c r="G202" s="173" t="s">
        <v>388</v>
      </c>
      <c r="H202" s="174">
        <v>20</v>
      </c>
      <c r="I202" s="175">
        <v>18.760000000000002</v>
      </c>
      <c r="J202" s="175">
        <f>ROUND(I202*H202,2)</f>
        <v>375.19999999999999</v>
      </c>
      <c r="K202" s="176"/>
      <c r="L202" s="29"/>
      <c r="M202" s="177" t="s">
        <v>1</v>
      </c>
      <c r="N202" s="178" t="s">
        <v>38</v>
      </c>
      <c r="O202" s="179">
        <v>0</v>
      </c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81" t="s">
        <v>174</v>
      </c>
      <c r="AT202" s="181" t="s">
        <v>144</v>
      </c>
      <c r="AU202" s="181" t="s">
        <v>149</v>
      </c>
      <c r="AY202" s="15" t="s">
        <v>142</v>
      </c>
      <c r="BE202" s="182">
        <f>IF(N202="základná",J202,0)</f>
        <v>0</v>
      </c>
      <c r="BF202" s="182">
        <f>IF(N202="znížená",J202,0)</f>
        <v>375.19999999999999</v>
      </c>
      <c r="BG202" s="182">
        <f>IF(N202="zákl. prenesená",J202,0)</f>
        <v>0</v>
      </c>
      <c r="BH202" s="182">
        <f>IF(N202="zníž. prenesená",J202,0)</f>
        <v>0</v>
      </c>
      <c r="BI202" s="182">
        <f>IF(N202="nulová",J202,0)</f>
        <v>0</v>
      </c>
      <c r="BJ202" s="15" t="s">
        <v>149</v>
      </c>
      <c r="BK202" s="182">
        <f>ROUND(I202*H202,2)</f>
        <v>375.19999999999999</v>
      </c>
      <c r="BL202" s="15" t="s">
        <v>174</v>
      </c>
      <c r="BM202" s="181" t="s">
        <v>380</v>
      </c>
    </row>
    <row r="203" s="2" customFormat="1" ht="24.15" customHeight="1">
      <c r="A203" s="28"/>
      <c r="B203" s="169"/>
      <c r="C203" s="170" t="s">
        <v>265</v>
      </c>
      <c r="D203" s="170" t="s">
        <v>144</v>
      </c>
      <c r="E203" s="171" t="s">
        <v>988</v>
      </c>
      <c r="F203" s="172" t="s">
        <v>989</v>
      </c>
      <c r="G203" s="173" t="s">
        <v>388</v>
      </c>
      <c r="H203" s="174">
        <v>26</v>
      </c>
      <c r="I203" s="175">
        <v>23.460000000000001</v>
      </c>
      <c r="J203" s="175">
        <f>ROUND(I203*H203,2)</f>
        <v>609.96000000000004</v>
      </c>
      <c r="K203" s="176"/>
      <c r="L203" s="29"/>
      <c r="M203" s="177" t="s">
        <v>1</v>
      </c>
      <c r="N203" s="178" t="s">
        <v>38</v>
      </c>
      <c r="O203" s="179">
        <v>0</v>
      </c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1" t="s">
        <v>174</v>
      </c>
      <c r="AT203" s="181" t="s">
        <v>144</v>
      </c>
      <c r="AU203" s="181" t="s">
        <v>149</v>
      </c>
      <c r="AY203" s="15" t="s">
        <v>142</v>
      </c>
      <c r="BE203" s="182">
        <f>IF(N203="základná",J203,0)</f>
        <v>0</v>
      </c>
      <c r="BF203" s="182">
        <f>IF(N203="znížená",J203,0)</f>
        <v>609.96000000000004</v>
      </c>
      <c r="BG203" s="182">
        <f>IF(N203="zákl. prenesená",J203,0)</f>
        <v>0</v>
      </c>
      <c r="BH203" s="182">
        <f>IF(N203="zníž. prenesená",J203,0)</f>
        <v>0</v>
      </c>
      <c r="BI203" s="182">
        <f>IF(N203="nulová",J203,0)</f>
        <v>0</v>
      </c>
      <c r="BJ203" s="15" t="s">
        <v>149</v>
      </c>
      <c r="BK203" s="182">
        <f>ROUND(I203*H203,2)</f>
        <v>609.96000000000004</v>
      </c>
      <c r="BL203" s="15" t="s">
        <v>174</v>
      </c>
      <c r="BM203" s="181" t="s">
        <v>383</v>
      </c>
    </row>
    <row r="204" s="2" customFormat="1" ht="24.15" customHeight="1">
      <c r="A204" s="28"/>
      <c r="B204" s="169"/>
      <c r="C204" s="170" t="s">
        <v>385</v>
      </c>
      <c r="D204" s="170" t="s">
        <v>144</v>
      </c>
      <c r="E204" s="171" t="s">
        <v>990</v>
      </c>
      <c r="F204" s="172" t="s">
        <v>991</v>
      </c>
      <c r="G204" s="173" t="s">
        <v>388</v>
      </c>
      <c r="H204" s="174">
        <v>22</v>
      </c>
      <c r="I204" s="175">
        <v>60.409999999999997</v>
      </c>
      <c r="J204" s="175">
        <f>ROUND(I204*H204,2)</f>
        <v>1329.02</v>
      </c>
      <c r="K204" s="176"/>
      <c r="L204" s="29"/>
      <c r="M204" s="177" t="s">
        <v>1</v>
      </c>
      <c r="N204" s="178" t="s">
        <v>38</v>
      </c>
      <c r="O204" s="179">
        <v>0</v>
      </c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81" t="s">
        <v>174</v>
      </c>
      <c r="AT204" s="181" t="s">
        <v>144</v>
      </c>
      <c r="AU204" s="181" t="s">
        <v>149</v>
      </c>
      <c r="AY204" s="15" t="s">
        <v>142</v>
      </c>
      <c r="BE204" s="182">
        <f>IF(N204="základná",J204,0)</f>
        <v>0</v>
      </c>
      <c r="BF204" s="182">
        <f>IF(N204="znížená",J204,0)</f>
        <v>1329.02</v>
      </c>
      <c r="BG204" s="182">
        <f>IF(N204="zákl. prenesená",J204,0)</f>
        <v>0</v>
      </c>
      <c r="BH204" s="182">
        <f>IF(N204="zníž. prenesená",J204,0)</f>
        <v>0</v>
      </c>
      <c r="BI204" s="182">
        <f>IF(N204="nulová",J204,0)</f>
        <v>0</v>
      </c>
      <c r="BJ204" s="15" t="s">
        <v>149</v>
      </c>
      <c r="BK204" s="182">
        <f>ROUND(I204*H204,2)</f>
        <v>1329.02</v>
      </c>
      <c r="BL204" s="15" t="s">
        <v>174</v>
      </c>
      <c r="BM204" s="181" t="s">
        <v>389</v>
      </c>
    </row>
    <row r="205" s="2" customFormat="1" ht="24.15" customHeight="1">
      <c r="A205" s="28"/>
      <c r="B205" s="169"/>
      <c r="C205" s="170" t="s">
        <v>268</v>
      </c>
      <c r="D205" s="170" t="s">
        <v>144</v>
      </c>
      <c r="E205" s="171" t="s">
        <v>992</v>
      </c>
      <c r="F205" s="172" t="s">
        <v>993</v>
      </c>
      <c r="G205" s="173" t="s">
        <v>994</v>
      </c>
      <c r="H205" s="174">
        <v>16</v>
      </c>
      <c r="I205" s="175">
        <v>9.0399999999999991</v>
      </c>
      <c r="J205" s="175">
        <f>ROUND(I205*H205,2)</f>
        <v>144.63999999999999</v>
      </c>
      <c r="K205" s="176"/>
      <c r="L205" s="29"/>
      <c r="M205" s="177" t="s">
        <v>1</v>
      </c>
      <c r="N205" s="178" t="s">
        <v>38</v>
      </c>
      <c r="O205" s="179">
        <v>0</v>
      </c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81" t="s">
        <v>174</v>
      </c>
      <c r="AT205" s="181" t="s">
        <v>144</v>
      </c>
      <c r="AU205" s="181" t="s">
        <v>149</v>
      </c>
      <c r="AY205" s="15" t="s">
        <v>142</v>
      </c>
      <c r="BE205" s="182">
        <f>IF(N205="základná",J205,0)</f>
        <v>0</v>
      </c>
      <c r="BF205" s="182">
        <f>IF(N205="znížená",J205,0)</f>
        <v>144.63999999999999</v>
      </c>
      <c r="BG205" s="182">
        <f>IF(N205="zákl. prenesená",J205,0)</f>
        <v>0</v>
      </c>
      <c r="BH205" s="182">
        <f>IF(N205="zníž. prenesená",J205,0)</f>
        <v>0</v>
      </c>
      <c r="BI205" s="182">
        <f>IF(N205="nulová",J205,0)</f>
        <v>0</v>
      </c>
      <c r="BJ205" s="15" t="s">
        <v>149</v>
      </c>
      <c r="BK205" s="182">
        <f>ROUND(I205*H205,2)</f>
        <v>144.63999999999999</v>
      </c>
      <c r="BL205" s="15" t="s">
        <v>174</v>
      </c>
      <c r="BM205" s="181" t="s">
        <v>392</v>
      </c>
    </row>
    <row r="206" s="2" customFormat="1" ht="24.15" customHeight="1">
      <c r="A206" s="28"/>
      <c r="B206" s="169"/>
      <c r="C206" s="183" t="s">
        <v>393</v>
      </c>
      <c r="D206" s="183" t="s">
        <v>291</v>
      </c>
      <c r="E206" s="184" t="s">
        <v>995</v>
      </c>
      <c r="F206" s="185" t="s">
        <v>996</v>
      </c>
      <c r="G206" s="186" t="s">
        <v>147</v>
      </c>
      <c r="H206" s="187">
        <v>16</v>
      </c>
      <c r="I206" s="188">
        <v>9.5199999999999996</v>
      </c>
      <c r="J206" s="188">
        <f>ROUND(I206*H206,2)</f>
        <v>152.31999999999999</v>
      </c>
      <c r="K206" s="189"/>
      <c r="L206" s="190"/>
      <c r="M206" s="191" t="s">
        <v>1</v>
      </c>
      <c r="N206" s="192" t="s">
        <v>38</v>
      </c>
      <c r="O206" s="179">
        <v>0</v>
      </c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1" t="s">
        <v>203</v>
      </c>
      <c r="AT206" s="181" t="s">
        <v>291</v>
      </c>
      <c r="AU206" s="181" t="s">
        <v>149</v>
      </c>
      <c r="AY206" s="15" t="s">
        <v>142</v>
      </c>
      <c r="BE206" s="182">
        <f>IF(N206="základná",J206,0)</f>
        <v>0</v>
      </c>
      <c r="BF206" s="182">
        <f>IF(N206="znížená",J206,0)</f>
        <v>152.31999999999999</v>
      </c>
      <c r="BG206" s="182">
        <f>IF(N206="zákl. prenesená",J206,0)</f>
        <v>0</v>
      </c>
      <c r="BH206" s="182">
        <f>IF(N206="zníž. prenesená",J206,0)</f>
        <v>0</v>
      </c>
      <c r="BI206" s="182">
        <f>IF(N206="nulová",J206,0)</f>
        <v>0</v>
      </c>
      <c r="BJ206" s="15" t="s">
        <v>149</v>
      </c>
      <c r="BK206" s="182">
        <f>ROUND(I206*H206,2)</f>
        <v>152.31999999999999</v>
      </c>
      <c r="BL206" s="15" t="s">
        <v>174</v>
      </c>
      <c r="BM206" s="181" t="s">
        <v>396</v>
      </c>
    </row>
    <row r="207" s="2" customFormat="1" ht="24.15" customHeight="1">
      <c r="A207" s="28"/>
      <c r="B207" s="169"/>
      <c r="C207" s="170" t="s">
        <v>272</v>
      </c>
      <c r="D207" s="170" t="s">
        <v>144</v>
      </c>
      <c r="E207" s="171" t="s">
        <v>997</v>
      </c>
      <c r="F207" s="172" t="s">
        <v>998</v>
      </c>
      <c r="G207" s="173" t="s">
        <v>999</v>
      </c>
      <c r="H207" s="174">
        <v>11</v>
      </c>
      <c r="I207" s="175">
        <v>18.07</v>
      </c>
      <c r="J207" s="175">
        <f>ROUND(I207*H207,2)</f>
        <v>198.77000000000001</v>
      </c>
      <c r="K207" s="176"/>
      <c r="L207" s="29"/>
      <c r="M207" s="177" t="s">
        <v>1</v>
      </c>
      <c r="N207" s="178" t="s">
        <v>38</v>
      </c>
      <c r="O207" s="179">
        <v>0</v>
      </c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81" t="s">
        <v>174</v>
      </c>
      <c r="AT207" s="181" t="s">
        <v>144</v>
      </c>
      <c r="AU207" s="181" t="s">
        <v>149</v>
      </c>
      <c r="AY207" s="15" t="s">
        <v>142</v>
      </c>
      <c r="BE207" s="182">
        <f>IF(N207="základná",J207,0)</f>
        <v>0</v>
      </c>
      <c r="BF207" s="182">
        <f>IF(N207="znížená",J207,0)</f>
        <v>198.77000000000001</v>
      </c>
      <c r="BG207" s="182">
        <f>IF(N207="zákl. prenesená",J207,0)</f>
        <v>0</v>
      </c>
      <c r="BH207" s="182">
        <f>IF(N207="zníž. prenesená",J207,0)</f>
        <v>0</v>
      </c>
      <c r="BI207" s="182">
        <f>IF(N207="nulová",J207,0)</f>
        <v>0</v>
      </c>
      <c r="BJ207" s="15" t="s">
        <v>149</v>
      </c>
      <c r="BK207" s="182">
        <f>ROUND(I207*H207,2)</f>
        <v>198.77000000000001</v>
      </c>
      <c r="BL207" s="15" t="s">
        <v>174</v>
      </c>
      <c r="BM207" s="181" t="s">
        <v>399</v>
      </c>
    </row>
    <row r="208" s="2" customFormat="1" ht="16.5" customHeight="1">
      <c r="A208" s="28"/>
      <c r="B208" s="169"/>
      <c r="C208" s="183" t="s">
        <v>400</v>
      </c>
      <c r="D208" s="183" t="s">
        <v>291</v>
      </c>
      <c r="E208" s="184" t="s">
        <v>1000</v>
      </c>
      <c r="F208" s="185" t="s">
        <v>1001</v>
      </c>
      <c r="G208" s="186" t="s">
        <v>147</v>
      </c>
      <c r="H208" s="187">
        <v>11</v>
      </c>
      <c r="I208" s="188">
        <v>2.1400000000000001</v>
      </c>
      <c r="J208" s="188">
        <f>ROUND(I208*H208,2)</f>
        <v>23.539999999999999</v>
      </c>
      <c r="K208" s="189"/>
      <c r="L208" s="190"/>
      <c r="M208" s="191" t="s">
        <v>1</v>
      </c>
      <c r="N208" s="192" t="s">
        <v>38</v>
      </c>
      <c r="O208" s="179">
        <v>0</v>
      </c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81" t="s">
        <v>203</v>
      </c>
      <c r="AT208" s="181" t="s">
        <v>291</v>
      </c>
      <c r="AU208" s="181" t="s">
        <v>149</v>
      </c>
      <c r="AY208" s="15" t="s">
        <v>142</v>
      </c>
      <c r="BE208" s="182">
        <f>IF(N208="základná",J208,0)</f>
        <v>0</v>
      </c>
      <c r="BF208" s="182">
        <f>IF(N208="znížená",J208,0)</f>
        <v>23.539999999999999</v>
      </c>
      <c r="BG208" s="182">
        <f>IF(N208="zákl. prenesená",J208,0)</f>
        <v>0</v>
      </c>
      <c r="BH208" s="182">
        <f>IF(N208="zníž. prenesená",J208,0)</f>
        <v>0</v>
      </c>
      <c r="BI208" s="182">
        <f>IF(N208="nulová",J208,0)</f>
        <v>0</v>
      </c>
      <c r="BJ208" s="15" t="s">
        <v>149</v>
      </c>
      <c r="BK208" s="182">
        <f>ROUND(I208*H208,2)</f>
        <v>23.539999999999999</v>
      </c>
      <c r="BL208" s="15" t="s">
        <v>174</v>
      </c>
      <c r="BM208" s="181" t="s">
        <v>403</v>
      </c>
    </row>
    <row r="209" s="2" customFormat="1" ht="16.5" customHeight="1">
      <c r="A209" s="28"/>
      <c r="B209" s="169"/>
      <c r="C209" s="170" t="s">
        <v>275</v>
      </c>
      <c r="D209" s="170" t="s">
        <v>144</v>
      </c>
      <c r="E209" s="171" t="s">
        <v>1002</v>
      </c>
      <c r="F209" s="172" t="s">
        <v>1003</v>
      </c>
      <c r="G209" s="173" t="s">
        <v>147</v>
      </c>
      <c r="H209" s="174">
        <v>1</v>
      </c>
      <c r="I209" s="175">
        <v>5</v>
      </c>
      <c r="J209" s="175">
        <f>ROUND(I209*H209,2)</f>
        <v>5</v>
      </c>
      <c r="K209" s="176"/>
      <c r="L209" s="29"/>
      <c r="M209" s="177" t="s">
        <v>1</v>
      </c>
      <c r="N209" s="178" t="s">
        <v>38</v>
      </c>
      <c r="O209" s="179">
        <v>0</v>
      </c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1" t="s">
        <v>174</v>
      </c>
      <c r="AT209" s="181" t="s">
        <v>144</v>
      </c>
      <c r="AU209" s="181" t="s">
        <v>149</v>
      </c>
      <c r="AY209" s="15" t="s">
        <v>142</v>
      </c>
      <c r="BE209" s="182">
        <f>IF(N209="základná",J209,0)</f>
        <v>0</v>
      </c>
      <c r="BF209" s="182">
        <f>IF(N209="znížená",J209,0)</f>
        <v>5</v>
      </c>
      <c r="BG209" s="182">
        <f>IF(N209="zákl. prenesená",J209,0)</f>
        <v>0</v>
      </c>
      <c r="BH209" s="182">
        <f>IF(N209="zníž. prenesená",J209,0)</f>
        <v>0</v>
      </c>
      <c r="BI209" s="182">
        <f>IF(N209="nulová",J209,0)</f>
        <v>0</v>
      </c>
      <c r="BJ209" s="15" t="s">
        <v>149</v>
      </c>
      <c r="BK209" s="182">
        <f>ROUND(I209*H209,2)</f>
        <v>5</v>
      </c>
      <c r="BL209" s="15" t="s">
        <v>174</v>
      </c>
      <c r="BM209" s="181" t="s">
        <v>406</v>
      </c>
    </row>
    <row r="210" s="2" customFormat="1" ht="16.5" customHeight="1">
      <c r="A210" s="28"/>
      <c r="B210" s="169"/>
      <c r="C210" s="183" t="s">
        <v>407</v>
      </c>
      <c r="D210" s="183" t="s">
        <v>291</v>
      </c>
      <c r="E210" s="184" t="s">
        <v>1004</v>
      </c>
      <c r="F210" s="185" t="s">
        <v>1005</v>
      </c>
      <c r="G210" s="186" t="s">
        <v>147</v>
      </c>
      <c r="H210" s="187">
        <v>1</v>
      </c>
      <c r="I210" s="188">
        <v>40.060000000000002</v>
      </c>
      <c r="J210" s="188">
        <f>ROUND(I210*H210,2)</f>
        <v>40.060000000000002</v>
      </c>
      <c r="K210" s="189"/>
      <c r="L210" s="190"/>
      <c r="M210" s="191" t="s">
        <v>1</v>
      </c>
      <c r="N210" s="192" t="s">
        <v>38</v>
      </c>
      <c r="O210" s="179">
        <v>0</v>
      </c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81" t="s">
        <v>203</v>
      </c>
      <c r="AT210" s="181" t="s">
        <v>291</v>
      </c>
      <c r="AU210" s="181" t="s">
        <v>149</v>
      </c>
      <c r="AY210" s="15" t="s">
        <v>142</v>
      </c>
      <c r="BE210" s="182">
        <f>IF(N210="základná",J210,0)</f>
        <v>0</v>
      </c>
      <c r="BF210" s="182">
        <f>IF(N210="znížená",J210,0)</f>
        <v>40.060000000000002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5" t="s">
        <v>149</v>
      </c>
      <c r="BK210" s="182">
        <f>ROUND(I210*H210,2)</f>
        <v>40.060000000000002</v>
      </c>
      <c r="BL210" s="15" t="s">
        <v>174</v>
      </c>
      <c r="BM210" s="181" t="s">
        <v>410</v>
      </c>
    </row>
    <row r="211" s="2" customFormat="1" ht="24.15" customHeight="1">
      <c r="A211" s="28"/>
      <c r="B211" s="169"/>
      <c r="C211" s="170" t="s">
        <v>279</v>
      </c>
      <c r="D211" s="170" t="s">
        <v>144</v>
      </c>
      <c r="E211" s="171" t="s">
        <v>1006</v>
      </c>
      <c r="F211" s="172" t="s">
        <v>1007</v>
      </c>
      <c r="G211" s="173" t="s">
        <v>1008</v>
      </c>
      <c r="H211" s="174">
        <v>1</v>
      </c>
      <c r="I211" s="175">
        <v>21.780000000000001</v>
      </c>
      <c r="J211" s="175">
        <f>ROUND(I211*H211,2)</f>
        <v>21.780000000000001</v>
      </c>
      <c r="K211" s="176"/>
      <c r="L211" s="29"/>
      <c r="M211" s="177" t="s">
        <v>1</v>
      </c>
      <c r="N211" s="178" t="s">
        <v>38</v>
      </c>
      <c r="O211" s="179">
        <v>0</v>
      </c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81" t="s">
        <v>174</v>
      </c>
      <c r="AT211" s="181" t="s">
        <v>144</v>
      </c>
      <c r="AU211" s="181" t="s">
        <v>149</v>
      </c>
      <c r="AY211" s="15" t="s">
        <v>142</v>
      </c>
      <c r="BE211" s="182">
        <f>IF(N211="základná",J211,0)</f>
        <v>0</v>
      </c>
      <c r="BF211" s="182">
        <f>IF(N211="znížená",J211,0)</f>
        <v>21.780000000000001</v>
      </c>
      <c r="BG211" s="182">
        <f>IF(N211="zákl. prenesená",J211,0)</f>
        <v>0</v>
      </c>
      <c r="BH211" s="182">
        <f>IF(N211="zníž. prenesená",J211,0)</f>
        <v>0</v>
      </c>
      <c r="BI211" s="182">
        <f>IF(N211="nulová",J211,0)</f>
        <v>0</v>
      </c>
      <c r="BJ211" s="15" t="s">
        <v>149</v>
      </c>
      <c r="BK211" s="182">
        <f>ROUND(I211*H211,2)</f>
        <v>21.780000000000001</v>
      </c>
      <c r="BL211" s="15" t="s">
        <v>174</v>
      </c>
      <c r="BM211" s="181" t="s">
        <v>413</v>
      </c>
    </row>
    <row r="212" s="2" customFormat="1" ht="21.75" customHeight="1">
      <c r="A212" s="28"/>
      <c r="B212" s="169"/>
      <c r="C212" s="183" t="s">
        <v>414</v>
      </c>
      <c r="D212" s="183" t="s">
        <v>291</v>
      </c>
      <c r="E212" s="184" t="s">
        <v>1009</v>
      </c>
      <c r="F212" s="185" t="s">
        <v>1010</v>
      </c>
      <c r="G212" s="186" t="s">
        <v>147</v>
      </c>
      <c r="H212" s="187">
        <v>1</v>
      </c>
      <c r="I212" s="188">
        <v>469.75</v>
      </c>
      <c r="J212" s="188">
        <f>ROUND(I212*H212,2)</f>
        <v>469.75</v>
      </c>
      <c r="K212" s="189"/>
      <c r="L212" s="190"/>
      <c r="M212" s="191" t="s">
        <v>1</v>
      </c>
      <c r="N212" s="192" t="s">
        <v>38</v>
      </c>
      <c r="O212" s="179">
        <v>0</v>
      </c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1" t="s">
        <v>203</v>
      </c>
      <c r="AT212" s="181" t="s">
        <v>291</v>
      </c>
      <c r="AU212" s="181" t="s">
        <v>149</v>
      </c>
      <c r="AY212" s="15" t="s">
        <v>142</v>
      </c>
      <c r="BE212" s="182">
        <f>IF(N212="základná",J212,0)</f>
        <v>0</v>
      </c>
      <c r="BF212" s="182">
        <f>IF(N212="znížená",J212,0)</f>
        <v>469.75</v>
      </c>
      <c r="BG212" s="182">
        <f>IF(N212="zákl. prenesená",J212,0)</f>
        <v>0</v>
      </c>
      <c r="BH212" s="182">
        <f>IF(N212="zníž. prenesená",J212,0)</f>
        <v>0</v>
      </c>
      <c r="BI212" s="182">
        <f>IF(N212="nulová",J212,0)</f>
        <v>0</v>
      </c>
      <c r="BJ212" s="15" t="s">
        <v>149</v>
      </c>
      <c r="BK212" s="182">
        <f>ROUND(I212*H212,2)</f>
        <v>469.75</v>
      </c>
      <c r="BL212" s="15" t="s">
        <v>174</v>
      </c>
      <c r="BM212" s="181" t="s">
        <v>417</v>
      </c>
    </row>
    <row r="213" s="2" customFormat="1" ht="21.75" customHeight="1">
      <c r="A213" s="28"/>
      <c r="B213" s="169"/>
      <c r="C213" s="170" t="s">
        <v>282</v>
      </c>
      <c r="D213" s="170" t="s">
        <v>144</v>
      </c>
      <c r="E213" s="171" t="s">
        <v>1011</v>
      </c>
      <c r="F213" s="172" t="s">
        <v>1012</v>
      </c>
      <c r="G213" s="173" t="s">
        <v>147</v>
      </c>
      <c r="H213" s="174">
        <v>1</v>
      </c>
      <c r="I213" s="175">
        <v>5.46</v>
      </c>
      <c r="J213" s="175">
        <f>ROUND(I213*H213,2)</f>
        <v>5.46</v>
      </c>
      <c r="K213" s="176"/>
      <c r="L213" s="29"/>
      <c r="M213" s="177" t="s">
        <v>1</v>
      </c>
      <c r="N213" s="178" t="s">
        <v>38</v>
      </c>
      <c r="O213" s="179">
        <v>0</v>
      </c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81" t="s">
        <v>174</v>
      </c>
      <c r="AT213" s="181" t="s">
        <v>144</v>
      </c>
      <c r="AU213" s="181" t="s">
        <v>149</v>
      </c>
      <c r="AY213" s="15" t="s">
        <v>142</v>
      </c>
      <c r="BE213" s="182">
        <f>IF(N213="základná",J213,0)</f>
        <v>0</v>
      </c>
      <c r="BF213" s="182">
        <f>IF(N213="znížená",J213,0)</f>
        <v>5.46</v>
      </c>
      <c r="BG213" s="182">
        <f>IF(N213="zákl. prenesená",J213,0)</f>
        <v>0</v>
      </c>
      <c r="BH213" s="182">
        <f>IF(N213="zníž. prenesená",J213,0)</f>
        <v>0</v>
      </c>
      <c r="BI213" s="182">
        <f>IF(N213="nulová",J213,0)</f>
        <v>0</v>
      </c>
      <c r="BJ213" s="15" t="s">
        <v>149</v>
      </c>
      <c r="BK213" s="182">
        <f>ROUND(I213*H213,2)</f>
        <v>5.46</v>
      </c>
      <c r="BL213" s="15" t="s">
        <v>174</v>
      </c>
      <c r="BM213" s="181" t="s">
        <v>420</v>
      </c>
    </row>
    <row r="214" s="2" customFormat="1" ht="16.5" customHeight="1">
      <c r="A214" s="28"/>
      <c r="B214" s="169"/>
      <c r="C214" s="183" t="s">
        <v>421</v>
      </c>
      <c r="D214" s="183" t="s">
        <v>291</v>
      </c>
      <c r="E214" s="184" t="s">
        <v>1013</v>
      </c>
      <c r="F214" s="185" t="s">
        <v>1014</v>
      </c>
      <c r="G214" s="186" t="s">
        <v>147</v>
      </c>
      <c r="H214" s="187">
        <v>1</v>
      </c>
      <c r="I214" s="188">
        <v>51.289999999999999</v>
      </c>
      <c r="J214" s="188">
        <f>ROUND(I214*H214,2)</f>
        <v>51.289999999999999</v>
      </c>
      <c r="K214" s="189"/>
      <c r="L214" s="190"/>
      <c r="M214" s="191" t="s">
        <v>1</v>
      </c>
      <c r="N214" s="192" t="s">
        <v>38</v>
      </c>
      <c r="O214" s="179">
        <v>0</v>
      </c>
      <c r="P214" s="179">
        <f>O214*H214</f>
        <v>0</v>
      </c>
      <c r="Q214" s="179">
        <v>0</v>
      </c>
      <c r="R214" s="179">
        <f>Q214*H214</f>
        <v>0</v>
      </c>
      <c r="S214" s="179">
        <v>0</v>
      </c>
      <c r="T214" s="180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81" t="s">
        <v>203</v>
      </c>
      <c r="AT214" s="181" t="s">
        <v>291</v>
      </c>
      <c r="AU214" s="181" t="s">
        <v>149</v>
      </c>
      <c r="AY214" s="15" t="s">
        <v>142</v>
      </c>
      <c r="BE214" s="182">
        <f>IF(N214="základná",J214,0)</f>
        <v>0</v>
      </c>
      <c r="BF214" s="182">
        <f>IF(N214="znížená",J214,0)</f>
        <v>51.289999999999999</v>
      </c>
      <c r="BG214" s="182">
        <f>IF(N214="zákl. prenesená",J214,0)</f>
        <v>0</v>
      </c>
      <c r="BH214" s="182">
        <f>IF(N214="zníž. prenesená",J214,0)</f>
        <v>0</v>
      </c>
      <c r="BI214" s="182">
        <f>IF(N214="nulová",J214,0)</f>
        <v>0</v>
      </c>
      <c r="BJ214" s="15" t="s">
        <v>149</v>
      </c>
      <c r="BK214" s="182">
        <f>ROUND(I214*H214,2)</f>
        <v>51.289999999999999</v>
      </c>
      <c r="BL214" s="15" t="s">
        <v>174</v>
      </c>
      <c r="BM214" s="181" t="s">
        <v>424</v>
      </c>
    </row>
    <row r="215" s="2" customFormat="1" ht="24.15" customHeight="1">
      <c r="A215" s="28"/>
      <c r="B215" s="169"/>
      <c r="C215" s="170" t="s">
        <v>286</v>
      </c>
      <c r="D215" s="170" t="s">
        <v>144</v>
      </c>
      <c r="E215" s="171" t="s">
        <v>1015</v>
      </c>
      <c r="F215" s="172" t="s">
        <v>1016</v>
      </c>
      <c r="G215" s="173" t="s">
        <v>388</v>
      </c>
      <c r="H215" s="174">
        <v>98</v>
      </c>
      <c r="I215" s="175">
        <v>1.8</v>
      </c>
      <c r="J215" s="175">
        <f>ROUND(I215*H215,2)</f>
        <v>176.40000000000001</v>
      </c>
      <c r="K215" s="176"/>
      <c r="L215" s="29"/>
      <c r="M215" s="177" t="s">
        <v>1</v>
      </c>
      <c r="N215" s="178" t="s">
        <v>38</v>
      </c>
      <c r="O215" s="179">
        <v>0</v>
      </c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1" t="s">
        <v>174</v>
      </c>
      <c r="AT215" s="181" t="s">
        <v>144</v>
      </c>
      <c r="AU215" s="181" t="s">
        <v>149</v>
      </c>
      <c r="AY215" s="15" t="s">
        <v>142</v>
      </c>
      <c r="BE215" s="182">
        <f>IF(N215="základná",J215,0)</f>
        <v>0</v>
      </c>
      <c r="BF215" s="182">
        <f>IF(N215="znížená",J215,0)</f>
        <v>176.40000000000001</v>
      </c>
      <c r="BG215" s="182">
        <f>IF(N215="zákl. prenesená",J215,0)</f>
        <v>0</v>
      </c>
      <c r="BH215" s="182">
        <f>IF(N215="zníž. prenesená",J215,0)</f>
        <v>0</v>
      </c>
      <c r="BI215" s="182">
        <f>IF(N215="nulová",J215,0)</f>
        <v>0</v>
      </c>
      <c r="BJ215" s="15" t="s">
        <v>149</v>
      </c>
      <c r="BK215" s="182">
        <f>ROUND(I215*H215,2)</f>
        <v>176.40000000000001</v>
      </c>
      <c r="BL215" s="15" t="s">
        <v>174</v>
      </c>
      <c r="BM215" s="181" t="s">
        <v>427</v>
      </c>
    </row>
    <row r="216" s="2" customFormat="1" ht="16.5" customHeight="1">
      <c r="A216" s="28"/>
      <c r="B216" s="169"/>
      <c r="C216" s="170" t="s">
        <v>428</v>
      </c>
      <c r="D216" s="170" t="s">
        <v>144</v>
      </c>
      <c r="E216" s="171" t="s">
        <v>1017</v>
      </c>
      <c r="F216" s="172" t="s">
        <v>1018</v>
      </c>
      <c r="G216" s="173" t="s">
        <v>388</v>
      </c>
      <c r="H216" s="174">
        <v>98</v>
      </c>
      <c r="I216" s="175">
        <v>1.28</v>
      </c>
      <c r="J216" s="175">
        <f>ROUND(I216*H216,2)</f>
        <v>125.44</v>
      </c>
      <c r="K216" s="176"/>
      <c r="L216" s="29"/>
      <c r="M216" s="177" t="s">
        <v>1</v>
      </c>
      <c r="N216" s="178" t="s">
        <v>38</v>
      </c>
      <c r="O216" s="179">
        <v>0</v>
      </c>
      <c r="P216" s="179">
        <f>O216*H216</f>
        <v>0</v>
      </c>
      <c r="Q216" s="179">
        <v>0</v>
      </c>
      <c r="R216" s="179">
        <f>Q216*H216</f>
        <v>0</v>
      </c>
      <c r="S216" s="179">
        <v>0</v>
      </c>
      <c r="T216" s="180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81" t="s">
        <v>174</v>
      </c>
      <c r="AT216" s="181" t="s">
        <v>144</v>
      </c>
      <c r="AU216" s="181" t="s">
        <v>149</v>
      </c>
      <c r="AY216" s="15" t="s">
        <v>142</v>
      </c>
      <c r="BE216" s="182">
        <f>IF(N216="základná",J216,0)</f>
        <v>0</v>
      </c>
      <c r="BF216" s="182">
        <f>IF(N216="znížená",J216,0)</f>
        <v>125.44</v>
      </c>
      <c r="BG216" s="182">
        <f>IF(N216="zákl. prenesená",J216,0)</f>
        <v>0</v>
      </c>
      <c r="BH216" s="182">
        <f>IF(N216="zníž. prenesená",J216,0)</f>
        <v>0</v>
      </c>
      <c r="BI216" s="182">
        <f>IF(N216="nulová",J216,0)</f>
        <v>0</v>
      </c>
      <c r="BJ216" s="15" t="s">
        <v>149</v>
      </c>
      <c r="BK216" s="182">
        <f>ROUND(I216*H216,2)</f>
        <v>125.44</v>
      </c>
      <c r="BL216" s="15" t="s">
        <v>174</v>
      </c>
      <c r="BM216" s="181" t="s">
        <v>431</v>
      </c>
    </row>
    <row r="217" s="2" customFormat="1" ht="24.15" customHeight="1">
      <c r="A217" s="28"/>
      <c r="B217" s="169"/>
      <c r="C217" s="170" t="s">
        <v>289</v>
      </c>
      <c r="D217" s="170" t="s">
        <v>144</v>
      </c>
      <c r="E217" s="171" t="s">
        <v>1019</v>
      </c>
      <c r="F217" s="172" t="s">
        <v>1020</v>
      </c>
      <c r="G217" s="173" t="s">
        <v>496</v>
      </c>
      <c r="H217" s="174">
        <v>38.758000000000003</v>
      </c>
      <c r="I217" s="175">
        <v>0.75899983000000004</v>
      </c>
      <c r="J217" s="175">
        <f>ROUND(I217*H217,2)</f>
        <v>29.420000000000002</v>
      </c>
      <c r="K217" s="176"/>
      <c r="L217" s="29"/>
      <c r="M217" s="177" t="s">
        <v>1</v>
      </c>
      <c r="N217" s="178" t="s">
        <v>38</v>
      </c>
      <c r="O217" s="179">
        <v>0</v>
      </c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81" t="s">
        <v>174</v>
      </c>
      <c r="AT217" s="181" t="s">
        <v>144</v>
      </c>
      <c r="AU217" s="181" t="s">
        <v>149</v>
      </c>
      <c r="AY217" s="15" t="s">
        <v>142</v>
      </c>
      <c r="BE217" s="182">
        <f>IF(N217="základná",J217,0)</f>
        <v>0</v>
      </c>
      <c r="BF217" s="182">
        <f>IF(N217="znížená",J217,0)</f>
        <v>29.420000000000002</v>
      </c>
      <c r="BG217" s="182">
        <f>IF(N217="zákl. prenesená",J217,0)</f>
        <v>0</v>
      </c>
      <c r="BH217" s="182">
        <f>IF(N217="zníž. prenesená",J217,0)</f>
        <v>0</v>
      </c>
      <c r="BI217" s="182">
        <f>IF(N217="nulová",J217,0)</f>
        <v>0</v>
      </c>
      <c r="BJ217" s="15" t="s">
        <v>149</v>
      </c>
      <c r="BK217" s="182">
        <f>ROUND(I217*H217,2)</f>
        <v>29.420000000000002</v>
      </c>
      <c r="BL217" s="15" t="s">
        <v>174</v>
      </c>
      <c r="BM217" s="181" t="s">
        <v>434</v>
      </c>
    </row>
    <row r="218" s="12" customFormat="1" ht="22.8" customHeight="1">
      <c r="A218" s="12"/>
      <c r="B218" s="157"/>
      <c r="C218" s="12"/>
      <c r="D218" s="158" t="s">
        <v>71</v>
      </c>
      <c r="E218" s="167" t="s">
        <v>1021</v>
      </c>
      <c r="F218" s="167" t="s">
        <v>1022</v>
      </c>
      <c r="G218" s="12"/>
      <c r="H218" s="12"/>
      <c r="I218" s="12"/>
      <c r="J218" s="168">
        <f>BK218</f>
        <v>6679.9800000000005</v>
      </c>
      <c r="K218" s="12"/>
      <c r="L218" s="157"/>
      <c r="M218" s="161"/>
      <c r="N218" s="162"/>
      <c r="O218" s="162"/>
      <c r="P218" s="163">
        <f>SUM(P219:P250)</f>
        <v>0</v>
      </c>
      <c r="Q218" s="162"/>
      <c r="R218" s="163">
        <f>SUM(R219:R250)</f>
        <v>0</v>
      </c>
      <c r="S218" s="162"/>
      <c r="T218" s="164">
        <f>SUM(T219:T250)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8" t="s">
        <v>149</v>
      </c>
      <c r="AT218" s="165" t="s">
        <v>71</v>
      </c>
      <c r="AU218" s="165" t="s">
        <v>80</v>
      </c>
      <c r="AY218" s="158" t="s">
        <v>142</v>
      </c>
      <c r="BK218" s="166">
        <f>SUM(BK219:BK250)</f>
        <v>6679.9800000000005</v>
      </c>
    </row>
    <row r="219" s="2" customFormat="1" ht="24.15" customHeight="1">
      <c r="A219" s="28"/>
      <c r="B219" s="169"/>
      <c r="C219" s="170" t="s">
        <v>435</v>
      </c>
      <c r="D219" s="170" t="s">
        <v>144</v>
      </c>
      <c r="E219" s="171" t="s">
        <v>1023</v>
      </c>
      <c r="F219" s="172" t="s">
        <v>1024</v>
      </c>
      <c r="G219" s="173" t="s">
        <v>147</v>
      </c>
      <c r="H219" s="174">
        <v>1</v>
      </c>
      <c r="I219" s="175">
        <v>25.68</v>
      </c>
      <c r="J219" s="175">
        <f>ROUND(I219*H219,2)</f>
        <v>25.68</v>
      </c>
      <c r="K219" s="176"/>
      <c r="L219" s="29"/>
      <c r="M219" s="177" t="s">
        <v>1</v>
      </c>
      <c r="N219" s="178" t="s">
        <v>38</v>
      </c>
      <c r="O219" s="179">
        <v>0</v>
      </c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81" t="s">
        <v>174</v>
      </c>
      <c r="AT219" s="181" t="s">
        <v>144</v>
      </c>
      <c r="AU219" s="181" t="s">
        <v>149</v>
      </c>
      <c r="AY219" s="15" t="s">
        <v>142</v>
      </c>
      <c r="BE219" s="182">
        <f>IF(N219="základná",J219,0)</f>
        <v>0</v>
      </c>
      <c r="BF219" s="182">
        <f>IF(N219="znížená",J219,0)</f>
        <v>25.68</v>
      </c>
      <c r="BG219" s="182">
        <f>IF(N219="zákl. prenesená",J219,0)</f>
        <v>0</v>
      </c>
      <c r="BH219" s="182">
        <f>IF(N219="zníž. prenesená",J219,0)</f>
        <v>0</v>
      </c>
      <c r="BI219" s="182">
        <f>IF(N219="nulová",J219,0)</f>
        <v>0</v>
      </c>
      <c r="BJ219" s="15" t="s">
        <v>149</v>
      </c>
      <c r="BK219" s="182">
        <f>ROUND(I219*H219,2)</f>
        <v>25.68</v>
      </c>
      <c r="BL219" s="15" t="s">
        <v>174</v>
      </c>
      <c r="BM219" s="181" t="s">
        <v>438</v>
      </c>
    </row>
    <row r="220" s="2" customFormat="1" ht="24.15" customHeight="1">
      <c r="A220" s="28"/>
      <c r="B220" s="169"/>
      <c r="C220" s="183" t="s">
        <v>294</v>
      </c>
      <c r="D220" s="183" t="s">
        <v>291</v>
      </c>
      <c r="E220" s="184" t="s">
        <v>1025</v>
      </c>
      <c r="F220" s="185" t="s">
        <v>1026</v>
      </c>
      <c r="G220" s="186" t="s">
        <v>147</v>
      </c>
      <c r="H220" s="187">
        <v>1</v>
      </c>
      <c r="I220" s="188">
        <v>98.480000000000004</v>
      </c>
      <c r="J220" s="188">
        <f>ROUND(I220*H220,2)</f>
        <v>98.480000000000004</v>
      </c>
      <c r="K220" s="189"/>
      <c r="L220" s="190"/>
      <c r="M220" s="191" t="s">
        <v>1</v>
      </c>
      <c r="N220" s="192" t="s">
        <v>38</v>
      </c>
      <c r="O220" s="179">
        <v>0</v>
      </c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1" t="s">
        <v>203</v>
      </c>
      <c r="AT220" s="181" t="s">
        <v>291</v>
      </c>
      <c r="AU220" s="181" t="s">
        <v>149</v>
      </c>
      <c r="AY220" s="15" t="s">
        <v>142</v>
      </c>
      <c r="BE220" s="182">
        <f>IF(N220="základná",J220,0)</f>
        <v>0</v>
      </c>
      <c r="BF220" s="182">
        <f>IF(N220="znížená",J220,0)</f>
        <v>98.480000000000004</v>
      </c>
      <c r="BG220" s="182">
        <f>IF(N220="zákl. prenesená",J220,0)</f>
        <v>0</v>
      </c>
      <c r="BH220" s="182">
        <f>IF(N220="zníž. prenesená",J220,0)</f>
        <v>0</v>
      </c>
      <c r="BI220" s="182">
        <f>IF(N220="nulová",J220,0)</f>
        <v>0</v>
      </c>
      <c r="BJ220" s="15" t="s">
        <v>149</v>
      </c>
      <c r="BK220" s="182">
        <f>ROUND(I220*H220,2)</f>
        <v>98.480000000000004</v>
      </c>
      <c r="BL220" s="15" t="s">
        <v>174</v>
      </c>
      <c r="BM220" s="181" t="s">
        <v>441</v>
      </c>
    </row>
    <row r="221" s="2" customFormat="1" ht="24.15" customHeight="1">
      <c r="A221" s="28"/>
      <c r="B221" s="169"/>
      <c r="C221" s="170" t="s">
        <v>442</v>
      </c>
      <c r="D221" s="170" t="s">
        <v>144</v>
      </c>
      <c r="E221" s="171" t="s">
        <v>1027</v>
      </c>
      <c r="F221" s="172" t="s">
        <v>1028</v>
      </c>
      <c r="G221" s="173" t="s">
        <v>147</v>
      </c>
      <c r="H221" s="174">
        <v>8</v>
      </c>
      <c r="I221" s="175">
        <v>22.530000000000001</v>
      </c>
      <c r="J221" s="175">
        <f>ROUND(I221*H221,2)</f>
        <v>180.24000000000001</v>
      </c>
      <c r="K221" s="176"/>
      <c r="L221" s="29"/>
      <c r="M221" s="177" t="s">
        <v>1</v>
      </c>
      <c r="N221" s="178" t="s">
        <v>38</v>
      </c>
      <c r="O221" s="179">
        <v>0</v>
      </c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81" t="s">
        <v>174</v>
      </c>
      <c r="AT221" s="181" t="s">
        <v>144</v>
      </c>
      <c r="AU221" s="181" t="s">
        <v>149</v>
      </c>
      <c r="AY221" s="15" t="s">
        <v>142</v>
      </c>
      <c r="BE221" s="182">
        <f>IF(N221="základná",J221,0)</f>
        <v>0</v>
      </c>
      <c r="BF221" s="182">
        <f>IF(N221="znížená",J221,0)</f>
        <v>180.24000000000001</v>
      </c>
      <c r="BG221" s="182">
        <f>IF(N221="zákl. prenesená",J221,0)</f>
        <v>0</v>
      </c>
      <c r="BH221" s="182">
        <f>IF(N221="zníž. prenesená",J221,0)</f>
        <v>0</v>
      </c>
      <c r="BI221" s="182">
        <f>IF(N221="nulová",J221,0)</f>
        <v>0</v>
      </c>
      <c r="BJ221" s="15" t="s">
        <v>149</v>
      </c>
      <c r="BK221" s="182">
        <f>ROUND(I221*H221,2)</f>
        <v>180.24000000000001</v>
      </c>
      <c r="BL221" s="15" t="s">
        <v>174</v>
      </c>
      <c r="BM221" s="181" t="s">
        <v>445</v>
      </c>
    </row>
    <row r="222" s="2" customFormat="1" ht="16.5" customHeight="1">
      <c r="A222" s="28"/>
      <c r="B222" s="169"/>
      <c r="C222" s="183" t="s">
        <v>297</v>
      </c>
      <c r="D222" s="183" t="s">
        <v>291</v>
      </c>
      <c r="E222" s="184" t="s">
        <v>1029</v>
      </c>
      <c r="F222" s="185" t="s">
        <v>1030</v>
      </c>
      <c r="G222" s="186" t="s">
        <v>147</v>
      </c>
      <c r="H222" s="187">
        <v>8</v>
      </c>
      <c r="I222" s="188">
        <v>57.159999999999997</v>
      </c>
      <c r="J222" s="188">
        <f>ROUND(I222*H222,2)</f>
        <v>457.27999999999997</v>
      </c>
      <c r="K222" s="189"/>
      <c r="L222" s="190"/>
      <c r="M222" s="191" t="s">
        <v>1</v>
      </c>
      <c r="N222" s="192" t="s">
        <v>38</v>
      </c>
      <c r="O222" s="179">
        <v>0</v>
      </c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1" t="s">
        <v>203</v>
      </c>
      <c r="AT222" s="181" t="s">
        <v>291</v>
      </c>
      <c r="AU222" s="181" t="s">
        <v>149</v>
      </c>
      <c r="AY222" s="15" t="s">
        <v>142</v>
      </c>
      <c r="BE222" s="182">
        <f>IF(N222="základná",J222,0)</f>
        <v>0</v>
      </c>
      <c r="BF222" s="182">
        <f>IF(N222="znížená",J222,0)</f>
        <v>457.27999999999997</v>
      </c>
      <c r="BG222" s="182">
        <f>IF(N222="zákl. prenesená",J222,0)</f>
        <v>0</v>
      </c>
      <c r="BH222" s="182">
        <f>IF(N222="zníž. prenesená",J222,0)</f>
        <v>0</v>
      </c>
      <c r="BI222" s="182">
        <f>IF(N222="nulová",J222,0)</f>
        <v>0</v>
      </c>
      <c r="BJ222" s="15" t="s">
        <v>149</v>
      </c>
      <c r="BK222" s="182">
        <f>ROUND(I222*H222,2)</f>
        <v>457.27999999999997</v>
      </c>
      <c r="BL222" s="15" t="s">
        <v>174</v>
      </c>
      <c r="BM222" s="181" t="s">
        <v>450</v>
      </c>
    </row>
    <row r="223" s="2" customFormat="1" ht="16.5" customHeight="1">
      <c r="A223" s="28"/>
      <c r="B223" s="169"/>
      <c r="C223" s="170" t="s">
        <v>455</v>
      </c>
      <c r="D223" s="170" t="s">
        <v>144</v>
      </c>
      <c r="E223" s="171" t="s">
        <v>1031</v>
      </c>
      <c r="F223" s="172" t="s">
        <v>1032</v>
      </c>
      <c r="G223" s="173" t="s">
        <v>147</v>
      </c>
      <c r="H223" s="174">
        <v>8</v>
      </c>
      <c r="I223" s="175">
        <v>5.54</v>
      </c>
      <c r="J223" s="175">
        <f>ROUND(I223*H223,2)</f>
        <v>44.32</v>
      </c>
      <c r="K223" s="176"/>
      <c r="L223" s="29"/>
      <c r="M223" s="177" t="s">
        <v>1</v>
      </c>
      <c r="N223" s="178" t="s">
        <v>38</v>
      </c>
      <c r="O223" s="179">
        <v>0</v>
      </c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81" t="s">
        <v>174</v>
      </c>
      <c r="AT223" s="181" t="s">
        <v>144</v>
      </c>
      <c r="AU223" s="181" t="s">
        <v>149</v>
      </c>
      <c r="AY223" s="15" t="s">
        <v>142</v>
      </c>
      <c r="BE223" s="182">
        <f>IF(N223="základná",J223,0)</f>
        <v>0</v>
      </c>
      <c r="BF223" s="182">
        <f>IF(N223="znížená",J223,0)</f>
        <v>44.32</v>
      </c>
      <c r="BG223" s="182">
        <f>IF(N223="zákl. prenesená",J223,0)</f>
        <v>0</v>
      </c>
      <c r="BH223" s="182">
        <f>IF(N223="zníž. prenesená",J223,0)</f>
        <v>0</v>
      </c>
      <c r="BI223" s="182">
        <f>IF(N223="nulová",J223,0)</f>
        <v>0</v>
      </c>
      <c r="BJ223" s="15" t="s">
        <v>149</v>
      </c>
      <c r="BK223" s="182">
        <f>ROUND(I223*H223,2)</f>
        <v>44.32</v>
      </c>
      <c r="BL223" s="15" t="s">
        <v>174</v>
      </c>
      <c r="BM223" s="181" t="s">
        <v>458</v>
      </c>
    </row>
    <row r="224" s="2" customFormat="1" ht="24.15" customHeight="1">
      <c r="A224" s="28"/>
      <c r="B224" s="169"/>
      <c r="C224" s="183" t="s">
        <v>301</v>
      </c>
      <c r="D224" s="183" t="s">
        <v>291</v>
      </c>
      <c r="E224" s="184" t="s">
        <v>1033</v>
      </c>
      <c r="F224" s="185" t="s">
        <v>1034</v>
      </c>
      <c r="G224" s="186" t="s">
        <v>147</v>
      </c>
      <c r="H224" s="187">
        <v>8</v>
      </c>
      <c r="I224" s="188">
        <v>72.359999999999999</v>
      </c>
      <c r="J224" s="188">
        <f>ROUND(I224*H224,2)</f>
        <v>578.88</v>
      </c>
      <c r="K224" s="189"/>
      <c r="L224" s="190"/>
      <c r="M224" s="191" t="s">
        <v>1</v>
      </c>
      <c r="N224" s="192" t="s">
        <v>38</v>
      </c>
      <c r="O224" s="179">
        <v>0</v>
      </c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1" t="s">
        <v>203</v>
      </c>
      <c r="AT224" s="181" t="s">
        <v>291</v>
      </c>
      <c r="AU224" s="181" t="s">
        <v>149</v>
      </c>
      <c r="AY224" s="15" t="s">
        <v>142</v>
      </c>
      <c r="BE224" s="182">
        <f>IF(N224="základná",J224,0)</f>
        <v>0</v>
      </c>
      <c r="BF224" s="182">
        <f>IF(N224="znížená",J224,0)</f>
        <v>578.88</v>
      </c>
      <c r="BG224" s="182">
        <f>IF(N224="zákl. prenesená",J224,0)</f>
        <v>0</v>
      </c>
      <c r="BH224" s="182">
        <f>IF(N224="zníž. prenesená",J224,0)</f>
        <v>0</v>
      </c>
      <c r="BI224" s="182">
        <f>IF(N224="nulová",J224,0)</f>
        <v>0</v>
      </c>
      <c r="BJ224" s="15" t="s">
        <v>149</v>
      </c>
      <c r="BK224" s="182">
        <f>ROUND(I224*H224,2)</f>
        <v>578.88</v>
      </c>
      <c r="BL224" s="15" t="s">
        <v>174</v>
      </c>
      <c r="BM224" s="181" t="s">
        <v>461</v>
      </c>
    </row>
    <row r="225" s="2" customFormat="1" ht="24.15" customHeight="1">
      <c r="A225" s="28"/>
      <c r="B225" s="169"/>
      <c r="C225" s="170" t="s">
        <v>462</v>
      </c>
      <c r="D225" s="170" t="s">
        <v>144</v>
      </c>
      <c r="E225" s="171" t="s">
        <v>1035</v>
      </c>
      <c r="F225" s="172" t="s">
        <v>1036</v>
      </c>
      <c r="G225" s="173" t="s">
        <v>147</v>
      </c>
      <c r="H225" s="174">
        <v>1</v>
      </c>
      <c r="I225" s="175">
        <v>41.600000000000001</v>
      </c>
      <c r="J225" s="175">
        <f>ROUND(I225*H225,2)</f>
        <v>41.600000000000001</v>
      </c>
      <c r="K225" s="176"/>
      <c r="L225" s="29"/>
      <c r="M225" s="177" t="s">
        <v>1</v>
      </c>
      <c r="N225" s="178" t="s">
        <v>38</v>
      </c>
      <c r="O225" s="179">
        <v>0</v>
      </c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81" t="s">
        <v>174</v>
      </c>
      <c r="AT225" s="181" t="s">
        <v>144</v>
      </c>
      <c r="AU225" s="181" t="s">
        <v>149</v>
      </c>
      <c r="AY225" s="15" t="s">
        <v>142</v>
      </c>
      <c r="BE225" s="182">
        <f>IF(N225="základná",J225,0)</f>
        <v>0</v>
      </c>
      <c r="BF225" s="182">
        <f>IF(N225="znížená",J225,0)</f>
        <v>41.600000000000001</v>
      </c>
      <c r="BG225" s="182">
        <f>IF(N225="zákl. prenesená",J225,0)</f>
        <v>0</v>
      </c>
      <c r="BH225" s="182">
        <f>IF(N225="zníž. prenesená",J225,0)</f>
        <v>0</v>
      </c>
      <c r="BI225" s="182">
        <f>IF(N225="nulová",J225,0)</f>
        <v>0</v>
      </c>
      <c r="BJ225" s="15" t="s">
        <v>149</v>
      </c>
      <c r="BK225" s="182">
        <f>ROUND(I225*H225,2)</f>
        <v>41.600000000000001</v>
      </c>
      <c r="BL225" s="15" t="s">
        <v>174</v>
      </c>
      <c r="BM225" s="181" t="s">
        <v>465</v>
      </c>
    </row>
    <row r="226" s="2" customFormat="1" ht="16.5" customHeight="1">
      <c r="A226" s="28"/>
      <c r="B226" s="169"/>
      <c r="C226" s="183" t="s">
        <v>304</v>
      </c>
      <c r="D226" s="183" t="s">
        <v>291</v>
      </c>
      <c r="E226" s="184" t="s">
        <v>1037</v>
      </c>
      <c r="F226" s="185" t="s">
        <v>1038</v>
      </c>
      <c r="G226" s="186" t="s">
        <v>147</v>
      </c>
      <c r="H226" s="187">
        <v>1</v>
      </c>
      <c r="I226" s="188">
        <v>94.069999999999993</v>
      </c>
      <c r="J226" s="188">
        <f>ROUND(I226*H226,2)</f>
        <v>94.069999999999993</v>
      </c>
      <c r="K226" s="189"/>
      <c r="L226" s="190"/>
      <c r="M226" s="191" t="s">
        <v>1</v>
      </c>
      <c r="N226" s="192" t="s">
        <v>38</v>
      </c>
      <c r="O226" s="179">
        <v>0</v>
      </c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1" t="s">
        <v>203</v>
      </c>
      <c r="AT226" s="181" t="s">
        <v>291</v>
      </c>
      <c r="AU226" s="181" t="s">
        <v>149</v>
      </c>
      <c r="AY226" s="15" t="s">
        <v>142</v>
      </c>
      <c r="BE226" s="182">
        <f>IF(N226="základná",J226,0)</f>
        <v>0</v>
      </c>
      <c r="BF226" s="182">
        <f>IF(N226="znížená",J226,0)</f>
        <v>94.069999999999993</v>
      </c>
      <c r="BG226" s="182">
        <f>IF(N226="zákl. prenesená",J226,0)</f>
        <v>0</v>
      </c>
      <c r="BH226" s="182">
        <f>IF(N226="zníž. prenesená",J226,0)</f>
        <v>0</v>
      </c>
      <c r="BI226" s="182">
        <f>IF(N226="nulová",J226,0)</f>
        <v>0</v>
      </c>
      <c r="BJ226" s="15" t="s">
        <v>149</v>
      </c>
      <c r="BK226" s="182">
        <f>ROUND(I226*H226,2)</f>
        <v>94.069999999999993</v>
      </c>
      <c r="BL226" s="15" t="s">
        <v>174</v>
      </c>
      <c r="BM226" s="181" t="s">
        <v>468</v>
      </c>
    </row>
    <row r="227" s="2" customFormat="1" ht="24.15" customHeight="1">
      <c r="A227" s="28"/>
      <c r="B227" s="169"/>
      <c r="C227" s="170" t="s">
        <v>469</v>
      </c>
      <c r="D227" s="170" t="s">
        <v>144</v>
      </c>
      <c r="E227" s="171" t="s">
        <v>1039</v>
      </c>
      <c r="F227" s="172" t="s">
        <v>1040</v>
      </c>
      <c r="G227" s="173" t="s">
        <v>147</v>
      </c>
      <c r="H227" s="174">
        <v>8</v>
      </c>
      <c r="I227" s="175">
        <v>22.649999999999999</v>
      </c>
      <c r="J227" s="175">
        <f>ROUND(I227*H227,2)</f>
        <v>181.19999999999999</v>
      </c>
      <c r="K227" s="176"/>
      <c r="L227" s="29"/>
      <c r="M227" s="177" t="s">
        <v>1</v>
      </c>
      <c r="N227" s="178" t="s">
        <v>38</v>
      </c>
      <c r="O227" s="179">
        <v>0</v>
      </c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81" t="s">
        <v>174</v>
      </c>
      <c r="AT227" s="181" t="s">
        <v>144</v>
      </c>
      <c r="AU227" s="181" t="s">
        <v>149</v>
      </c>
      <c r="AY227" s="15" t="s">
        <v>142</v>
      </c>
      <c r="BE227" s="182">
        <f>IF(N227="základná",J227,0)</f>
        <v>0</v>
      </c>
      <c r="BF227" s="182">
        <f>IF(N227="znížená",J227,0)</f>
        <v>181.19999999999999</v>
      </c>
      <c r="BG227" s="182">
        <f>IF(N227="zákl. prenesená",J227,0)</f>
        <v>0</v>
      </c>
      <c r="BH227" s="182">
        <f>IF(N227="zníž. prenesená",J227,0)</f>
        <v>0</v>
      </c>
      <c r="BI227" s="182">
        <f>IF(N227="nulová",J227,0)</f>
        <v>0</v>
      </c>
      <c r="BJ227" s="15" t="s">
        <v>149</v>
      </c>
      <c r="BK227" s="182">
        <f>ROUND(I227*H227,2)</f>
        <v>181.19999999999999</v>
      </c>
      <c r="BL227" s="15" t="s">
        <v>174</v>
      </c>
      <c r="BM227" s="181" t="s">
        <v>472</v>
      </c>
    </row>
    <row r="228" s="2" customFormat="1" ht="16.5" customHeight="1">
      <c r="A228" s="28"/>
      <c r="B228" s="169"/>
      <c r="C228" s="183" t="s">
        <v>308</v>
      </c>
      <c r="D228" s="183" t="s">
        <v>291</v>
      </c>
      <c r="E228" s="184" t="s">
        <v>1041</v>
      </c>
      <c r="F228" s="185" t="s">
        <v>1042</v>
      </c>
      <c r="G228" s="186" t="s">
        <v>147</v>
      </c>
      <c r="H228" s="187">
        <v>8</v>
      </c>
      <c r="I228" s="188">
        <v>35.57</v>
      </c>
      <c r="J228" s="188">
        <f>ROUND(I228*H228,2)</f>
        <v>284.56</v>
      </c>
      <c r="K228" s="189"/>
      <c r="L228" s="190"/>
      <c r="M228" s="191" t="s">
        <v>1</v>
      </c>
      <c r="N228" s="192" t="s">
        <v>38</v>
      </c>
      <c r="O228" s="179">
        <v>0</v>
      </c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1" t="s">
        <v>203</v>
      </c>
      <c r="AT228" s="181" t="s">
        <v>291</v>
      </c>
      <c r="AU228" s="181" t="s">
        <v>149</v>
      </c>
      <c r="AY228" s="15" t="s">
        <v>142</v>
      </c>
      <c r="BE228" s="182">
        <f>IF(N228="základná",J228,0)</f>
        <v>0</v>
      </c>
      <c r="BF228" s="182">
        <f>IF(N228="znížená",J228,0)</f>
        <v>284.56</v>
      </c>
      <c r="BG228" s="182">
        <f>IF(N228="zákl. prenesená",J228,0)</f>
        <v>0</v>
      </c>
      <c r="BH228" s="182">
        <f>IF(N228="zníž. prenesená",J228,0)</f>
        <v>0</v>
      </c>
      <c r="BI228" s="182">
        <f>IF(N228="nulová",J228,0)</f>
        <v>0</v>
      </c>
      <c r="BJ228" s="15" t="s">
        <v>149</v>
      </c>
      <c r="BK228" s="182">
        <f>ROUND(I228*H228,2)</f>
        <v>284.56</v>
      </c>
      <c r="BL228" s="15" t="s">
        <v>174</v>
      </c>
      <c r="BM228" s="181" t="s">
        <v>475</v>
      </c>
    </row>
    <row r="229" s="2" customFormat="1" ht="16.5" customHeight="1">
      <c r="A229" s="28"/>
      <c r="B229" s="169"/>
      <c r="C229" s="170" t="s">
        <v>476</v>
      </c>
      <c r="D229" s="170" t="s">
        <v>144</v>
      </c>
      <c r="E229" s="171" t="s">
        <v>1043</v>
      </c>
      <c r="F229" s="172" t="s">
        <v>1044</v>
      </c>
      <c r="G229" s="173" t="s">
        <v>147</v>
      </c>
      <c r="H229" s="174">
        <v>8</v>
      </c>
      <c r="I229" s="175">
        <v>2.6200000000000001</v>
      </c>
      <c r="J229" s="175">
        <f>ROUND(I229*H229,2)</f>
        <v>20.960000000000001</v>
      </c>
      <c r="K229" s="176"/>
      <c r="L229" s="29"/>
      <c r="M229" s="177" t="s">
        <v>1</v>
      </c>
      <c r="N229" s="178" t="s">
        <v>38</v>
      </c>
      <c r="O229" s="179">
        <v>0</v>
      </c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81" t="s">
        <v>174</v>
      </c>
      <c r="AT229" s="181" t="s">
        <v>144</v>
      </c>
      <c r="AU229" s="181" t="s">
        <v>149</v>
      </c>
      <c r="AY229" s="15" t="s">
        <v>142</v>
      </c>
      <c r="BE229" s="182">
        <f>IF(N229="základná",J229,0)</f>
        <v>0</v>
      </c>
      <c r="BF229" s="182">
        <f>IF(N229="znížená",J229,0)</f>
        <v>20.960000000000001</v>
      </c>
      <c r="BG229" s="182">
        <f>IF(N229="zákl. prenesená",J229,0)</f>
        <v>0</v>
      </c>
      <c r="BH229" s="182">
        <f>IF(N229="zníž. prenesená",J229,0)</f>
        <v>0</v>
      </c>
      <c r="BI229" s="182">
        <f>IF(N229="nulová",J229,0)</f>
        <v>0</v>
      </c>
      <c r="BJ229" s="15" t="s">
        <v>149</v>
      </c>
      <c r="BK229" s="182">
        <f>ROUND(I229*H229,2)</f>
        <v>20.960000000000001</v>
      </c>
      <c r="BL229" s="15" t="s">
        <v>174</v>
      </c>
      <c r="BM229" s="181" t="s">
        <v>479</v>
      </c>
    </row>
    <row r="230" s="2" customFormat="1" ht="16.5" customHeight="1">
      <c r="A230" s="28"/>
      <c r="B230" s="169"/>
      <c r="C230" s="183" t="s">
        <v>312</v>
      </c>
      <c r="D230" s="183" t="s">
        <v>291</v>
      </c>
      <c r="E230" s="184" t="s">
        <v>1045</v>
      </c>
      <c r="F230" s="185" t="s">
        <v>1046</v>
      </c>
      <c r="G230" s="186" t="s">
        <v>147</v>
      </c>
      <c r="H230" s="187">
        <v>8</v>
      </c>
      <c r="I230" s="188">
        <v>136.25</v>
      </c>
      <c r="J230" s="188">
        <f>ROUND(I230*H230,2)</f>
        <v>1090</v>
      </c>
      <c r="K230" s="189"/>
      <c r="L230" s="190"/>
      <c r="M230" s="191" t="s">
        <v>1</v>
      </c>
      <c r="N230" s="192" t="s">
        <v>38</v>
      </c>
      <c r="O230" s="179">
        <v>0</v>
      </c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1" t="s">
        <v>203</v>
      </c>
      <c r="AT230" s="181" t="s">
        <v>291</v>
      </c>
      <c r="AU230" s="181" t="s">
        <v>149</v>
      </c>
      <c r="AY230" s="15" t="s">
        <v>142</v>
      </c>
      <c r="BE230" s="182">
        <f>IF(N230="základná",J230,0)</f>
        <v>0</v>
      </c>
      <c r="BF230" s="182">
        <f>IF(N230="znížená",J230,0)</f>
        <v>1090</v>
      </c>
      <c r="BG230" s="182">
        <f>IF(N230="zákl. prenesená",J230,0)</f>
        <v>0</v>
      </c>
      <c r="BH230" s="182">
        <f>IF(N230="zníž. prenesená",J230,0)</f>
        <v>0</v>
      </c>
      <c r="BI230" s="182">
        <f>IF(N230="nulová",J230,0)</f>
        <v>0</v>
      </c>
      <c r="BJ230" s="15" t="s">
        <v>149</v>
      </c>
      <c r="BK230" s="182">
        <f>ROUND(I230*H230,2)</f>
        <v>1090</v>
      </c>
      <c r="BL230" s="15" t="s">
        <v>174</v>
      </c>
      <c r="BM230" s="181" t="s">
        <v>482</v>
      </c>
    </row>
    <row r="231" s="2" customFormat="1" ht="24.15" customHeight="1">
      <c r="A231" s="28"/>
      <c r="B231" s="169"/>
      <c r="C231" s="170" t="s">
        <v>483</v>
      </c>
      <c r="D231" s="170" t="s">
        <v>144</v>
      </c>
      <c r="E231" s="171" t="s">
        <v>1047</v>
      </c>
      <c r="F231" s="172" t="s">
        <v>1048</v>
      </c>
      <c r="G231" s="173" t="s">
        <v>147</v>
      </c>
      <c r="H231" s="174">
        <v>1</v>
      </c>
      <c r="I231" s="175">
        <v>60.240000000000002</v>
      </c>
      <c r="J231" s="175">
        <f>ROUND(I231*H231,2)</f>
        <v>60.240000000000002</v>
      </c>
      <c r="K231" s="176"/>
      <c r="L231" s="29"/>
      <c r="M231" s="177" t="s">
        <v>1</v>
      </c>
      <c r="N231" s="178" t="s">
        <v>38</v>
      </c>
      <c r="O231" s="179">
        <v>0</v>
      </c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81" t="s">
        <v>174</v>
      </c>
      <c r="AT231" s="181" t="s">
        <v>144</v>
      </c>
      <c r="AU231" s="181" t="s">
        <v>149</v>
      </c>
      <c r="AY231" s="15" t="s">
        <v>142</v>
      </c>
      <c r="BE231" s="182">
        <f>IF(N231="základná",J231,0)</f>
        <v>0</v>
      </c>
      <c r="BF231" s="182">
        <f>IF(N231="znížená",J231,0)</f>
        <v>60.240000000000002</v>
      </c>
      <c r="BG231" s="182">
        <f>IF(N231="zákl. prenesená",J231,0)</f>
        <v>0</v>
      </c>
      <c r="BH231" s="182">
        <f>IF(N231="zníž. prenesená",J231,0)</f>
        <v>0</v>
      </c>
      <c r="BI231" s="182">
        <f>IF(N231="nulová",J231,0)</f>
        <v>0</v>
      </c>
      <c r="BJ231" s="15" t="s">
        <v>149</v>
      </c>
      <c r="BK231" s="182">
        <f>ROUND(I231*H231,2)</f>
        <v>60.240000000000002</v>
      </c>
      <c r="BL231" s="15" t="s">
        <v>174</v>
      </c>
      <c r="BM231" s="181" t="s">
        <v>486</v>
      </c>
    </row>
    <row r="232" s="2" customFormat="1" ht="24.15" customHeight="1">
      <c r="A232" s="28"/>
      <c r="B232" s="169"/>
      <c r="C232" s="183" t="s">
        <v>316</v>
      </c>
      <c r="D232" s="183" t="s">
        <v>291</v>
      </c>
      <c r="E232" s="184" t="s">
        <v>1049</v>
      </c>
      <c r="F232" s="185" t="s">
        <v>1050</v>
      </c>
      <c r="G232" s="186" t="s">
        <v>147</v>
      </c>
      <c r="H232" s="187">
        <v>1</v>
      </c>
      <c r="I232" s="188">
        <v>204.18000000000001</v>
      </c>
      <c r="J232" s="188">
        <f>ROUND(I232*H232,2)</f>
        <v>204.18000000000001</v>
      </c>
      <c r="K232" s="189"/>
      <c r="L232" s="190"/>
      <c r="M232" s="191" t="s">
        <v>1</v>
      </c>
      <c r="N232" s="192" t="s">
        <v>38</v>
      </c>
      <c r="O232" s="179">
        <v>0</v>
      </c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81" t="s">
        <v>203</v>
      </c>
      <c r="AT232" s="181" t="s">
        <v>291</v>
      </c>
      <c r="AU232" s="181" t="s">
        <v>149</v>
      </c>
      <c r="AY232" s="15" t="s">
        <v>142</v>
      </c>
      <c r="BE232" s="182">
        <f>IF(N232="základná",J232,0)</f>
        <v>0</v>
      </c>
      <c r="BF232" s="182">
        <f>IF(N232="znížená",J232,0)</f>
        <v>204.18000000000001</v>
      </c>
      <c r="BG232" s="182">
        <f>IF(N232="zákl. prenesená",J232,0)</f>
        <v>0</v>
      </c>
      <c r="BH232" s="182">
        <f>IF(N232="zníž. prenesená",J232,0)</f>
        <v>0</v>
      </c>
      <c r="BI232" s="182">
        <f>IF(N232="nulová",J232,0)</f>
        <v>0</v>
      </c>
      <c r="BJ232" s="15" t="s">
        <v>149</v>
      </c>
      <c r="BK232" s="182">
        <f>ROUND(I232*H232,2)</f>
        <v>204.18000000000001</v>
      </c>
      <c r="BL232" s="15" t="s">
        <v>174</v>
      </c>
      <c r="BM232" s="181" t="s">
        <v>489</v>
      </c>
    </row>
    <row r="233" s="2" customFormat="1" ht="16.5" customHeight="1">
      <c r="A233" s="28"/>
      <c r="B233" s="169"/>
      <c r="C233" s="170" t="s">
        <v>490</v>
      </c>
      <c r="D233" s="170" t="s">
        <v>144</v>
      </c>
      <c r="E233" s="171" t="s">
        <v>1051</v>
      </c>
      <c r="F233" s="172" t="s">
        <v>1052</v>
      </c>
      <c r="G233" s="173" t="s">
        <v>147</v>
      </c>
      <c r="H233" s="174">
        <v>9</v>
      </c>
      <c r="I233" s="175">
        <v>2.8399999999999999</v>
      </c>
      <c r="J233" s="175">
        <f>ROUND(I233*H233,2)</f>
        <v>25.559999999999999</v>
      </c>
      <c r="K233" s="176"/>
      <c r="L233" s="29"/>
      <c r="M233" s="177" t="s">
        <v>1</v>
      </c>
      <c r="N233" s="178" t="s">
        <v>38</v>
      </c>
      <c r="O233" s="179">
        <v>0</v>
      </c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81" t="s">
        <v>174</v>
      </c>
      <c r="AT233" s="181" t="s">
        <v>144</v>
      </c>
      <c r="AU233" s="181" t="s">
        <v>149</v>
      </c>
      <c r="AY233" s="15" t="s">
        <v>142</v>
      </c>
      <c r="BE233" s="182">
        <f>IF(N233="základná",J233,0)</f>
        <v>0</v>
      </c>
      <c r="BF233" s="182">
        <f>IF(N233="znížená",J233,0)</f>
        <v>25.559999999999999</v>
      </c>
      <c r="BG233" s="182">
        <f>IF(N233="zákl. prenesená",J233,0)</f>
        <v>0</v>
      </c>
      <c r="BH233" s="182">
        <f>IF(N233="zníž. prenesená",J233,0)</f>
        <v>0</v>
      </c>
      <c r="BI233" s="182">
        <f>IF(N233="nulová",J233,0)</f>
        <v>0</v>
      </c>
      <c r="BJ233" s="15" t="s">
        <v>149</v>
      </c>
      <c r="BK233" s="182">
        <f>ROUND(I233*H233,2)</f>
        <v>25.559999999999999</v>
      </c>
      <c r="BL233" s="15" t="s">
        <v>174</v>
      </c>
      <c r="BM233" s="181" t="s">
        <v>493</v>
      </c>
    </row>
    <row r="234" s="2" customFormat="1" ht="16.5" customHeight="1">
      <c r="A234" s="28"/>
      <c r="B234" s="169"/>
      <c r="C234" s="183" t="s">
        <v>319</v>
      </c>
      <c r="D234" s="183" t="s">
        <v>291</v>
      </c>
      <c r="E234" s="184" t="s">
        <v>1053</v>
      </c>
      <c r="F234" s="185" t="s">
        <v>1054</v>
      </c>
      <c r="G234" s="186" t="s">
        <v>147</v>
      </c>
      <c r="H234" s="187">
        <v>1</v>
      </c>
      <c r="I234" s="188">
        <v>34.030000000000001</v>
      </c>
      <c r="J234" s="188">
        <f>ROUND(I234*H234,2)</f>
        <v>34.030000000000001</v>
      </c>
      <c r="K234" s="189"/>
      <c r="L234" s="190"/>
      <c r="M234" s="191" t="s">
        <v>1</v>
      </c>
      <c r="N234" s="192" t="s">
        <v>38</v>
      </c>
      <c r="O234" s="179">
        <v>0</v>
      </c>
      <c r="P234" s="179">
        <f>O234*H234</f>
        <v>0</v>
      </c>
      <c r="Q234" s="179">
        <v>0</v>
      </c>
      <c r="R234" s="179">
        <f>Q234*H234</f>
        <v>0</v>
      </c>
      <c r="S234" s="179">
        <v>0</v>
      </c>
      <c r="T234" s="180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81" t="s">
        <v>203</v>
      </c>
      <c r="AT234" s="181" t="s">
        <v>291</v>
      </c>
      <c r="AU234" s="181" t="s">
        <v>149</v>
      </c>
      <c r="AY234" s="15" t="s">
        <v>142</v>
      </c>
      <c r="BE234" s="182">
        <f>IF(N234="základná",J234,0)</f>
        <v>0</v>
      </c>
      <c r="BF234" s="182">
        <f>IF(N234="znížená",J234,0)</f>
        <v>34.030000000000001</v>
      </c>
      <c r="BG234" s="182">
        <f>IF(N234="zákl. prenesená",J234,0)</f>
        <v>0</v>
      </c>
      <c r="BH234" s="182">
        <f>IF(N234="zníž. prenesená",J234,0)</f>
        <v>0</v>
      </c>
      <c r="BI234" s="182">
        <f>IF(N234="nulová",J234,0)</f>
        <v>0</v>
      </c>
      <c r="BJ234" s="15" t="s">
        <v>149</v>
      </c>
      <c r="BK234" s="182">
        <f>ROUND(I234*H234,2)</f>
        <v>34.030000000000001</v>
      </c>
      <c r="BL234" s="15" t="s">
        <v>174</v>
      </c>
      <c r="BM234" s="181" t="s">
        <v>497</v>
      </c>
    </row>
    <row r="235" s="2" customFormat="1" ht="16.5" customHeight="1">
      <c r="A235" s="28"/>
      <c r="B235" s="169"/>
      <c r="C235" s="183" t="s">
        <v>500</v>
      </c>
      <c r="D235" s="183" t="s">
        <v>291</v>
      </c>
      <c r="E235" s="184" t="s">
        <v>1055</v>
      </c>
      <c r="F235" s="185" t="s">
        <v>1056</v>
      </c>
      <c r="G235" s="186" t="s">
        <v>147</v>
      </c>
      <c r="H235" s="187">
        <v>8</v>
      </c>
      <c r="I235" s="188">
        <v>44.640000000000001</v>
      </c>
      <c r="J235" s="188">
        <f>ROUND(I235*H235,2)</f>
        <v>357.12</v>
      </c>
      <c r="K235" s="189"/>
      <c r="L235" s="190"/>
      <c r="M235" s="191" t="s">
        <v>1</v>
      </c>
      <c r="N235" s="192" t="s">
        <v>38</v>
      </c>
      <c r="O235" s="179">
        <v>0</v>
      </c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81" t="s">
        <v>203</v>
      </c>
      <c r="AT235" s="181" t="s">
        <v>291</v>
      </c>
      <c r="AU235" s="181" t="s">
        <v>149</v>
      </c>
      <c r="AY235" s="15" t="s">
        <v>142</v>
      </c>
      <c r="BE235" s="182">
        <f>IF(N235="základná",J235,0)</f>
        <v>0</v>
      </c>
      <c r="BF235" s="182">
        <f>IF(N235="znížená",J235,0)</f>
        <v>357.12</v>
      </c>
      <c r="BG235" s="182">
        <f>IF(N235="zákl. prenesená",J235,0)</f>
        <v>0</v>
      </c>
      <c r="BH235" s="182">
        <f>IF(N235="zníž. prenesená",J235,0)</f>
        <v>0</v>
      </c>
      <c r="BI235" s="182">
        <f>IF(N235="nulová",J235,0)</f>
        <v>0</v>
      </c>
      <c r="BJ235" s="15" t="s">
        <v>149</v>
      </c>
      <c r="BK235" s="182">
        <f>ROUND(I235*H235,2)</f>
        <v>357.12</v>
      </c>
      <c r="BL235" s="15" t="s">
        <v>174</v>
      </c>
      <c r="BM235" s="181" t="s">
        <v>503</v>
      </c>
    </row>
    <row r="236" s="2" customFormat="1" ht="33" customHeight="1">
      <c r="A236" s="28"/>
      <c r="B236" s="169"/>
      <c r="C236" s="170" t="s">
        <v>323</v>
      </c>
      <c r="D236" s="170" t="s">
        <v>144</v>
      </c>
      <c r="E236" s="171" t="s">
        <v>1057</v>
      </c>
      <c r="F236" s="172" t="s">
        <v>1058</v>
      </c>
      <c r="G236" s="173" t="s">
        <v>147</v>
      </c>
      <c r="H236" s="174">
        <v>1</v>
      </c>
      <c r="I236" s="175">
        <v>18.600000000000001</v>
      </c>
      <c r="J236" s="175">
        <f>ROUND(I236*H236,2)</f>
        <v>18.600000000000001</v>
      </c>
      <c r="K236" s="176"/>
      <c r="L236" s="29"/>
      <c r="M236" s="177" t="s">
        <v>1</v>
      </c>
      <c r="N236" s="178" t="s">
        <v>38</v>
      </c>
      <c r="O236" s="179">
        <v>0</v>
      </c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1" t="s">
        <v>174</v>
      </c>
      <c r="AT236" s="181" t="s">
        <v>144</v>
      </c>
      <c r="AU236" s="181" t="s">
        <v>149</v>
      </c>
      <c r="AY236" s="15" t="s">
        <v>142</v>
      </c>
      <c r="BE236" s="182">
        <f>IF(N236="základná",J236,0)</f>
        <v>0</v>
      </c>
      <c r="BF236" s="182">
        <f>IF(N236="znížená",J236,0)</f>
        <v>18.600000000000001</v>
      </c>
      <c r="BG236" s="182">
        <f>IF(N236="zákl. prenesená",J236,0)</f>
        <v>0</v>
      </c>
      <c r="BH236" s="182">
        <f>IF(N236="zníž. prenesená",J236,0)</f>
        <v>0</v>
      </c>
      <c r="BI236" s="182">
        <f>IF(N236="nulová",J236,0)</f>
        <v>0</v>
      </c>
      <c r="BJ236" s="15" t="s">
        <v>149</v>
      </c>
      <c r="BK236" s="182">
        <f>ROUND(I236*H236,2)</f>
        <v>18.600000000000001</v>
      </c>
      <c r="BL236" s="15" t="s">
        <v>174</v>
      </c>
      <c r="BM236" s="181" t="s">
        <v>506</v>
      </c>
    </row>
    <row r="237" s="2" customFormat="1" ht="16.5" customHeight="1">
      <c r="A237" s="28"/>
      <c r="B237" s="169"/>
      <c r="C237" s="183" t="s">
        <v>446</v>
      </c>
      <c r="D237" s="183" t="s">
        <v>291</v>
      </c>
      <c r="E237" s="184" t="s">
        <v>1059</v>
      </c>
      <c r="F237" s="185" t="s">
        <v>1060</v>
      </c>
      <c r="G237" s="186" t="s">
        <v>147</v>
      </c>
      <c r="H237" s="187">
        <v>1</v>
      </c>
      <c r="I237" s="188">
        <v>56.799999999999997</v>
      </c>
      <c r="J237" s="188">
        <f>ROUND(I237*H237,2)</f>
        <v>56.799999999999997</v>
      </c>
      <c r="K237" s="189"/>
      <c r="L237" s="190"/>
      <c r="M237" s="191" t="s">
        <v>1</v>
      </c>
      <c r="N237" s="192" t="s">
        <v>38</v>
      </c>
      <c r="O237" s="179">
        <v>0</v>
      </c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81" t="s">
        <v>203</v>
      </c>
      <c r="AT237" s="181" t="s">
        <v>291</v>
      </c>
      <c r="AU237" s="181" t="s">
        <v>149</v>
      </c>
      <c r="AY237" s="15" t="s">
        <v>142</v>
      </c>
      <c r="BE237" s="182">
        <f>IF(N237="základná",J237,0)</f>
        <v>0</v>
      </c>
      <c r="BF237" s="182">
        <f>IF(N237="znížená",J237,0)</f>
        <v>56.799999999999997</v>
      </c>
      <c r="BG237" s="182">
        <f>IF(N237="zákl. prenesená",J237,0)</f>
        <v>0</v>
      </c>
      <c r="BH237" s="182">
        <f>IF(N237="zníž. prenesená",J237,0)</f>
        <v>0</v>
      </c>
      <c r="BI237" s="182">
        <f>IF(N237="nulová",J237,0)</f>
        <v>0</v>
      </c>
      <c r="BJ237" s="15" t="s">
        <v>149</v>
      </c>
      <c r="BK237" s="182">
        <f>ROUND(I237*H237,2)</f>
        <v>56.799999999999997</v>
      </c>
      <c r="BL237" s="15" t="s">
        <v>174</v>
      </c>
      <c r="BM237" s="181" t="s">
        <v>509</v>
      </c>
    </row>
    <row r="238" s="2" customFormat="1" ht="24.15" customHeight="1">
      <c r="A238" s="28"/>
      <c r="B238" s="169"/>
      <c r="C238" s="170" t="s">
        <v>326</v>
      </c>
      <c r="D238" s="170" t="s">
        <v>144</v>
      </c>
      <c r="E238" s="171" t="s">
        <v>1061</v>
      </c>
      <c r="F238" s="172" t="s">
        <v>1062</v>
      </c>
      <c r="G238" s="173" t="s">
        <v>147</v>
      </c>
      <c r="H238" s="174">
        <v>1</v>
      </c>
      <c r="I238" s="175">
        <v>52.009999999999998</v>
      </c>
      <c r="J238" s="175">
        <f>ROUND(I238*H238,2)</f>
        <v>52.009999999999998</v>
      </c>
      <c r="K238" s="176"/>
      <c r="L238" s="29"/>
      <c r="M238" s="177" t="s">
        <v>1</v>
      </c>
      <c r="N238" s="178" t="s">
        <v>38</v>
      </c>
      <c r="O238" s="179">
        <v>0</v>
      </c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1" t="s">
        <v>174</v>
      </c>
      <c r="AT238" s="181" t="s">
        <v>144</v>
      </c>
      <c r="AU238" s="181" t="s">
        <v>149</v>
      </c>
      <c r="AY238" s="15" t="s">
        <v>142</v>
      </c>
      <c r="BE238" s="182">
        <f>IF(N238="základná",J238,0)</f>
        <v>0</v>
      </c>
      <c r="BF238" s="182">
        <f>IF(N238="znížená",J238,0)</f>
        <v>52.009999999999998</v>
      </c>
      <c r="BG238" s="182">
        <f>IF(N238="zákl. prenesená",J238,0)</f>
        <v>0</v>
      </c>
      <c r="BH238" s="182">
        <f>IF(N238="zníž. prenesená",J238,0)</f>
        <v>0</v>
      </c>
      <c r="BI238" s="182">
        <f>IF(N238="nulová",J238,0)</f>
        <v>0</v>
      </c>
      <c r="BJ238" s="15" t="s">
        <v>149</v>
      </c>
      <c r="BK238" s="182">
        <f>ROUND(I238*H238,2)</f>
        <v>52.009999999999998</v>
      </c>
      <c r="BL238" s="15" t="s">
        <v>174</v>
      </c>
      <c r="BM238" s="181" t="s">
        <v>512</v>
      </c>
    </row>
    <row r="239" s="2" customFormat="1" ht="33" customHeight="1">
      <c r="A239" s="28"/>
      <c r="B239" s="169"/>
      <c r="C239" s="183" t="s">
        <v>513</v>
      </c>
      <c r="D239" s="183" t="s">
        <v>291</v>
      </c>
      <c r="E239" s="184" t="s">
        <v>1063</v>
      </c>
      <c r="F239" s="185" t="s">
        <v>1064</v>
      </c>
      <c r="G239" s="186" t="s">
        <v>147</v>
      </c>
      <c r="H239" s="187">
        <v>1</v>
      </c>
      <c r="I239" s="188">
        <v>459.04000000000002</v>
      </c>
      <c r="J239" s="188">
        <f>ROUND(I239*H239,2)</f>
        <v>459.04000000000002</v>
      </c>
      <c r="K239" s="189"/>
      <c r="L239" s="190"/>
      <c r="M239" s="191" t="s">
        <v>1</v>
      </c>
      <c r="N239" s="192" t="s">
        <v>38</v>
      </c>
      <c r="O239" s="179">
        <v>0</v>
      </c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81" t="s">
        <v>203</v>
      </c>
      <c r="AT239" s="181" t="s">
        <v>291</v>
      </c>
      <c r="AU239" s="181" t="s">
        <v>149</v>
      </c>
      <c r="AY239" s="15" t="s">
        <v>142</v>
      </c>
      <c r="BE239" s="182">
        <f>IF(N239="základná",J239,0)</f>
        <v>0</v>
      </c>
      <c r="BF239" s="182">
        <f>IF(N239="znížená",J239,0)</f>
        <v>459.04000000000002</v>
      </c>
      <c r="BG239" s="182">
        <f>IF(N239="zákl. prenesená",J239,0)</f>
        <v>0</v>
      </c>
      <c r="BH239" s="182">
        <f>IF(N239="zníž. prenesená",J239,0)</f>
        <v>0</v>
      </c>
      <c r="BI239" s="182">
        <f>IF(N239="nulová",J239,0)</f>
        <v>0</v>
      </c>
      <c r="BJ239" s="15" t="s">
        <v>149</v>
      </c>
      <c r="BK239" s="182">
        <f>ROUND(I239*H239,2)</f>
        <v>459.04000000000002</v>
      </c>
      <c r="BL239" s="15" t="s">
        <v>174</v>
      </c>
      <c r="BM239" s="181" t="s">
        <v>516</v>
      </c>
    </row>
    <row r="240" s="2" customFormat="1" ht="24.15" customHeight="1">
      <c r="A240" s="28"/>
      <c r="B240" s="169"/>
      <c r="C240" s="170" t="s">
        <v>330</v>
      </c>
      <c r="D240" s="170" t="s">
        <v>144</v>
      </c>
      <c r="E240" s="171" t="s">
        <v>1065</v>
      </c>
      <c r="F240" s="172" t="s">
        <v>1066</v>
      </c>
      <c r="G240" s="173" t="s">
        <v>147</v>
      </c>
      <c r="H240" s="174">
        <v>1</v>
      </c>
      <c r="I240" s="175">
        <v>12.52</v>
      </c>
      <c r="J240" s="175">
        <f>ROUND(I240*H240,2)</f>
        <v>12.52</v>
      </c>
      <c r="K240" s="176"/>
      <c r="L240" s="29"/>
      <c r="M240" s="177" t="s">
        <v>1</v>
      </c>
      <c r="N240" s="178" t="s">
        <v>38</v>
      </c>
      <c r="O240" s="179">
        <v>0</v>
      </c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1" t="s">
        <v>174</v>
      </c>
      <c r="AT240" s="181" t="s">
        <v>144</v>
      </c>
      <c r="AU240" s="181" t="s">
        <v>149</v>
      </c>
      <c r="AY240" s="15" t="s">
        <v>142</v>
      </c>
      <c r="BE240" s="182">
        <f>IF(N240="základná",J240,0)</f>
        <v>0</v>
      </c>
      <c r="BF240" s="182">
        <f>IF(N240="znížená",J240,0)</f>
        <v>12.52</v>
      </c>
      <c r="BG240" s="182">
        <f>IF(N240="zákl. prenesená",J240,0)</f>
        <v>0</v>
      </c>
      <c r="BH240" s="182">
        <f>IF(N240="zníž. prenesená",J240,0)</f>
        <v>0</v>
      </c>
      <c r="BI240" s="182">
        <f>IF(N240="nulová",J240,0)</f>
        <v>0</v>
      </c>
      <c r="BJ240" s="15" t="s">
        <v>149</v>
      </c>
      <c r="BK240" s="182">
        <f>ROUND(I240*H240,2)</f>
        <v>12.52</v>
      </c>
      <c r="BL240" s="15" t="s">
        <v>174</v>
      </c>
      <c r="BM240" s="181" t="s">
        <v>519</v>
      </c>
    </row>
    <row r="241" s="2" customFormat="1" ht="37.8" customHeight="1">
      <c r="A241" s="28"/>
      <c r="B241" s="169"/>
      <c r="C241" s="183" t="s">
        <v>520</v>
      </c>
      <c r="D241" s="183" t="s">
        <v>291</v>
      </c>
      <c r="E241" s="184" t="s">
        <v>1067</v>
      </c>
      <c r="F241" s="185" t="s">
        <v>1068</v>
      </c>
      <c r="G241" s="186" t="s">
        <v>147</v>
      </c>
      <c r="H241" s="187">
        <v>1</v>
      </c>
      <c r="I241" s="188">
        <v>163.31</v>
      </c>
      <c r="J241" s="188">
        <f>ROUND(I241*H241,2)</f>
        <v>163.31</v>
      </c>
      <c r="K241" s="189"/>
      <c r="L241" s="190"/>
      <c r="M241" s="191" t="s">
        <v>1</v>
      </c>
      <c r="N241" s="192" t="s">
        <v>38</v>
      </c>
      <c r="O241" s="179">
        <v>0</v>
      </c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81" t="s">
        <v>203</v>
      </c>
      <c r="AT241" s="181" t="s">
        <v>291</v>
      </c>
      <c r="AU241" s="181" t="s">
        <v>149</v>
      </c>
      <c r="AY241" s="15" t="s">
        <v>142</v>
      </c>
      <c r="BE241" s="182">
        <f>IF(N241="základná",J241,0)</f>
        <v>0</v>
      </c>
      <c r="BF241" s="182">
        <f>IF(N241="znížená",J241,0)</f>
        <v>163.31</v>
      </c>
      <c r="BG241" s="182">
        <f>IF(N241="zákl. prenesená",J241,0)</f>
        <v>0</v>
      </c>
      <c r="BH241" s="182">
        <f>IF(N241="zníž. prenesená",J241,0)</f>
        <v>0</v>
      </c>
      <c r="BI241" s="182">
        <f>IF(N241="nulová",J241,0)</f>
        <v>0</v>
      </c>
      <c r="BJ241" s="15" t="s">
        <v>149</v>
      </c>
      <c r="BK241" s="182">
        <f>ROUND(I241*H241,2)</f>
        <v>163.31</v>
      </c>
      <c r="BL241" s="15" t="s">
        <v>174</v>
      </c>
      <c r="BM241" s="181" t="s">
        <v>523</v>
      </c>
    </row>
    <row r="242" s="2" customFormat="1" ht="24.15" customHeight="1">
      <c r="A242" s="28"/>
      <c r="B242" s="169"/>
      <c r="C242" s="170" t="s">
        <v>333</v>
      </c>
      <c r="D242" s="170" t="s">
        <v>144</v>
      </c>
      <c r="E242" s="171" t="s">
        <v>1069</v>
      </c>
      <c r="F242" s="172" t="s">
        <v>1070</v>
      </c>
      <c r="G242" s="173" t="s">
        <v>147</v>
      </c>
      <c r="H242" s="174">
        <v>1</v>
      </c>
      <c r="I242" s="175">
        <v>13.029999999999999</v>
      </c>
      <c r="J242" s="175">
        <f>ROUND(I242*H242,2)</f>
        <v>13.029999999999999</v>
      </c>
      <c r="K242" s="176"/>
      <c r="L242" s="29"/>
      <c r="M242" s="177" t="s">
        <v>1</v>
      </c>
      <c r="N242" s="178" t="s">
        <v>38</v>
      </c>
      <c r="O242" s="179">
        <v>0</v>
      </c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1" t="s">
        <v>174</v>
      </c>
      <c r="AT242" s="181" t="s">
        <v>144</v>
      </c>
      <c r="AU242" s="181" t="s">
        <v>149</v>
      </c>
      <c r="AY242" s="15" t="s">
        <v>142</v>
      </c>
      <c r="BE242" s="182">
        <f>IF(N242="základná",J242,0)</f>
        <v>0</v>
      </c>
      <c r="BF242" s="182">
        <f>IF(N242="znížená",J242,0)</f>
        <v>13.029999999999999</v>
      </c>
      <c r="BG242" s="182">
        <f>IF(N242="zákl. prenesená",J242,0)</f>
        <v>0</v>
      </c>
      <c r="BH242" s="182">
        <f>IF(N242="zníž. prenesená",J242,0)</f>
        <v>0</v>
      </c>
      <c r="BI242" s="182">
        <f>IF(N242="nulová",J242,0)</f>
        <v>0</v>
      </c>
      <c r="BJ242" s="15" t="s">
        <v>149</v>
      </c>
      <c r="BK242" s="182">
        <f>ROUND(I242*H242,2)</f>
        <v>13.029999999999999</v>
      </c>
      <c r="BL242" s="15" t="s">
        <v>174</v>
      </c>
      <c r="BM242" s="181" t="s">
        <v>526</v>
      </c>
    </row>
    <row r="243" s="2" customFormat="1" ht="24.15" customHeight="1">
      <c r="A243" s="28"/>
      <c r="B243" s="169"/>
      <c r="C243" s="183" t="s">
        <v>527</v>
      </c>
      <c r="D243" s="183" t="s">
        <v>291</v>
      </c>
      <c r="E243" s="184" t="s">
        <v>1071</v>
      </c>
      <c r="F243" s="185" t="s">
        <v>1072</v>
      </c>
      <c r="G243" s="186" t="s">
        <v>147</v>
      </c>
      <c r="H243" s="187">
        <v>1</v>
      </c>
      <c r="I243" s="188">
        <v>223.61000000000001</v>
      </c>
      <c r="J243" s="188">
        <f>ROUND(I243*H243,2)</f>
        <v>223.61000000000001</v>
      </c>
      <c r="K243" s="189"/>
      <c r="L243" s="190"/>
      <c r="M243" s="191" t="s">
        <v>1</v>
      </c>
      <c r="N243" s="192" t="s">
        <v>38</v>
      </c>
      <c r="O243" s="179">
        <v>0</v>
      </c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81" t="s">
        <v>203</v>
      </c>
      <c r="AT243" s="181" t="s">
        <v>291</v>
      </c>
      <c r="AU243" s="181" t="s">
        <v>149</v>
      </c>
      <c r="AY243" s="15" t="s">
        <v>142</v>
      </c>
      <c r="BE243" s="182">
        <f>IF(N243="základná",J243,0)</f>
        <v>0</v>
      </c>
      <c r="BF243" s="182">
        <f>IF(N243="znížená",J243,0)</f>
        <v>223.61000000000001</v>
      </c>
      <c r="BG243" s="182">
        <f>IF(N243="zákl. prenesená",J243,0)</f>
        <v>0</v>
      </c>
      <c r="BH243" s="182">
        <f>IF(N243="zníž. prenesená",J243,0)</f>
        <v>0</v>
      </c>
      <c r="BI243" s="182">
        <f>IF(N243="nulová",J243,0)</f>
        <v>0</v>
      </c>
      <c r="BJ243" s="15" t="s">
        <v>149</v>
      </c>
      <c r="BK243" s="182">
        <f>ROUND(I243*H243,2)</f>
        <v>223.61000000000001</v>
      </c>
      <c r="BL243" s="15" t="s">
        <v>174</v>
      </c>
      <c r="BM243" s="181" t="s">
        <v>530</v>
      </c>
    </row>
    <row r="244" s="2" customFormat="1" ht="33" customHeight="1">
      <c r="A244" s="28"/>
      <c r="B244" s="169"/>
      <c r="C244" s="170" t="s">
        <v>338</v>
      </c>
      <c r="D244" s="170" t="s">
        <v>144</v>
      </c>
      <c r="E244" s="171" t="s">
        <v>1073</v>
      </c>
      <c r="F244" s="172" t="s">
        <v>1074</v>
      </c>
      <c r="G244" s="173" t="s">
        <v>147</v>
      </c>
      <c r="H244" s="174">
        <v>10</v>
      </c>
      <c r="I244" s="175">
        <v>8.4299999999999997</v>
      </c>
      <c r="J244" s="175">
        <f>ROUND(I244*H244,2)</f>
        <v>84.299999999999997</v>
      </c>
      <c r="K244" s="176"/>
      <c r="L244" s="29"/>
      <c r="M244" s="177" t="s">
        <v>1</v>
      </c>
      <c r="N244" s="178" t="s">
        <v>38</v>
      </c>
      <c r="O244" s="179">
        <v>0</v>
      </c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1" t="s">
        <v>174</v>
      </c>
      <c r="AT244" s="181" t="s">
        <v>144</v>
      </c>
      <c r="AU244" s="181" t="s">
        <v>149</v>
      </c>
      <c r="AY244" s="15" t="s">
        <v>142</v>
      </c>
      <c r="BE244" s="182">
        <f>IF(N244="základná",J244,0)</f>
        <v>0</v>
      </c>
      <c r="BF244" s="182">
        <f>IF(N244="znížená",J244,0)</f>
        <v>84.299999999999997</v>
      </c>
      <c r="BG244" s="182">
        <f>IF(N244="zákl. prenesená",J244,0)</f>
        <v>0</v>
      </c>
      <c r="BH244" s="182">
        <f>IF(N244="zníž. prenesená",J244,0)</f>
        <v>0</v>
      </c>
      <c r="BI244" s="182">
        <f>IF(N244="nulová",J244,0)</f>
        <v>0</v>
      </c>
      <c r="BJ244" s="15" t="s">
        <v>149</v>
      </c>
      <c r="BK244" s="182">
        <f>ROUND(I244*H244,2)</f>
        <v>84.299999999999997</v>
      </c>
      <c r="BL244" s="15" t="s">
        <v>174</v>
      </c>
      <c r="BM244" s="181" t="s">
        <v>533</v>
      </c>
    </row>
    <row r="245" s="2" customFormat="1" ht="16.5" customHeight="1">
      <c r="A245" s="28"/>
      <c r="B245" s="169"/>
      <c r="C245" s="183" t="s">
        <v>534</v>
      </c>
      <c r="D245" s="183" t="s">
        <v>291</v>
      </c>
      <c r="E245" s="184" t="s">
        <v>1075</v>
      </c>
      <c r="F245" s="185" t="s">
        <v>1076</v>
      </c>
      <c r="G245" s="186" t="s">
        <v>147</v>
      </c>
      <c r="H245" s="187">
        <v>9</v>
      </c>
      <c r="I245" s="188">
        <v>88.239999999999995</v>
      </c>
      <c r="J245" s="188">
        <f>ROUND(I245*H245,2)</f>
        <v>794.15999999999997</v>
      </c>
      <c r="K245" s="189"/>
      <c r="L245" s="190"/>
      <c r="M245" s="191" t="s">
        <v>1</v>
      </c>
      <c r="N245" s="192" t="s">
        <v>38</v>
      </c>
      <c r="O245" s="179">
        <v>0</v>
      </c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81" t="s">
        <v>203</v>
      </c>
      <c r="AT245" s="181" t="s">
        <v>291</v>
      </c>
      <c r="AU245" s="181" t="s">
        <v>149</v>
      </c>
      <c r="AY245" s="15" t="s">
        <v>142</v>
      </c>
      <c r="BE245" s="182">
        <f>IF(N245="základná",J245,0)</f>
        <v>0</v>
      </c>
      <c r="BF245" s="182">
        <f>IF(N245="znížená",J245,0)</f>
        <v>794.15999999999997</v>
      </c>
      <c r="BG245" s="182">
        <f>IF(N245="zákl. prenesená",J245,0)</f>
        <v>0</v>
      </c>
      <c r="BH245" s="182">
        <f>IF(N245="zníž. prenesená",J245,0)</f>
        <v>0</v>
      </c>
      <c r="BI245" s="182">
        <f>IF(N245="nulová",J245,0)</f>
        <v>0</v>
      </c>
      <c r="BJ245" s="15" t="s">
        <v>149</v>
      </c>
      <c r="BK245" s="182">
        <f>ROUND(I245*H245,2)</f>
        <v>794.15999999999997</v>
      </c>
      <c r="BL245" s="15" t="s">
        <v>174</v>
      </c>
      <c r="BM245" s="181" t="s">
        <v>537</v>
      </c>
    </row>
    <row r="246" s="2" customFormat="1" ht="16.5" customHeight="1">
      <c r="A246" s="28"/>
      <c r="B246" s="169"/>
      <c r="C246" s="183" t="s">
        <v>341</v>
      </c>
      <c r="D246" s="183" t="s">
        <v>291</v>
      </c>
      <c r="E246" s="184" t="s">
        <v>1077</v>
      </c>
      <c r="F246" s="185" t="s">
        <v>1078</v>
      </c>
      <c r="G246" s="186" t="s">
        <v>147</v>
      </c>
      <c r="H246" s="187">
        <v>1</v>
      </c>
      <c r="I246" s="188">
        <v>106.40000000000001</v>
      </c>
      <c r="J246" s="188">
        <f>ROUND(I246*H246,2)</f>
        <v>106.40000000000001</v>
      </c>
      <c r="K246" s="189"/>
      <c r="L246" s="190"/>
      <c r="M246" s="191" t="s">
        <v>1</v>
      </c>
      <c r="N246" s="192" t="s">
        <v>38</v>
      </c>
      <c r="O246" s="179">
        <v>0</v>
      </c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1" t="s">
        <v>203</v>
      </c>
      <c r="AT246" s="181" t="s">
        <v>291</v>
      </c>
      <c r="AU246" s="181" t="s">
        <v>149</v>
      </c>
      <c r="AY246" s="15" t="s">
        <v>142</v>
      </c>
      <c r="BE246" s="182">
        <f>IF(N246="základná",J246,0)</f>
        <v>0</v>
      </c>
      <c r="BF246" s="182">
        <f>IF(N246="znížená",J246,0)</f>
        <v>106.40000000000001</v>
      </c>
      <c r="BG246" s="182">
        <f>IF(N246="zákl. prenesená",J246,0)</f>
        <v>0</v>
      </c>
      <c r="BH246" s="182">
        <f>IF(N246="zníž. prenesená",J246,0)</f>
        <v>0</v>
      </c>
      <c r="BI246" s="182">
        <f>IF(N246="nulová",J246,0)</f>
        <v>0</v>
      </c>
      <c r="BJ246" s="15" t="s">
        <v>149</v>
      </c>
      <c r="BK246" s="182">
        <f>ROUND(I246*H246,2)</f>
        <v>106.40000000000001</v>
      </c>
      <c r="BL246" s="15" t="s">
        <v>174</v>
      </c>
      <c r="BM246" s="181" t="s">
        <v>540</v>
      </c>
    </row>
    <row r="247" s="2" customFormat="1" ht="21.75" customHeight="1">
      <c r="A247" s="28"/>
      <c r="B247" s="169"/>
      <c r="C247" s="170" t="s">
        <v>543</v>
      </c>
      <c r="D247" s="170" t="s">
        <v>144</v>
      </c>
      <c r="E247" s="171" t="s">
        <v>1079</v>
      </c>
      <c r="F247" s="172" t="s">
        <v>1080</v>
      </c>
      <c r="G247" s="173" t="s">
        <v>147</v>
      </c>
      <c r="H247" s="174">
        <v>1</v>
      </c>
      <c r="I247" s="175">
        <v>3.8100000000000001</v>
      </c>
      <c r="J247" s="175">
        <f>ROUND(I247*H247,2)</f>
        <v>3.8100000000000001</v>
      </c>
      <c r="K247" s="176"/>
      <c r="L247" s="29"/>
      <c r="M247" s="177" t="s">
        <v>1</v>
      </c>
      <c r="N247" s="178" t="s">
        <v>38</v>
      </c>
      <c r="O247" s="179">
        <v>0</v>
      </c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81" t="s">
        <v>174</v>
      </c>
      <c r="AT247" s="181" t="s">
        <v>144</v>
      </c>
      <c r="AU247" s="181" t="s">
        <v>149</v>
      </c>
      <c r="AY247" s="15" t="s">
        <v>142</v>
      </c>
      <c r="BE247" s="182">
        <f>IF(N247="základná",J247,0)</f>
        <v>0</v>
      </c>
      <c r="BF247" s="182">
        <f>IF(N247="znížená",J247,0)</f>
        <v>3.8100000000000001</v>
      </c>
      <c r="BG247" s="182">
        <f>IF(N247="zákl. prenesená",J247,0)</f>
        <v>0</v>
      </c>
      <c r="BH247" s="182">
        <f>IF(N247="zníž. prenesená",J247,0)</f>
        <v>0</v>
      </c>
      <c r="BI247" s="182">
        <f>IF(N247="nulová",J247,0)</f>
        <v>0</v>
      </c>
      <c r="BJ247" s="15" t="s">
        <v>149</v>
      </c>
      <c r="BK247" s="182">
        <f>ROUND(I247*H247,2)</f>
        <v>3.8100000000000001</v>
      </c>
      <c r="BL247" s="15" t="s">
        <v>174</v>
      </c>
      <c r="BM247" s="181" t="s">
        <v>546</v>
      </c>
    </row>
    <row r="248" s="2" customFormat="1" ht="16.5" customHeight="1">
      <c r="A248" s="28"/>
      <c r="B248" s="169"/>
      <c r="C248" s="183" t="s">
        <v>345</v>
      </c>
      <c r="D248" s="183" t="s">
        <v>291</v>
      </c>
      <c r="E248" s="184" t="s">
        <v>1081</v>
      </c>
      <c r="F248" s="185" t="s">
        <v>1082</v>
      </c>
      <c r="G248" s="186" t="s">
        <v>147</v>
      </c>
      <c r="H248" s="187">
        <v>1</v>
      </c>
      <c r="I248" s="188">
        <v>93.75</v>
      </c>
      <c r="J248" s="188">
        <f>ROUND(I248*H248,2)</f>
        <v>93.75</v>
      </c>
      <c r="K248" s="189"/>
      <c r="L248" s="190"/>
      <c r="M248" s="191" t="s">
        <v>1</v>
      </c>
      <c r="N248" s="192" t="s">
        <v>38</v>
      </c>
      <c r="O248" s="179">
        <v>0</v>
      </c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1" t="s">
        <v>203</v>
      </c>
      <c r="AT248" s="181" t="s">
        <v>291</v>
      </c>
      <c r="AU248" s="181" t="s">
        <v>149</v>
      </c>
      <c r="AY248" s="15" t="s">
        <v>142</v>
      </c>
      <c r="BE248" s="182">
        <f>IF(N248="základná",J248,0)</f>
        <v>0</v>
      </c>
      <c r="BF248" s="182">
        <f>IF(N248="znížená",J248,0)</f>
        <v>93.75</v>
      </c>
      <c r="BG248" s="182">
        <f>IF(N248="zákl. prenesená",J248,0)</f>
        <v>0</v>
      </c>
      <c r="BH248" s="182">
        <f>IF(N248="zníž. prenesená",J248,0)</f>
        <v>0</v>
      </c>
      <c r="BI248" s="182">
        <f>IF(N248="nulová",J248,0)</f>
        <v>0</v>
      </c>
      <c r="BJ248" s="15" t="s">
        <v>149</v>
      </c>
      <c r="BK248" s="182">
        <f>ROUND(I248*H248,2)</f>
        <v>93.75</v>
      </c>
      <c r="BL248" s="15" t="s">
        <v>174</v>
      </c>
      <c r="BM248" s="181" t="s">
        <v>549</v>
      </c>
    </row>
    <row r="249" s="2" customFormat="1" ht="24.15" customHeight="1">
      <c r="A249" s="28"/>
      <c r="B249" s="169"/>
      <c r="C249" s="170" t="s">
        <v>550</v>
      </c>
      <c r="D249" s="170" t="s">
        <v>144</v>
      </c>
      <c r="E249" s="171" t="s">
        <v>1083</v>
      </c>
      <c r="F249" s="172" t="s">
        <v>1084</v>
      </c>
      <c r="G249" s="173" t="s">
        <v>147</v>
      </c>
      <c r="H249" s="174">
        <v>1</v>
      </c>
      <c r="I249" s="175">
        <v>801.44000000000005</v>
      </c>
      <c r="J249" s="175">
        <f>ROUND(I249*H249,2)</f>
        <v>801.44000000000005</v>
      </c>
      <c r="K249" s="176"/>
      <c r="L249" s="29"/>
      <c r="M249" s="177" t="s">
        <v>1</v>
      </c>
      <c r="N249" s="178" t="s">
        <v>38</v>
      </c>
      <c r="O249" s="179">
        <v>0</v>
      </c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81" t="s">
        <v>174</v>
      </c>
      <c r="AT249" s="181" t="s">
        <v>144</v>
      </c>
      <c r="AU249" s="181" t="s">
        <v>149</v>
      </c>
      <c r="AY249" s="15" t="s">
        <v>142</v>
      </c>
      <c r="BE249" s="182">
        <f>IF(N249="základná",J249,0)</f>
        <v>0</v>
      </c>
      <c r="BF249" s="182">
        <f>IF(N249="znížená",J249,0)</f>
        <v>801.44000000000005</v>
      </c>
      <c r="BG249" s="182">
        <f>IF(N249="zákl. prenesená",J249,0)</f>
        <v>0</v>
      </c>
      <c r="BH249" s="182">
        <f>IF(N249="zníž. prenesená",J249,0)</f>
        <v>0</v>
      </c>
      <c r="BI249" s="182">
        <f>IF(N249="nulová",J249,0)</f>
        <v>0</v>
      </c>
      <c r="BJ249" s="15" t="s">
        <v>149</v>
      </c>
      <c r="BK249" s="182">
        <f>ROUND(I249*H249,2)</f>
        <v>801.44000000000005</v>
      </c>
      <c r="BL249" s="15" t="s">
        <v>174</v>
      </c>
      <c r="BM249" s="181" t="s">
        <v>553</v>
      </c>
    </row>
    <row r="250" s="2" customFormat="1" ht="24.15" customHeight="1">
      <c r="A250" s="28"/>
      <c r="B250" s="169"/>
      <c r="C250" s="170" t="s">
        <v>348</v>
      </c>
      <c r="D250" s="170" t="s">
        <v>144</v>
      </c>
      <c r="E250" s="171" t="s">
        <v>1085</v>
      </c>
      <c r="F250" s="172" t="s">
        <v>1086</v>
      </c>
      <c r="G250" s="173" t="s">
        <v>496</v>
      </c>
      <c r="H250" s="174">
        <v>61.936</v>
      </c>
      <c r="I250" s="175">
        <v>0.30359993000000002</v>
      </c>
      <c r="J250" s="175">
        <f>ROUND(I250*H250,2)</f>
        <v>18.800000000000001</v>
      </c>
      <c r="K250" s="176"/>
      <c r="L250" s="29"/>
      <c r="M250" s="197" t="s">
        <v>1</v>
      </c>
      <c r="N250" s="198" t="s">
        <v>38</v>
      </c>
      <c r="O250" s="195">
        <v>0</v>
      </c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81" t="s">
        <v>174</v>
      </c>
      <c r="AT250" s="181" t="s">
        <v>144</v>
      </c>
      <c r="AU250" s="181" t="s">
        <v>149</v>
      </c>
      <c r="AY250" s="15" t="s">
        <v>142</v>
      </c>
      <c r="BE250" s="182">
        <f>IF(N250="základná",J250,0)</f>
        <v>0</v>
      </c>
      <c r="BF250" s="182">
        <f>IF(N250="znížená",J250,0)</f>
        <v>18.800000000000001</v>
      </c>
      <c r="BG250" s="182">
        <f>IF(N250="zákl. prenesená",J250,0)</f>
        <v>0</v>
      </c>
      <c r="BH250" s="182">
        <f>IF(N250="zníž. prenesená",J250,0)</f>
        <v>0</v>
      </c>
      <c r="BI250" s="182">
        <f>IF(N250="nulová",J250,0)</f>
        <v>0</v>
      </c>
      <c r="BJ250" s="15" t="s">
        <v>149</v>
      </c>
      <c r="BK250" s="182">
        <f>ROUND(I250*H250,2)</f>
        <v>18.800000000000001</v>
      </c>
      <c r="BL250" s="15" t="s">
        <v>174</v>
      </c>
      <c r="BM250" s="181" t="s">
        <v>556</v>
      </c>
    </row>
    <row r="251" s="2" customFormat="1" ht="6.96" customHeight="1">
      <c r="A251" s="28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29"/>
      <c r="M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</row>
  </sheetData>
  <autoFilter ref="C126:K250"/>
  <mergeCells count="8">
    <mergeCell ref="E7:H7"/>
    <mergeCell ref="E9:H9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94</v>
      </c>
      <c r="L4" s="18"/>
      <c r="M4" s="11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13</v>
      </c>
      <c r="L6" s="18"/>
    </row>
    <row r="7" hidden="1" s="1" customFormat="1" ht="16.5" customHeight="1">
      <c r="B7" s="18"/>
      <c r="E7" s="116" t="str">
        <f>'Rekapitulácia stavby'!K6</f>
        <v>Predškolské zariadenie - nový objekt III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95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61" t="s">
        <v>1087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21. 12. 2022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">
        <v>26</v>
      </c>
      <c r="F18" s="28"/>
      <c r="G18" s="28"/>
      <c r="H18" s="28"/>
      <c r="I18" s="25" t="s">
        <v>24</v>
      </c>
      <c r="J18" s="22" t="s">
        <v>1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25" t="s">
        <v>24</v>
      </c>
      <c r="J21" s="22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20" t="s">
        <v>32</v>
      </c>
      <c r="E30" s="28"/>
      <c r="F30" s="28"/>
      <c r="G30" s="28"/>
      <c r="H30" s="28"/>
      <c r="I30" s="28"/>
      <c r="J30" s="90">
        <f>ROUND(J121, 2)</f>
        <v>19767.860000000001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84"/>
      <c r="E31" s="84"/>
      <c r="F31" s="84"/>
      <c r="G31" s="84"/>
      <c r="H31" s="84"/>
      <c r="I31" s="84"/>
      <c r="J31" s="84"/>
      <c r="K31" s="84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21" t="s">
        <v>36</v>
      </c>
      <c r="E33" s="35" t="s">
        <v>37</v>
      </c>
      <c r="F33" s="122">
        <f>ROUND((SUM(BE121:BE166)),  2)</f>
        <v>0</v>
      </c>
      <c r="G33" s="123"/>
      <c r="H33" s="123"/>
      <c r="I33" s="124">
        <v>0.20000000000000001</v>
      </c>
      <c r="J33" s="122">
        <f>ROUND(((SUM(BE121:BE166))*I33),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35" t="s">
        <v>38</v>
      </c>
      <c r="F34" s="125">
        <f>ROUND((SUM(BF121:BF166)),  2)</f>
        <v>19767.860000000001</v>
      </c>
      <c r="G34" s="28"/>
      <c r="H34" s="28"/>
      <c r="I34" s="126">
        <v>0.20000000000000001</v>
      </c>
      <c r="J34" s="125">
        <f>ROUND(((SUM(BF121:BF166))*I34),  2)</f>
        <v>3953.5700000000002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25">
        <f>ROUND((SUM(BG121:BG166)),  2)</f>
        <v>0</v>
      </c>
      <c r="G35" s="28"/>
      <c r="H35" s="28"/>
      <c r="I35" s="126">
        <v>0.20000000000000001</v>
      </c>
      <c r="J35" s="125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25">
        <f>ROUND((SUM(BH121:BH166)),  2)</f>
        <v>0</v>
      </c>
      <c r="G36" s="28"/>
      <c r="H36" s="28"/>
      <c r="I36" s="126">
        <v>0.20000000000000001</v>
      </c>
      <c r="J36" s="125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22">
        <f>ROUND((SUM(BI121:BI166)),  2)</f>
        <v>0</v>
      </c>
      <c r="G37" s="123"/>
      <c r="H37" s="123"/>
      <c r="I37" s="124">
        <v>0</v>
      </c>
      <c r="J37" s="122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27"/>
      <c r="D39" s="128" t="s">
        <v>42</v>
      </c>
      <c r="E39" s="75"/>
      <c r="F39" s="75"/>
      <c r="G39" s="129" t="s">
        <v>43</v>
      </c>
      <c r="H39" s="130" t="s">
        <v>44</v>
      </c>
      <c r="I39" s="75"/>
      <c r="J39" s="131">
        <f>SUM(J30:J37)</f>
        <v>23721.43</v>
      </c>
      <c r="K39" s="132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9"/>
      <c r="D50" s="50" t="s">
        <v>45</v>
      </c>
      <c r="E50" s="51"/>
      <c r="F50" s="51"/>
      <c r="G50" s="50" t="s">
        <v>46</v>
      </c>
      <c r="H50" s="51"/>
      <c r="I50" s="51"/>
      <c r="J50" s="51"/>
      <c r="K50" s="51"/>
      <c r="L50" s="49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52" t="s">
        <v>47</v>
      </c>
      <c r="E61" s="31"/>
      <c r="F61" s="133" t="s">
        <v>48</v>
      </c>
      <c r="G61" s="52" t="s">
        <v>47</v>
      </c>
      <c r="H61" s="31"/>
      <c r="I61" s="31"/>
      <c r="J61" s="134" t="s">
        <v>48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50" t="s">
        <v>49</v>
      </c>
      <c r="E65" s="53"/>
      <c r="F65" s="53"/>
      <c r="G65" s="50" t="s">
        <v>50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52" t="s">
        <v>47</v>
      </c>
      <c r="E76" s="31"/>
      <c r="F76" s="133" t="s">
        <v>48</v>
      </c>
      <c r="G76" s="52" t="s">
        <v>47</v>
      </c>
      <c r="H76" s="31"/>
      <c r="I76" s="31"/>
      <c r="J76" s="134" t="s">
        <v>48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97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Predškolské zariadenie - nový objekt III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95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04 - Ústredné vykurovanie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63" t="str">
        <f>IF(J12="","",J12)</f>
        <v>21. 12. 2022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 xml:space="preserve">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>STAVOMAL, s.r.o.</v>
      </c>
      <c r="G92" s="28"/>
      <c r="H92" s="28"/>
      <c r="I92" s="25" t="s">
        <v>30</v>
      </c>
      <c r="J92" s="26" t="str">
        <f>E24</f>
        <v xml:space="preserve"> 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5" t="s">
        <v>98</v>
      </c>
      <c r="D94" s="127"/>
      <c r="E94" s="127"/>
      <c r="F94" s="127"/>
      <c r="G94" s="127"/>
      <c r="H94" s="127"/>
      <c r="I94" s="127"/>
      <c r="J94" s="136" t="s">
        <v>99</v>
      </c>
      <c r="K94" s="12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7" t="s">
        <v>100</v>
      </c>
      <c r="D96" s="28"/>
      <c r="E96" s="28"/>
      <c r="F96" s="28"/>
      <c r="G96" s="28"/>
      <c r="H96" s="28"/>
      <c r="I96" s="28"/>
      <c r="J96" s="90">
        <f>J121</f>
        <v>19767.860000000001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101</v>
      </c>
    </row>
    <row r="97" s="9" customFormat="1" ht="24.96" customHeight="1">
      <c r="A97" s="9"/>
      <c r="B97" s="138"/>
      <c r="C97" s="9"/>
      <c r="D97" s="139" t="s">
        <v>111</v>
      </c>
      <c r="E97" s="140"/>
      <c r="F97" s="140"/>
      <c r="G97" s="140"/>
      <c r="H97" s="140"/>
      <c r="I97" s="140"/>
      <c r="J97" s="141">
        <f>J122</f>
        <v>19767.860000000001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114</v>
      </c>
      <c r="E98" s="144"/>
      <c r="F98" s="144"/>
      <c r="G98" s="144"/>
      <c r="H98" s="144"/>
      <c r="I98" s="144"/>
      <c r="J98" s="145">
        <f>J123</f>
        <v>623.66999999999996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1088</v>
      </c>
      <c r="E99" s="144"/>
      <c r="F99" s="144"/>
      <c r="G99" s="144"/>
      <c r="H99" s="144"/>
      <c r="I99" s="144"/>
      <c r="J99" s="145">
        <f>J127</f>
        <v>9322.7600000000002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1089</v>
      </c>
      <c r="E100" s="144"/>
      <c r="F100" s="144"/>
      <c r="G100" s="144"/>
      <c r="H100" s="144"/>
      <c r="I100" s="144"/>
      <c r="J100" s="145">
        <f>J150</f>
        <v>576.80000000000007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1090</v>
      </c>
      <c r="E101" s="144"/>
      <c r="F101" s="144"/>
      <c r="G101" s="144"/>
      <c r="H101" s="144"/>
      <c r="I101" s="144"/>
      <c r="J101" s="145">
        <f>J154</f>
        <v>9244.630000000001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9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6.96" customHeight="1">
      <c r="A103" s="28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="2" customFormat="1" ht="6.96" customHeight="1">
      <c r="A107" s="28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128</v>
      </c>
      <c r="D108" s="28"/>
      <c r="E108" s="28"/>
      <c r="F108" s="28"/>
      <c r="G108" s="28"/>
      <c r="H108" s="28"/>
      <c r="I108" s="28"/>
      <c r="J108" s="28"/>
      <c r="K108" s="28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13</v>
      </c>
      <c r="D110" s="28"/>
      <c r="E110" s="28"/>
      <c r="F110" s="28"/>
      <c r="G110" s="28"/>
      <c r="H110" s="28"/>
      <c r="I110" s="28"/>
      <c r="J110" s="28"/>
      <c r="K110" s="28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28"/>
      <c r="D111" s="28"/>
      <c r="E111" s="116" t="str">
        <f>E7</f>
        <v>Predškolské zariadenie - nový objekt III</v>
      </c>
      <c r="F111" s="25"/>
      <c r="G111" s="25"/>
      <c r="H111" s="25"/>
      <c r="I111" s="28"/>
      <c r="J111" s="28"/>
      <c r="K111" s="28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95</v>
      </c>
      <c r="D112" s="28"/>
      <c r="E112" s="28"/>
      <c r="F112" s="28"/>
      <c r="G112" s="28"/>
      <c r="H112" s="28"/>
      <c r="I112" s="28"/>
      <c r="J112" s="28"/>
      <c r="K112" s="28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28"/>
      <c r="D113" s="28"/>
      <c r="E113" s="61" t="str">
        <f>E9</f>
        <v>04 - Ústredné vykurovanie</v>
      </c>
      <c r="F113" s="28"/>
      <c r="G113" s="28"/>
      <c r="H113" s="28"/>
      <c r="I113" s="28"/>
      <c r="J113" s="28"/>
      <c r="K113" s="28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17</v>
      </c>
      <c r="D115" s="28"/>
      <c r="E115" s="28"/>
      <c r="F115" s="22" t="str">
        <f>F12</f>
        <v>Bučany</v>
      </c>
      <c r="G115" s="28"/>
      <c r="H115" s="28"/>
      <c r="I115" s="25" t="s">
        <v>19</v>
      </c>
      <c r="J115" s="63" t="str">
        <f>IF(J12="","",J12)</f>
        <v>21. 12. 2022</v>
      </c>
      <c r="K115" s="28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21</v>
      </c>
      <c r="D117" s="28"/>
      <c r="E117" s="28"/>
      <c r="F117" s="22" t="str">
        <f>E15</f>
        <v>obec Bučany</v>
      </c>
      <c r="G117" s="28"/>
      <c r="H117" s="28"/>
      <c r="I117" s="25" t="s">
        <v>27</v>
      </c>
      <c r="J117" s="26" t="str">
        <f>E21</f>
        <v xml:space="preserve"> </v>
      </c>
      <c r="K117" s="28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25</v>
      </c>
      <c r="D118" s="28"/>
      <c r="E118" s="28"/>
      <c r="F118" s="22" t="str">
        <f>IF(E18="","",E18)</f>
        <v>STAVOMAL, s.r.o.</v>
      </c>
      <c r="G118" s="28"/>
      <c r="H118" s="28"/>
      <c r="I118" s="25" t="s">
        <v>30</v>
      </c>
      <c r="J118" s="26" t="str">
        <f>E24</f>
        <v xml:space="preserve"> </v>
      </c>
      <c r="K118" s="28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1" customFormat="1" ht="29.28" customHeight="1">
      <c r="A120" s="146"/>
      <c r="B120" s="147"/>
      <c r="C120" s="148" t="s">
        <v>129</v>
      </c>
      <c r="D120" s="149" t="s">
        <v>57</v>
      </c>
      <c r="E120" s="149" t="s">
        <v>53</v>
      </c>
      <c r="F120" s="149" t="s">
        <v>54</v>
      </c>
      <c r="G120" s="149" t="s">
        <v>130</v>
      </c>
      <c r="H120" s="149" t="s">
        <v>131</v>
      </c>
      <c r="I120" s="149" t="s">
        <v>132</v>
      </c>
      <c r="J120" s="150" t="s">
        <v>99</v>
      </c>
      <c r="K120" s="151" t="s">
        <v>133</v>
      </c>
      <c r="L120" s="152"/>
      <c r="M120" s="80" t="s">
        <v>1</v>
      </c>
      <c r="N120" s="81" t="s">
        <v>36</v>
      </c>
      <c r="O120" s="81" t="s">
        <v>134</v>
      </c>
      <c r="P120" s="81" t="s">
        <v>135</v>
      </c>
      <c r="Q120" s="81" t="s">
        <v>136</v>
      </c>
      <c r="R120" s="81" t="s">
        <v>137</v>
      </c>
      <c r="S120" s="81" t="s">
        <v>138</v>
      </c>
      <c r="T120" s="82" t="s">
        <v>139</v>
      </c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</row>
    <row r="121" s="2" customFormat="1" ht="22.8" customHeight="1">
      <c r="A121" s="28"/>
      <c r="B121" s="29"/>
      <c r="C121" s="87" t="s">
        <v>100</v>
      </c>
      <c r="D121" s="28"/>
      <c r="E121" s="28"/>
      <c r="F121" s="28"/>
      <c r="G121" s="28"/>
      <c r="H121" s="28"/>
      <c r="I121" s="28"/>
      <c r="J121" s="153">
        <f>BK121</f>
        <v>19767.860000000001</v>
      </c>
      <c r="K121" s="28"/>
      <c r="L121" s="29"/>
      <c r="M121" s="83"/>
      <c r="N121" s="67"/>
      <c r="O121" s="84"/>
      <c r="P121" s="154">
        <f>P122</f>
        <v>0</v>
      </c>
      <c r="Q121" s="84"/>
      <c r="R121" s="154">
        <f>R122</f>
        <v>0</v>
      </c>
      <c r="S121" s="84"/>
      <c r="T121" s="155">
        <f>T122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5" t="s">
        <v>71</v>
      </c>
      <c r="AU121" s="15" t="s">
        <v>101</v>
      </c>
      <c r="BK121" s="156">
        <f>BK122</f>
        <v>19767.860000000001</v>
      </c>
    </row>
    <row r="122" s="12" customFormat="1" ht="25.92" customHeight="1">
      <c r="A122" s="12"/>
      <c r="B122" s="157"/>
      <c r="C122" s="12"/>
      <c r="D122" s="158" t="s">
        <v>71</v>
      </c>
      <c r="E122" s="159" t="s">
        <v>451</v>
      </c>
      <c r="F122" s="159" t="s">
        <v>452</v>
      </c>
      <c r="G122" s="12"/>
      <c r="H122" s="12"/>
      <c r="I122" s="12"/>
      <c r="J122" s="160">
        <f>BK122</f>
        <v>19767.860000000001</v>
      </c>
      <c r="K122" s="12"/>
      <c r="L122" s="157"/>
      <c r="M122" s="161"/>
      <c r="N122" s="162"/>
      <c r="O122" s="162"/>
      <c r="P122" s="163">
        <f>P123+P127+P150+P154</f>
        <v>0</v>
      </c>
      <c r="Q122" s="162"/>
      <c r="R122" s="163">
        <f>R123+R127+R150+R154</f>
        <v>0</v>
      </c>
      <c r="S122" s="162"/>
      <c r="T122" s="164">
        <f>T123+T127+T150+T154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149</v>
      </c>
      <c r="AT122" s="165" t="s">
        <v>71</v>
      </c>
      <c r="AU122" s="165" t="s">
        <v>72</v>
      </c>
      <c r="AY122" s="158" t="s">
        <v>142</v>
      </c>
      <c r="BK122" s="166">
        <f>BK123+BK127+BK150+BK154</f>
        <v>19767.860000000001</v>
      </c>
    </row>
    <row r="123" s="12" customFormat="1" ht="22.8" customHeight="1">
      <c r="A123" s="12"/>
      <c r="B123" s="157"/>
      <c r="C123" s="12"/>
      <c r="D123" s="158" t="s">
        <v>71</v>
      </c>
      <c r="E123" s="167" t="s">
        <v>541</v>
      </c>
      <c r="F123" s="167" t="s">
        <v>542</v>
      </c>
      <c r="G123" s="12"/>
      <c r="H123" s="12"/>
      <c r="I123" s="12"/>
      <c r="J123" s="168">
        <f>BK123</f>
        <v>623.66999999999996</v>
      </c>
      <c r="K123" s="12"/>
      <c r="L123" s="157"/>
      <c r="M123" s="161"/>
      <c r="N123" s="162"/>
      <c r="O123" s="162"/>
      <c r="P123" s="163">
        <f>SUM(P124:P126)</f>
        <v>0</v>
      </c>
      <c r="Q123" s="162"/>
      <c r="R123" s="163">
        <f>SUM(R124:R126)</f>
        <v>0</v>
      </c>
      <c r="S123" s="162"/>
      <c r="T123" s="164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149</v>
      </c>
      <c r="AT123" s="165" t="s">
        <v>71</v>
      </c>
      <c r="AU123" s="165" t="s">
        <v>80</v>
      </c>
      <c r="AY123" s="158" t="s">
        <v>142</v>
      </c>
      <c r="BK123" s="166">
        <f>SUM(BK124:BK126)</f>
        <v>623.66999999999996</v>
      </c>
    </row>
    <row r="124" s="2" customFormat="1" ht="24.15" customHeight="1">
      <c r="A124" s="28"/>
      <c r="B124" s="169"/>
      <c r="C124" s="170" t="s">
        <v>80</v>
      </c>
      <c r="D124" s="170" t="s">
        <v>144</v>
      </c>
      <c r="E124" s="171" t="s">
        <v>942</v>
      </c>
      <c r="F124" s="172" t="s">
        <v>1091</v>
      </c>
      <c r="G124" s="173" t="s">
        <v>388</v>
      </c>
      <c r="H124" s="174">
        <v>50</v>
      </c>
      <c r="I124" s="175">
        <v>8.4499999999999993</v>
      </c>
      <c r="J124" s="175">
        <f>ROUND(I124*H124,2)</f>
        <v>422.5</v>
      </c>
      <c r="K124" s="176"/>
      <c r="L124" s="29"/>
      <c r="M124" s="177" t="s">
        <v>1</v>
      </c>
      <c r="N124" s="178" t="s">
        <v>38</v>
      </c>
      <c r="O124" s="179">
        <v>0</v>
      </c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1" t="s">
        <v>174</v>
      </c>
      <c r="AT124" s="181" t="s">
        <v>144</v>
      </c>
      <c r="AU124" s="181" t="s">
        <v>149</v>
      </c>
      <c r="AY124" s="15" t="s">
        <v>142</v>
      </c>
      <c r="BE124" s="182">
        <f>IF(N124="základná",J124,0)</f>
        <v>0</v>
      </c>
      <c r="BF124" s="182">
        <f>IF(N124="znížená",J124,0)</f>
        <v>422.5</v>
      </c>
      <c r="BG124" s="182">
        <f>IF(N124="zákl. prenesená",J124,0)</f>
        <v>0</v>
      </c>
      <c r="BH124" s="182">
        <f>IF(N124="zníž. prenesená",J124,0)</f>
        <v>0</v>
      </c>
      <c r="BI124" s="182">
        <f>IF(N124="nulová",J124,0)</f>
        <v>0</v>
      </c>
      <c r="BJ124" s="15" t="s">
        <v>149</v>
      </c>
      <c r="BK124" s="182">
        <f>ROUND(I124*H124,2)</f>
        <v>422.5</v>
      </c>
      <c r="BL124" s="15" t="s">
        <v>174</v>
      </c>
      <c r="BM124" s="181" t="s">
        <v>149</v>
      </c>
    </row>
    <row r="125" s="2" customFormat="1" ht="21.75" customHeight="1">
      <c r="A125" s="28"/>
      <c r="B125" s="169"/>
      <c r="C125" s="183" t="s">
        <v>149</v>
      </c>
      <c r="D125" s="183" t="s">
        <v>291</v>
      </c>
      <c r="E125" s="184" t="s">
        <v>946</v>
      </c>
      <c r="F125" s="185" t="s">
        <v>947</v>
      </c>
      <c r="G125" s="186" t="s">
        <v>388</v>
      </c>
      <c r="H125" s="187">
        <v>50</v>
      </c>
      <c r="I125" s="188">
        <v>3.9300000000000002</v>
      </c>
      <c r="J125" s="188">
        <f>ROUND(I125*H125,2)</f>
        <v>196.5</v>
      </c>
      <c r="K125" s="189"/>
      <c r="L125" s="190"/>
      <c r="M125" s="191" t="s">
        <v>1</v>
      </c>
      <c r="N125" s="192" t="s">
        <v>38</v>
      </c>
      <c r="O125" s="179">
        <v>0</v>
      </c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81" t="s">
        <v>203</v>
      </c>
      <c r="AT125" s="181" t="s">
        <v>291</v>
      </c>
      <c r="AU125" s="181" t="s">
        <v>149</v>
      </c>
      <c r="AY125" s="15" t="s">
        <v>142</v>
      </c>
      <c r="BE125" s="182">
        <f>IF(N125="základná",J125,0)</f>
        <v>0</v>
      </c>
      <c r="BF125" s="182">
        <f>IF(N125="znížená",J125,0)</f>
        <v>196.5</v>
      </c>
      <c r="BG125" s="182">
        <f>IF(N125="zákl. prenesená",J125,0)</f>
        <v>0</v>
      </c>
      <c r="BH125" s="182">
        <f>IF(N125="zníž. prenesená",J125,0)</f>
        <v>0</v>
      </c>
      <c r="BI125" s="182">
        <f>IF(N125="nulová",J125,0)</f>
        <v>0</v>
      </c>
      <c r="BJ125" s="15" t="s">
        <v>149</v>
      </c>
      <c r="BK125" s="182">
        <f>ROUND(I125*H125,2)</f>
        <v>196.5</v>
      </c>
      <c r="BL125" s="15" t="s">
        <v>174</v>
      </c>
      <c r="BM125" s="181" t="s">
        <v>148</v>
      </c>
    </row>
    <row r="126" s="2" customFormat="1" ht="24.15" customHeight="1">
      <c r="A126" s="28"/>
      <c r="B126" s="169"/>
      <c r="C126" s="170" t="s">
        <v>152</v>
      </c>
      <c r="D126" s="170" t="s">
        <v>144</v>
      </c>
      <c r="E126" s="171" t="s">
        <v>594</v>
      </c>
      <c r="F126" s="172" t="s">
        <v>595</v>
      </c>
      <c r="G126" s="173" t="s">
        <v>496</v>
      </c>
      <c r="H126" s="174">
        <v>3.5499999999999998</v>
      </c>
      <c r="I126" s="175">
        <v>1.31559966</v>
      </c>
      <c r="J126" s="175">
        <f>ROUND(I126*H126,2)</f>
        <v>4.6699999999999999</v>
      </c>
      <c r="K126" s="176"/>
      <c r="L126" s="29"/>
      <c r="M126" s="177" t="s">
        <v>1</v>
      </c>
      <c r="N126" s="178" t="s">
        <v>38</v>
      </c>
      <c r="O126" s="179">
        <v>0</v>
      </c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81" t="s">
        <v>174</v>
      </c>
      <c r="AT126" s="181" t="s">
        <v>144</v>
      </c>
      <c r="AU126" s="181" t="s">
        <v>149</v>
      </c>
      <c r="AY126" s="15" t="s">
        <v>142</v>
      </c>
      <c r="BE126" s="182">
        <f>IF(N126="základná",J126,0)</f>
        <v>0</v>
      </c>
      <c r="BF126" s="182">
        <f>IF(N126="znížená",J126,0)</f>
        <v>4.6699999999999999</v>
      </c>
      <c r="BG126" s="182">
        <f>IF(N126="zákl. prenesená",J126,0)</f>
        <v>0</v>
      </c>
      <c r="BH126" s="182">
        <f>IF(N126="zníž. prenesená",J126,0)</f>
        <v>0</v>
      </c>
      <c r="BI126" s="182">
        <f>IF(N126="nulová",J126,0)</f>
        <v>0</v>
      </c>
      <c r="BJ126" s="15" t="s">
        <v>149</v>
      </c>
      <c r="BK126" s="182">
        <f>ROUND(I126*H126,2)</f>
        <v>4.6699999999999999</v>
      </c>
      <c r="BL126" s="15" t="s">
        <v>174</v>
      </c>
      <c r="BM126" s="181" t="s">
        <v>156</v>
      </c>
    </row>
    <row r="127" s="12" customFormat="1" ht="22.8" customHeight="1">
      <c r="A127" s="12"/>
      <c r="B127" s="157"/>
      <c r="C127" s="12"/>
      <c r="D127" s="158" t="s">
        <v>71</v>
      </c>
      <c r="E127" s="167" t="s">
        <v>1092</v>
      </c>
      <c r="F127" s="167" t="s">
        <v>1093</v>
      </c>
      <c r="G127" s="12"/>
      <c r="H127" s="12"/>
      <c r="I127" s="12"/>
      <c r="J127" s="168">
        <f>BK127</f>
        <v>9322.7600000000002</v>
      </c>
      <c r="K127" s="12"/>
      <c r="L127" s="157"/>
      <c r="M127" s="161"/>
      <c r="N127" s="162"/>
      <c r="O127" s="162"/>
      <c r="P127" s="163">
        <f>SUM(P128:P149)</f>
        <v>0</v>
      </c>
      <c r="Q127" s="162"/>
      <c r="R127" s="163">
        <f>SUM(R128:R149)</f>
        <v>0</v>
      </c>
      <c r="S127" s="162"/>
      <c r="T127" s="164">
        <f>SUM(T128:T149)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149</v>
      </c>
      <c r="AT127" s="165" t="s">
        <v>71</v>
      </c>
      <c r="AU127" s="165" t="s">
        <v>80</v>
      </c>
      <c r="AY127" s="158" t="s">
        <v>142</v>
      </c>
      <c r="BK127" s="166">
        <f>SUM(BK128:BK149)</f>
        <v>9322.7600000000002</v>
      </c>
    </row>
    <row r="128" s="2" customFormat="1" ht="24.15" customHeight="1">
      <c r="A128" s="28"/>
      <c r="B128" s="169"/>
      <c r="C128" s="170" t="s">
        <v>148</v>
      </c>
      <c r="D128" s="170" t="s">
        <v>144</v>
      </c>
      <c r="E128" s="171" t="s">
        <v>1094</v>
      </c>
      <c r="F128" s="172" t="s">
        <v>1095</v>
      </c>
      <c r="G128" s="173" t="s">
        <v>388</v>
      </c>
      <c r="H128" s="174">
        <v>90</v>
      </c>
      <c r="I128" s="175">
        <v>5.3799999999999999</v>
      </c>
      <c r="J128" s="175">
        <f>ROUND(I128*H128,2)</f>
        <v>484.19999999999999</v>
      </c>
      <c r="K128" s="176"/>
      <c r="L128" s="29"/>
      <c r="M128" s="177" t="s">
        <v>1</v>
      </c>
      <c r="N128" s="178" t="s">
        <v>38</v>
      </c>
      <c r="O128" s="179">
        <v>0</v>
      </c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81" t="s">
        <v>174</v>
      </c>
      <c r="AT128" s="181" t="s">
        <v>144</v>
      </c>
      <c r="AU128" s="181" t="s">
        <v>149</v>
      </c>
      <c r="AY128" s="15" t="s">
        <v>142</v>
      </c>
      <c r="BE128" s="182">
        <f>IF(N128="základná",J128,0)</f>
        <v>0</v>
      </c>
      <c r="BF128" s="182">
        <f>IF(N128="znížená",J128,0)</f>
        <v>484.19999999999999</v>
      </c>
      <c r="BG128" s="182">
        <f>IF(N128="zákl. prenesená",J128,0)</f>
        <v>0</v>
      </c>
      <c r="BH128" s="182">
        <f>IF(N128="zníž. prenesená",J128,0)</f>
        <v>0</v>
      </c>
      <c r="BI128" s="182">
        <f>IF(N128="nulová",J128,0)</f>
        <v>0</v>
      </c>
      <c r="BJ128" s="15" t="s">
        <v>149</v>
      </c>
      <c r="BK128" s="182">
        <f>ROUND(I128*H128,2)</f>
        <v>484.19999999999999</v>
      </c>
      <c r="BL128" s="15" t="s">
        <v>174</v>
      </c>
      <c r="BM128" s="181" t="s">
        <v>159</v>
      </c>
    </row>
    <row r="129" s="2" customFormat="1" ht="16.5" customHeight="1">
      <c r="A129" s="28"/>
      <c r="B129" s="169"/>
      <c r="C129" s="183" t="s">
        <v>160</v>
      </c>
      <c r="D129" s="183" t="s">
        <v>291</v>
      </c>
      <c r="E129" s="184" t="s">
        <v>1096</v>
      </c>
      <c r="F129" s="185" t="s">
        <v>1097</v>
      </c>
      <c r="G129" s="186" t="s">
        <v>388</v>
      </c>
      <c r="H129" s="187">
        <v>90</v>
      </c>
      <c r="I129" s="188">
        <v>3.6499999999999999</v>
      </c>
      <c r="J129" s="188">
        <f>ROUND(I129*H129,2)</f>
        <v>328.5</v>
      </c>
      <c r="K129" s="189"/>
      <c r="L129" s="190"/>
      <c r="M129" s="191" t="s">
        <v>1</v>
      </c>
      <c r="N129" s="192" t="s">
        <v>38</v>
      </c>
      <c r="O129" s="179">
        <v>0</v>
      </c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81" t="s">
        <v>203</v>
      </c>
      <c r="AT129" s="181" t="s">
        <v>291</v>
      </c>
      <c r="AU129" s="181" t="s">
        <v>149</v>
      </c>
      <c r="AY129" s="15" t="s">
        <v>142</v>
      </c>
      <c r="BE129" s="182">
        <f>IF(N129="základná",J129,0)</f>
        <v>0</v>
      </c>
      <c r="BF129" s="182">
        <f>IF(N129="znížená",J129,0)</f>
        <v>328.5</v>
      </c>
      <c r="BG129" s="182">
        <f>IF(N129="zákl. prenesená",J129,0)</f>
        <v>0</v>
      </c>
      <c r="BH129" s="182">
        <f>IF(N129="zníž. prenesená",J129,0)</f>
        <v>0</v>
      </c>
      <c r="BI129" s="182">
        <f>IF(N129="nulová",J129,0)</f>
        <v>0</v>
      </c>
      <c r="BJ129" s="15" t="s">
        <v>149</v>
      </c>
      <c r="BK129" s="182">
        <f>ROUND(I129*H129,2)</f>
        <v>328.5</v>
      </c>
      <c r="BL129" s="15" t="s">
        <v>174</v>
      </c>
      <c r="BM129" s="181" t="s">
        <v>164</v>
      </c>
    </row>
    <row r="130" s="2" customFormat="1" ht="16.5" customHeight="1">
      <c r="A130" s="28"/>
      <c r="B130" s="169"/>
      <c r="C130" s="183" t="s">
        <v>156</v>
      </c>
      <c r="D130" s="183" t="s">
        <v>291</v>
      </c>
      <c r="E130" s="184" t="s">
        <v>1098</v>
      </c>
      <c r="F130" s="185" t="s">
        <v>1099</v>
      </c>
      <c r="G130" s="186" t="s">
        <v>147</v>
      </c>
      <c r="H130" s="187">
        <v>90</v>
      </c>
      <c r="I130" s="188">
        <v>3.75</v>
      </c>
      <c r="J130" s="188">
        <f>ROUND(I130*H130,2)</f>
        <v>337.5</v>
      </c>
      <c r="K130" s="189"/>
      <c r="L130" s="190"/>
      <c r="M130" s="191" t="s">
        <v>1</v>
      </c>
      <c r="N130" s="192" t="s">
        <v>38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1" t="s">
        <v>203</v>
      </c>
      <c r="AT130" s="181" t="s">
        <v>291</v>
      </c>
      <c r="AU130" s="181" t="s">
        <v>149</v>
      </c>
      <c r="AY130" s="15" t="s">
        <v>142</v>
      </c>
      <c r="BE130" s="182">
        <f>IF(N130="základná",J130,0)</f>
        <v>0</v>
      </c>
      <c r="BF130" s="182">
        <f>IF(N130="znížená",J130,0)</f>
        <v>337.5</v>
      </c>
      <c r="BG130" s="182">
        <f>IF(N130="zákl. prenesená",J130,0)</f>
        <v>0</v>
      </c>
      <c r="BH130" s="182">
        <f>IF(N130="zníž. prenesená",J130,0)</f>
        <v>0</v>
      </c>
      <c r="BI130" s="182">
        <f>IF(N130="nulová",J130,0)</f>
        <v>0</v>
      </c>
      <c r="BJ130" s="15" t="s">
        <v>149</v>
      </c>
      <c r="BK130" s="182">
        <f>ROUND(I130*H130,2)</f>
        <v>337.5</v>
      </c>
      <c r="BL130" s="15" t="s">
        <v>174</v>
      </c>
      <c r="BM130" s="181" t="s">
        <v>167</v>
      </c>
    </row>
    <row r="131" s="2" customFormat="1" ht="24.15" customHeight="1">
      <c r="A131" s="28"/>
      <c r="B131" s="169"/>
      <c r="C131" s="170" t="s">
        <v>168</v>
      </c>
      <c r="D131" s="170" t="s">
        <v>144</v>
      </c>
      <c r="E131" s="171" t="s">
        <v>1100</v>
      </c>
      <c r="F131" s="172" t="s">
        <v>1101</v>
      </c>
      <c r="G131" s="173" t="s">
        <v>388</v>
      </c>
      <c r="H131" s="174">
        <v>52</v>
      </c>
      <c r="I131" s="175">
        <v>5.9199999999999999</v>
      </c>
      <c r="J131" s="175">
        <f>ROUND(I131*H131,2)</f>
        <v>307.83999999999997</v>
      </c>
      <c r="K131" s="176"/>
      <c r="L131" s="29"/>
      <c r="M131" s="177" t="s">
        <v>1</v>
      </c>
      <c r="N131" s="178" t="s">
        <v>38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1" t="s">
        <v>174</v>
      </c>
      <c r="AT131" s="181" t="s">
        <v>144</v>
      </c>
      <c r="AU131" s="181" t="s">
        <v>149</v>
      </c>
      <c r="AY131" s="15" t="s">
        <v>142</v>
      </c>
      <c r="BE131" s="182">
        <f>IF(N131="základná",J131,0)</f>
        <v>0</v>
      </c>
      <c r="BF131" s="182">
        <f>IF(N131="znížená",J131,0)</f>
        <v>307.83999999999997</v>
      </c>
      <c r="BG131" s="182">
        <f>IF(N131="zákl. prenesená",J131,0)</f>
        <v>0</v>
      </c>
      <c r="BH131" s="182">
        <f>IF(N131="zníž. prenesená",J131,0)</f>
        <v>0</v>
      </c>
      <c r="BI131" s="182">
        <f>IF(N131="nulová",J131,0)</f>
        <v>0</v>
      </c>
      <c r="BJ131" s="15" t="s">
        <v>149</v>
      </c>
      <c r="BK131" s="182">
        <f>ROUND(I131*H131,2)</f>
        <v>307.83999999999997</v>
      </c>
      <c r="BL131" s="15" t="s">
        <v>174</v>
      </c>
      <c r="BM131" s="181" t="s">
        <v>171</v>
      </c>
    </row>
    <row r="132" s="2" customFormat="1" ht="16.5" customHeight="1">
      <c r="A132" s="28"/>
      <c r="B132" s="169"/>
      <c r="C132" s="183" t="s">
        <v>159</v>
      </c>
      <c r="D132" s="183" t="s">
        <v>291</v>
      </c>
      <c r="E132" s="184" t="s">
        <v>1102</v>
      </c>
      <c r="F132" s="185" t="s">
        <v>1103</v>
      </c>
      <c r="G132" s="186" t="s">
        <v>388</v>
      </c>
      <c r="H132" s="187">
        <v>52</v>
      </c>
      <c r="I132" s="188">
        <v>5.1799999999999997</v>
      </c>
      <c r="J132" s="188">
        <f>ROUND(I132*H132,2)</f>
        <v>269.36000000000001</v>
      </c>
      <c r="K132" s="189"/>
      <c r="L132" s="190"/>
      <c r="M132" s="191" t="s">
        <v>1</v>
      </c>
      <c r="N132" s="192" t="s">
        <v>38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1" t="s">
        <v>203</v>
      </c>
      <c r="AT132" s="181" t="s">
        <v>291</v>
      </c>
      <c r="AU132" s="181" t="s">
        <v>149</v>
      </c>
      <c r="AY132" s="15" t="s">
        <v>142</v>
      </c>
      <c r="BE132" s="182">
        <f>IF(N132="základná",J132,0)</f>
        <v>0</v>
      </c>
      <c r="BF132" s="182">
        <f>IF(N132="znížená",J132,0)</f>
        <v>269.36000000000001</v>
      </c>
      <c r="BG132" s="182">
        <f>IF(N132="zákl. prenesená",J132,0)</f>
        <v>0</v>
      </c>
      <c r="BH132" s="182">
        <f>IF(N132="zníž. prenesená",J132,0)</f>
        <v>0</v>
      </c>
      <c r="BI132" s="182">
        <f>IF(N132="nulová",J132,0)</f>
        <v>0</v>
      </c>
      <c r="BJ132" s="15" t="s">
        <v>149</v>
      </c>
      <c r="BK132" s="182">
        <f>ROUND(I132*H132,2)</f>
        <v>269.36000000000001</v>
      </c>
      <c r="BL132" s="15" t="s">
        <v>174</v>
      </c>
      <c r="BM132" s="181" t="s">
        <v>174</v>
      </c>
    </row>
    <row r="133" s="2" customFormat="1" ht="16.5" customHeight="1">
      <c r="A133" s="28"/>
      <c r="B133" s="169"/>
      <c r="C133" s="183" t="s">
        <v>175</v>
      </c>
      <c r="D133" s="183" t="s">
        <v>291</v>
      </c>
      <c r="E133" s="184" t="s">
        <v>1104</v>
      </c>
      <c r="F133" s="185" t="s">
        <v>1105</v>
      </c>
      <c r="G133" s="186" t="s">
        <v>147</v>
      </c>
      <c r="H133" s="187">
        <v>52</v>
      </c>
      <c r="I133" s="188">
        <v>4.7699999999999996</v>
      </c>
      <c r="J133" s="188">
        <f>ROUND(I133*H133,2)</f>
        <v>248.03999999999999</v>
      </c>
      <c r="K133" s="189"/>
      <c r="L133" s="190"/>
      <c r="M133" s="191" t="s">
        <v>1</v>
      </c>
      <c r="N133" s="192" t="s">
        <v>38</v>
      </c>
      <c r="O133" s="179">
        <v>0</v>
      </c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1" t="s">
        <v>203</v>
      </c>
      <c r="AT133" s="181" t="s">
        <v>291</v>
      </c>
      <c r="AU133" s="181" t="s">
        <v>149</v>
      </c>
      <c r="AY133" s="15" t="s">
        <v>142</v>
      </c>
      <c r="BE133" s="182">
        <f>IF(N133="základná",J133,0)</f>
        <v>0</v>
      </c>
      <c r="BF133" s="182">
        <f>IF(N133="znížená",J133,0)</f>
        <v>248.03999999999999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5" t="s">
        <v>149</v>
      </c>
      <c r="BK133" s="182">
        <f>ROUND(I133*H133,2)</f>
        <v>248.03999999999999</v>
      </c>
      <c r="BL133" s="15" t="s">
        <v>174</v>
      </c>
      <c r="BM133" s="181" t="s">
        <v>178</v>
      </c>
    </row>
    <row r="134" s="2" customFormat="1" ht="21.75" customHeight="1">
      <c r="A134" s="28"/>
      <c r="B134" s="169"/>
      <c r="C134" s="170" t="s">
        <v>164</v>
      </c>
      <c r="D134" s="170" t="s">
        <v>144</v>
      </c>
      <c r="E134" s="171" t="s">
        <v>1106</v>
      </c>
      <c r="F134" s="172" t="s">
        <v>1107</v>
      </c>
      <c r="G134" s="173" t="s">
        <v>388</v>
      </c>
      <c r="H134" s="174">
        <v>32.5</v>
      </c>
      <c r="I134" s="175">
        <v>6.6399999999999997</v>
      </c>
      <c r="J134" s="175">
        <f>ROUND(I134*H134,2)</f>
        <v>215.80000000000001</v>
      </c>
      <c r="K134" s="176"/>
      <c r="L134" s="29"/>
      <c r="M134" s="177" t="s">
        <v>1</v>
      </c>
      <c r="N134" s="178" t="s">
        <v>38</v>
      </c>
      <c r="O134" s="179">
        <v>0</v>
      </c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1" t="s">
        <v>174</v>
      </c>
      <c r="AT134" s="181" t="s">
        <v>144</v>
      </c>
      <c r="AU134" s="181" t="s">
        <v>149</v>
      </c>
      <c r="AY134" s="15" t="s">
        <v>142</v>
      </c>
      <c r="BE134" s="182">
        <f>IF(N134="základná",J134,0)</f>
        <v>0</v>
      </c>
      <c r="BF134" s="182">
        <f>IF(N134="znížená",J134,0)</f>
        <v>215.80000000000001</v>
      </c>
      <c r="BG134" s="182">
        <f>IF(N134="zákl. prenesená",J134,0)</f>
        <v>0</v>
      </c>
      <c r="BH134" s="182">
        <f>IF(N134="zníž. prenesená",J134,0)</f>
        <v>0</v>
      </c>
      <c r="BI134" s="182">
        <f>IF(N134="nulová",J134,0)</f>
        <v>0</v>
      </c>
      <c r="BJ134" s="15" t="s">
        <v>149</v>
      </c>
      <c r="BK134" s="182">
        <f>ROUND(I134*H134,2)</f>
        <v>215.80000000000001</v>
      </c>
      <c r="BL134" s="15" t="s">
        <v>174</v>
      </c>
      <c r="BM134" s="181" t="s">
        <v>7</v>
      </c>
    </row>
    <row r="135" s="2" customFormat="1" ht="24.15" customHeight="1">
      <c r="A135" s="28"/>
      <c r="B135" s="169"/>
      <c r="C135" s="183" t="s">
        <v>181</v>
      </c>
      <c r="D135" s="183" t="s">
        <v>291</v>
      </c>
      <c r="E135" s="184" t="s">
        <v>1108</v>
      </c>
      <c r="F135" s="185" t="s">
        <v>1109</v>
      </c>
      <c r="G135" s="186" t="s">
        <v>388</v>
      </c>
      <c r="H135" s="187">
        <v>32.5</v>
      </c>
      <c r="I135" s="188">
        <v>6.79</v>
      </c>
      <c r="J135" s="188">
        <f>ROUND(I135*H135,2)</f>
        <v>220.68000000000001</v>
      </c>
      <c r="K135" s="189"/>
      <c r="L135" s="190"/>
      <c r="M135" s="191" t="s">
        <v>1</v>
      </c>
      <c r="N135" s="192" t="s">
        <v>38</v>
      </c>
      <c r="O135" s="179">
        <v>0</v>
      </c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1" t="s">
        <v>203</v>
      </c>
      <c r="AT135" s="181" t="s">
        <v>291</v>
      </c>
      <c r="AU135" s="181" t="s">
        <v>149</v>
      </c>
      <c r="AY135" s="15" t="s">
        <v>142</v>
      </c>
      <c r="BE135" s="182">
        <f>IF(N135="základná",J135,0)</f>
        <v>0</v>
      </c>
      <c r="BF135" s="182">
        <f>IF(N135="znížená",J135,0)</f>
        <v>220.68000000000001</v>
      </c>
      <c r="BG135" s="182">
        <f>IF(N135="zákl. prenesená",J135,0)</f>
        <v>0</v>
      </c>
      <c r="BH135" s="182">
        <f>IF(N135="zníž. prenesená",J135,0)</f>
        <v>0</v>
      </c>
      <c r="BI135" s="182">
        <f>IF(N135="nulová",J135,0)</f>
        <v>0</v>
      </c>
      <c r="BJ135" s="15" t="s">
        <v>149</v>
      </c>
      <c r="BK135" s="182">
        <f>ROUND(I135*H135,2)</f>
        <v>220.68000000000001</v>
      </c>
      <c r="BL135" s="15" t="s">
        <v>174</v>
      </c>
      <c r="BM135" s="181" t="s">
        <v>184</v>
      </c>
    </row>
    <row r="136" s="2" customFormat="1" ht="16.5" customHeight="1">
      <c r="A136" s="28"/>
      <c r="B136" s="169"/>
      <c r="C136" s="183" t="s">
        <v>167</v>
      </c>
      <c r="D136" s="183" t="s">
        <v>291</v>
      </c>
      <c r="E136" s="184" t="s">
        <v>1110</v>
      </c>
      <c r="F136" s="185" t="s">
        <v>1111</v>
      </c>
      <c r="G136" s="186" t="s">
        <v>147</v>
      </c>
      <c r="H136" s="187">
        <v>32.5</v>
      </c>
      <c r="I136" s="188">
        <v>6.4900000000000002</v>
      </c>
      <c r="J136" s="188">
        <f>ROUND(I136*H136,2)</f>
        <v>210.93000000000001</v>
      </c>
      <c r="K136" s="189"/>
      <c r="L136" s="190"/>
      <c r="M136" s="191" t="s">
        <v>1</v>
      </c>
      <c r="N136" s="192" t="s">
        <v>38</v>
      </c>
      <c r="O136" s="179">
        <v>0</v>
      </c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1" t="s">
        <v>203</v>
      </c>
      <c r="AT136" s="181" t="s">
        <v>291</v>
      </c>
      <c r="AU136" s="181" t="s">
        <v>149</v>
      </c>
      <c r="AY136" s="15" t="s">
        <v>142</v>
      </c>
      <c r="BE136" s="182">
        <f>IF(N136="základná",J136,0)</f>
        <v>0</v>
      </c>
      <c r="BF136" s="182">
        <f>IF(N136="znížená",J136,0)</f>
        <v>210.93000000000001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5" t="s">
        <v>149</v>
      </c>
      <c r="BK136" s="182">
        <f>ROUND(I136*H136,2)</f>
        <v>210.93000000000001</v>
      </c>
      <c r="BL136" s="15" t="s">
        <v>174</v>
      </c>
      <c r="BM136" s="181" t="s">
        <v>187</v>
      </c>
    </row>
    <row r="137" s="2" customFormat="1" ht="21.75" customHeight="1">
      <c r="A137" s="28"/>
      <c r="B137" s="169"/>
      <c r="C137" s="170" t="s">
        <v>188</v>
      </c>
      <c r="D137" s="170" t="s">
        <v>144</v>
      </c>
      <c r="E137" s="171" t="s">
        <v>1112</v>
      </c>
      <c r="F137" s="172" t="s">
        <v>1113</v>
      </c>
      <c r="G137" s="173" t="s">
        <v>388</v>
      </c>
      <c r="H137" s="174">
        <v>12</v>
      </c>
      <c r="I137" s="175">
        <v>8.6300000000000008</v>
      </c>
      <c r="J137" s="175">
        <f>ROUND(I137*H137,2)</f>
        <v>103.56</v>
      </c>
      <c r="K137" s="176"/>
      <c r="L137" s="29"/>
      <c r="M137" s="177" t="s">
        <v>1</v>
      </c>
      <c r="N137" s="178" t="s">
        <v>38</v>
      </c>
      <c r="O137" s="179">
        <v>0</v>
      </c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1" t="s">
        <v>174</v>
      </c>
      <c r="AT137" s="181" t="s">
        <v>144</v>
      </c>
      <c r="AU137" s="181" t="s">
        <v>149</v>
      </c>
      <c r="AY137" s="15" t="s">
        <v>142</v>
      </c>
      <c r="BE137" s="182">
        <f>IF(N137="základná",J137,0)</f>
        <v>0</v>
      </c>
      <c r="BF137" s="182">
        <f>IF(N137="znížená",J137,0)</f>
        <v>103.56</v>
      </c>
      <c r="BG137" s="182">
        <f>IF(N137="zákl. prenesená",J137,0)</f>
        <v>0</v>
      </c>
      <c r="BH137" s="182">
        <f>IF(N137="zníž. prenesená",J137,0)</f>
        <v>0</v>
      </c>
      <c r="BI137" s="182">
        <f>IF(N137="nulová",J137,0)</f>
        <v>0</v>
      </c>
      <c r="BJ137" s="15" t="s">
        <v>149</v>
      </c>
      <c r="BK137" s="182">
        <f>ROUND(I137*H137,2)</f>
        <v>103.56</v>
      </c>
      <c r="BL137" s="15" t="s">
        <v>174</v>
      </c>
      <c r="BM137" s="181" t="s">
        <v>191</v>
      </c>
    </row>
    <row r="138" s="2" customFormat="1" ht="24.15" customHeight="1">
      <c r="A138" s="28"/>
      <c r="B138" s="169"/>
      <c r="C138" s="183" t="s">
        <v>171</v>
      </c>
      <c r="D138" s="183" t="s">
        <v>291</v>
      </c>
      <c r="E138" s="184" t="s">
        <v>1114</v>
      </c>
      <c r="F138" s="185" t="s">
        <v>1115</v>
      </c>
      <c r="G138" s="186" t="s">
        <v>388</v>
      </c>
      <c r="H138" s="187">
        <v>12</v>
      </c>
      <c r="I138" s="188">
        <v>9.0299999999999994</v>
      </c>
      <c r="J138" s="188">
        <f>ROUND(I138*H138,2)</f>
        <v>108.36</v>
      </c>
      <c r="K138" s="189"/>
      <c r="L138" s="190"/>
      <c r="M138" s="191" t="s">
        <v>1</v>
      </c>
      <c r="N138" s="192" t="s">
        <v>38</v>
      </c>
      <c r="O138" s="179">
        <v>0</v>
      </c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1" t="s">
        <v>203</v>
      </c>
      <c r="AT138" s="181" t="s">
        <v>291</v>
      </c>
      <c r="AU138" s="181" t="s">
        <v>149</v>
      </c>
      <c r="AY138" s="15" t="s">
        <v>142</v>
      </c>
      <c r="BE138" s="182">
        <f>IF(N138="základná",J138,0)</f>
        <v>0</v>
      </c>
      <c r="BF138" s="182">
        <f>IF(N138="znížená",J138,0)</f>
        <v>108.36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5" t="s">
        <v>149</v>
      </c>
      <c r="BK138" s="182">
        <f>ROUND(I138*H138,2)</f>
        <v>108.36</v>
      </c>
      <c r="BL138" s="15" t="s">
        <v>174</v>
      </c>
      <c r="BM138" s="181" t="s">
        <v>195</v>
      </c>
    </row>
    <row r="139" s="2" customFormat="1" ht="16.5" customHeight="1">
      <c r="A139" s="28"/>
      <c r="B139" s="169"/>
      <c r="C139" s="183" t="s">
        <v>197</v>
      </c>
      <c r="D139" s="183" t="s">
        <v>291</v>
      </c>
      <c r="E139" s="184" t="s">
        <v>1116</v>
      </c>
      <c r="F139" s="185" t="s">
        <v>1117</v>
      </c>
      <c r="G139" s="186" t="s">
        <v>147</v>
      </c>
      <c r="H139" s="187">
        <v>12</v>
      </c>
      <c r="I139" s="188">
        <v>10.470000000000001</v>
      </c>
      <c r="J139" s="188">
        <f>ROUND(I139*H139,2)</f>
        <v>125.64</v>
      </c>
      <c r="K139" s="189"/>
      <c r="L139" s="190"/>
      <c r="M139" s="191" t="s">
        <v>1</v>
      </c>
      <c r="N139" s="192" t="s">
        <v>38</v>
      </c>
      <c r="O139" s="179">
        <v>0</v>
      </c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1" t="s">
        <v>203</v>
      </c>
      <c r="AT139" s="181" t="s">
        <v>291</v>
      </c>
      <c r="AU139" s="181" t="s">
        <v>149</v>
      </c>
      <c r="AY139" s="15" t="s">
        <v>142</v>
      </c>
      <c r="BE139" s="182">
        <f>IF(N139="základná",J139,0)</f>
        <v>0</v>
      </c>
      <c r="BF139" s="182">
        <f>IF(N139="znížená",J139,0)</f>
        <v>125.64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5" t="s">
        <v>149</v>
      </c>
      <c r="BK139" s="182">
        <f>ROUND(I139*H139,2)</f>
        <v>125.64</v>
      </c>
      <c r="BL139" s="15" t="s">
        <v>174</v>
      </c>
      <c r="BM139" s="181" t="s">
        <v>200</v>
      </c>
    </row>
    <row r="140" s="2" customFormat="1" ht="21.75" customHeight="1">
      <c r="A140" s="28"/>
      <c r="B140" s="169"/>
      <c r="C140" s="170" t="s">
        <v>174</v>
      </c>
      <c r="D140" s="170" t="s">
        <v>144</v>
      </c>
      <c r="E140" s="171" t="s">
        <v>1118</v>
      </c>
      <c r="F140" s="172" t="s">
        <v>1119</v>
      </c>
      <c r="G140" s="173" t="s">
        <v>388</v>
      </c>
      <c r="H140" s="174">
        <v>5</v>
      </c>
      <c r="I140" s="175">
        <v>10.949999999999999</v>
      </c>
      <c r="J140" s="175">
        <f>ROUND(I140*H140,2)</f>
        <v>54.75</v>
      </c>
      <c r="K140" s="176"/>
      <c r="L140" s="29"/>
      <c r="M140" s="177" t="s">
        <v>1</v>
      </c>
      <c r="N140" s="178" t="s">
        <v>38</v>
      </c>
      <c r="O140" s="179">
        <v>0</v>
      </c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1" t="s">
        <v>174</v>
      </c>
      <c r="AT140" s="181" t="s">
        <v>144</v>
      </c>
      <c r="AU140" s="181" t="s">
        <v>149</v>
      </c>
      <c r="AY140" s="15" t="s">
        <v>142</v>
      </c>
      <c r="BE140" s="182">
        <f>IF(N140="základná",J140,0)</f>
        <v>0</v>
      </c>
      <c r="BF140" s="182">
        <f>IF(N140="znížená",J140,0)</f>
        <v>54.75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5" t="s">
        <v>149</v>
      </c>
      <c r="BK140" s="182">
        <f>ROUND(I140*H140,2)</f>
        <v>54.75</v>
      </c>
      <c r="BL140" s="15" t="s">
        <v>174</v>
      </c>
      <c r="BM140" s="181" t="s">
        <v>203</v>
      </c>
    </row>
    <row r="141" s="2" customFormat="1" ht="24.15" customHeight="1">
      <c r="A141" s="28"/>
      <c r="B141" s="169"/>
      <c r="C141" s="183" t="s">
        <v>204</v>
      </c>
      <c r="D141" s="183" t="s">
        <v>291</v>
      </c>
      <c r="E141" s="184" t="s">
        <v>1120</v>
      </c>
      <c r="F141" s="185" t="s">
        <v>1121</v>
      </c>
      <c r="G141" s="186" t="s">
        <v>388</v>
      </c>
      <c r="H141" s="187">
        <v>5</v>
      </c>
      <c r="I141" s="188">
        <v>22.079999999999998</v>
      </c>
      <c r="J141" s="188">
        <f>ROUND(I141*H141,2)</f>
        <v>110.40000000000001</v>
      </c>
      <c r="K141" s="189"/>
      <c r="L141" s="190"/>
      <c r="M141" s="191" t="s">
        <v>1</v>
      </c>
      <c r="N141" s="192" t="s">
        <v>38</v>
      </c>
      <c r="O141" s="179">
        <v>0</v>
      </c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1" t="s">
        <v>203</v>
      </c>
      <c r="AT141" s="181" t="s">
        <v>291</v>
      </c>
      <c r="AU141" s="181" t="s">
        <v>149</v>
      </c>
      <c r="AY141" s="15" t="s">
        <v>142</v>
      </c>
      <c r="BE141" s="182">
        <f>IF(N141="základná",J141,0)</f>
        <v>0</v>
      </c>
      <c r="BF141" s="182">
        <f>IF(N141="znížená",J141,0)</f>
        <v>110.40000000000001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5" t="s">
        <v>149</v>
      </c>
      <c r="BK141" s="182">
        <f>ROUND(I141*H141,2)</f>
        <v>110.40000000000001</v>
      </c>
      <c r="BL141" s="15" t="s">
        <v>174</v>
      </c>
      <c r="BM141" s="181" t="s">
        <v>207</v>
      </c>
    </row>
    <row r="142" s="2" customFormat="1" ht="16.5" customHeight="1">
      <c r="A142" s="28"/>
      <c r="B142" s="169"/>
      <c r="C142" s="183" t="s">
        <v>178</v>
      </c>
      <c r="D142" s="183" t="s">
        <v>291</v>
      </c>
      <c r="E142" s="184" t="s">
        <v>1122</v>
      </c>
      <c r="F142" s="185" t="s">
        <v>1123</v>
      </c>
      <c r="G142" s="186" t="s">
        <v>147</v>
      </c>
      <c r="H142" s="187">
        <v>5</v>
      </c>
      <c r="I142" s="188">
        <v>20.57</v>
      </c>
      <c r="J142" s="188">
        <f>ROUND(I142*H142,2)</f>
        <v>102.84999999999999</v>
      </c>
      <c r="K142" s="189"/>
      <c r="L142" s="190"/>
      <c r="M142" s="191" t="s">
        <v>1</v>
      </c>
      <c r="N142" s="192" t="s">
        <v>38</v>
      </c>
      <c r="O142" s="179">
        <v>0</v>
      </c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1" t="s">
        <v>203</v>
      </c>
      <c r="AT142" s="181" t="s">
        <v>291</v>
      </c>
      <c r="AU142" s="181" t="s">
        <v>149</v>
      </c>
      <c r="AY142" s="15" t="s">
        <v>142</v>
      </c>
      <c r="BE142" s="182">
        <f>IF(N142="základná",J142,0)</f>
        <v>0</v>
      </c>
      <c r="BF142" s="182">
        <f>IF(N142="znížená",J142,0)</f>
        <v>102.84999999999999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5" t="s">
        <v>149</v>
      </c>
      <c r="BK142" s="182">
        <f>ROUND(I142*H142,2)</f>
        <v>102.84999999999999</v>
      </c>
      <c r="BL142" s="15" t="s">
        <v>174</v>
      </c>
      <c r="BM142" s="181" t="s">
        <v>210</v>
      </c>
    </row>
    <row r="143" s="2" customFormat="1" ht="21.75" customHeight="1">
      <c r="A143" s="28"/>
      <c r="B143" s="169"/>
      <c r="C143" s="170" t="s">
        <v>211</v>
      </c>
      <c r="D143" s="170" t="s">
        <v>144</v>
      </c>
      <c r="E143" s="171" t="s">
        <v>1124</v>
      </c>
      <c r="F143" s="172" t="s">
        <v>1125</v>
      </c>
      <c r="G143" s="173" t="s">
        <v>388</v>
      </c>
      <c r="H143" s="174">
        <v>48</v>
      </c>
      <c r="I143" s="175">
        <v>6.21</v>
      </c>
      <c r="J143" s="175">
        <f>ROUND(I143*H143,2)</f>
        <v>298.07999999999998</v>
      </c>
      <c r="K143" s="176"/>
      <c r="L143" s="29"/>
      <c r="M143" s="177" t="s">
        <v>1</v>
      </c>
      <c r="N143" s="178" t="s">
        <v>38</v>
      </c>
      <c r="O143" s="179">
        <v>0</v>
      </c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1" t="s">
        <v>174</v>
      </c>
      <c r="AT143" s="181" t="s">
        <v>144</v>
      </c>
      <c r="AU143" s="181" t="s">
        <v>149</v>
      </c>
      <c r="AY143" s="15" t="s">
        <v>142</v>
      </c>
      <c r="BE143" s="182">
        <f>IF(N143="základná",J143,0)</f>
        <v>0</v>
      </c>
      <c r="BF143" s="182">
        <f>IF(N143="znížená",J143,0)</f>
        <v>298.07999999999998</v>
      </c>
      <c r="BG143" s="182">
        <f>IF(N143="zákl. prenesená",J143,0)</f>
        <v>0</v>
      </c>
      <c r="BH143" s="182">
        <f>IF(N143="zníž. prenesená",J143,0)</f>
        <v>0</v>
      </c>
      <c r="BI143" s="182">
        <f>IF(N143="nulová",J143,0)</f>
        <v>0</v>
      </c>
      <c r="BJ143" s="15" t="s">
        <v>149</v>
      </c>
      <c r="BK143" s="182">
        <f>ROUND(I143*H143,2)</f>
        <v>298.07999999999998</v>
      </c>
      <c r="BL143" s="15" t="s">
        <v>174</v>
      </c>
      <c r="BM143" s="181" t="s">
        <v>214</v>
      </c>
    </row>
    <row r="144" s="2" customFormat="1" ht="21.75" customHeight="1">
      <c r="A144" s="28"/>
      <c r="B144" s="169"/>
      <c r="C144" s="183" t="s">
        <v>7</v>
      </c>
      <c r="D144" s="183" t="s">
        <v>291</v>
      </c>
      <c r="E144" s="184" t="s">
        <v>1126</v>
      </c>
      <c r="F144" s="185" t="s">
        <v>1127</v>
      </c>
      <c r="G144" s="186" t="s">
        <v>388</v>
      </c>
      <c r="H144" s="187">
        <v>48</v>
      </c>
      <c r="I144" s="188">
        <v>26.390000000000001</v>
      </c>
      <c r="J144" s="188">
        <f>ROUND(I144*H144,2)</f>
        <v>1266.72</v>
      </c>
      <c r="K144" s="189"/>
      <c r="L144" s="190"/>
      <c r="M144" s="191" t="s">
        <v>1</v>
      </c>
      <c r="N144" s="192" t="s">
        <v>38</v>
      </c>
      <c r="O144" s="179">
        <v>0</v>
      </c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1" t="s">
        <v>203</v>
      </c>
      <c r="AT144" s="181" t="s">
        <v>291</v>
      </c>
      <c r="AU144" s="181" t="s">
        <v>149</v>
      </c>
      <c r="AY144" s="15" t="s">
        <v>142</v>
      </c>
      <c r="BE144" s="182">
        <f>IF(N144="základná",J144,0)</f>
        <v>0</v>
      </c>
      <c r="BF144" s="182">
        <f>IF(N144="znížená",J144,0)</f>
        <v>1266.72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5" t="s">
        <v>149</v>
      </c>
      <c r="BK144" s="182">
        <f>ROUND(I144*H144,2)</f>
        <v>1266.72</v>
      </c>
      <c r="BL144" s="15" t="s">
        <v>174</v>
      </c>
      <c r="BM144" s="181" t="s">
        <v>217</v>
      </c>
    </row>
    <row r="145" s="2" customFormat="1" ht="16.5" customHeight="1">
      <c r="A145" s="28"/>
      <c r="B145" s="169"/>
      <c r="C145" s="183" t="s">
        <v>218</v>
      </c>
      <c r="D145" s="183" t="s">
        <v>291</v>
      </c>
      <c r="E145" s="184" t="s">
        <v>1128</v>
      </c>
      <c r="F145" s="185" t="s">
        <v>1129</v>
      </c>
      <c r="G145" s="186" t="s">
        <v>147</v>
      </c>
      <c r="H145" s="187">
        <v>48</v>
      </c>
      <c r="I145" s="188">
        <v>32.619999999999997</v>
      </c>
      <c r="J145" s="188">
        <f>ROUND(I145*H145,2)</f>
        <v>1565.76</v>
      </c>
      <c r="K145" s="189"/>
      <c r="L145" s="190"/>
      <c r="M145" s="191" t="s">
        <v>1</v>
      </c>
      <c r="N145" s="192" t="s">
        <v>38</v>
      </c>
      <c r="O145" s="179">
        <v>0</v>
      </c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1" t="s">
        <v>203</v>
      </c>
      <c r="AT145" s="181" t="s">
        <v>291</v>
      </c>
      <c r="AU145" s="181" t="s">
        <v>149</v>
      </c>
      <c r="AY145" s="15" t="s">
        <v>142</v>
      </c>
      <c r="BE145" s="182">
        <f>IF(N145="základná",J145,0)</f>
        <v>0</v>
      </c>
      <c r="BF145" s="182">
        <f>IF(N145="znížená",J145,0)</f>
        <v>1565.76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149</v>
      </c>
      <c r="BK145" s="182">
        <f>ROUND(I145*H145,2)</f>
        <v>1565.76</v>
      </c>
      <c r="BL145" s="15" t="s">
        <v>174</v>
      </c>
      <c r="BM145" s="181" t="s">
        <v>221</v>
      </c>
    </row>
    <row r="146" s="2" customFormat="1" ht="16.5" customHeight="1">
      <c r="A146" s="28"/>
      <c r="B146" s="169"/>
      <c r="C146" s="170" t="s">
        <v>184</v>
      </c>
      <c r="D146" s="170" t="s">
        <v>144</v>
      </c>
      <c r="E146" s="171" t="s">
        <v>1130</v>
      </c>
      <c r="F146" s="172" t="s">
        <v>1131</v>
      </c>
      <c r="G146" s="173" t="s">
        <v>388</v>
      </c>
      <c r="H146" s="174">
        <v>240</v>
      </c>
      <c r="I146" s="175">
        <v>0.90000000000000002</v>
      </c>
      <c r="J146" s="175">
        <f>ROUND(I146*H146,2)</f>
        <v>216</v>
      </c>
      <c r="K146" s="176"/>
      <c r="L146" s="29"/>
      <c r="M146" s="177" t="s">
        <v>1</v>
      </c>
      <c r="N146" s="178" t="s">
        <v>38</v>
      </c>
      <c r="O146" s="179">
        <v>0</v>
      </c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1" t="s">
        <v>174</v>
      </c>
      <c r="AT146" s="181" t="s">
        <v>144</v>
      </c>
      <c r="AU146" s="181" t="s">
        <v>149</v>
      </c>
      <c r="AY146" s="15" t="s">
        <v>142</v>
      </c>
      <c r="BE146" s="182">
        <f>IF(N146="základná",J146,0)</f>
        <v>0</v>
      </c>
      <c r="BF146" s="182">
        <f>IF(N146="znížená",J146,0)</f>
        <v>216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5" t="s">
        <v>149</v>
      </c>
      <c r="BK146" s="182">
        <f>ROUND(I146*H146,2)</f>
        <v>216</v>
      </c>
      <c r="BL146" s="15" t="s">
        <v>174</v>
      </c>
      <c r="BM146" s="181" t="s">
        <v>224</v>
      </c>
    </row>
    <row r="147" s="2" customFormat="1" ht="16.5" customHeight="1">
      <c r="A147" s="28"/>
      <c r="B147" s="169"/>
      <c r="C147" s="170" t="s">
        <v>226</v>
      </c>
      <c r="D147" s="170" t="s">
        <v>144</v>
      </c>
      <c r="E147" s="171" t="s">
        <v>1132</v>
      </c>
      <c r="F147" s="172" t="s">
        <v>1133</v>
      </c>
      <c r="G147" s="173" t="s">
        <v>844</v>
      </c>
      <c r="H147" s="174">
        <v>1</v>
      </c>
      <c r="I147" s="175">
        <v>111.31999999999999</v>
      </c>
      <c r="J147" s="175">
        <f>ROUND(I147*H147,2)</f>
        <v>111.31999999999999</v>
      </c>
      <c r="K147" s="176"/>
      <c r="L147" s="29"/>
      <c r="M147" s="177" t="s">
        <v>1</v>
      </c>
      <c r="N147" s="178" t="s">
        <v>38</v>
      </c>
      <c r="O147" s="179">
        <v>0</v>
      </c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1" t="s">
        <v>174</v>
      </c>
      <c r="AT147" s="181" t="s">
        <v>144</v>
      </c>
      <c r="AU147" s="181" t="s">
        <v>149</v>
      </c>
      <c r="AY147" s="15" t="s">
        <v>142</v>
      </c>
      <c r="BE147" s="182">
        <f>IF(N147="základná",J147,0)</f>
        <v>0</v>
      </c>
      <c r="BF147" s="182">
        <f>IF(N147="znížená",J147,0)</f>
        <v>111.31999999999999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149</v>
      </c>
      <c r="BK147" s="182">
        <f>ROUND(I147*H147,2)</f>
        <v>111.31999999999999</v>
      </c>
      <c r="BL147" s="15" t="s">
        <v>174</v>
      </c>
      <c r="BM147" s="181" t="s">
        <v>229</v>
      </c>
    </row>
    <row r="148" s="2" customFormat="1" ht="16.5" customHeight="1">
      <c r="A148" s="28"/>
      <c r="B148" s="169"/>
      <c r="C148" s="170" t="s">
        <v>187</v>
      </c>
      <c r="D148" s="170" t="s">
        <v>144</v>
      </c>
      <c r="E148" s="171" t="s">
        <v>1134</v>
      </c>
      <c r="F148" s="172" t="s">
        <v>1135</v>
      </c>
      <c r="G148" s="173" t="s">
        <v>844</v>
      </c>
      <c r="H148" s="174">
        <v>1</v>
      </c>
      <c r="I148" s="175">
        <v>2530</v>
      </c>
      <c r="J148" s="175">
        <f>ROUND(I148*H148,2)</f>
        <v>2530</v>
      </c>
      <c r="K148" s="176"/>
      <c r="L148" s="29"/>
      <c r="M148" s="177" t="s">
        <v>1</v>
      </c>
      <c r="N148" s="178" t="s">
        <v>38</v>
      </c>
      <c r="O148" s="179">
        <v>0</v>
      </c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1" t="s">
        <v>174</v>
      </c>
      <c r="AT148" s="181" t="s">
        <v>144</v>
      </c>
      <c r="AU148" s="181" t="s">
        <v>149</v>
      </c>
      <c r="AY148" s="15" t="s">
        <v>142</v>
      </c>
      <c r="BE148" s="182">
        <f>IF(N148="základná",J148,0)</f>
        <v>0</v>
      </c>
      <c r="BF148" s="182">
        <f>IF(N148="znížená",J148,0)</f>
        <v>2530</v>
      </c>
      <c r="BG148" s="182">
        <f>IF(N148="zákl. prenesená",J148,0)</f>
        <v>0</v>
      </c>
      <c r="BH148" s="182">
        <f>IF(N148="zníž. prenesená",J148,0)</f>
        <v>0</v>
      </c>
      <c r="BI148" s="182">
        <f>IF(N148="nulová",J148,0)</f>
        <v>0</v>
      </c>
      <c r="BJ148" s="15" t="s">
        <v>149</v>
      </c>
      <c r="BK148" s="182">
        <f>ROUND(I148*H148,2)</f>
        <v>2530</v>
      </c>
      <c r="BL148" s="15" t="s">
        <v>174</v>
      </c>
      <c r="BM148" s="181" t="s">
        <v>232</v>
      </c>
    </row>
    <row r="149" s="2" customFormat="1" ht="24.15" customHeight="1">
      <c r="A149" s="28"/>
      <c r="B149" s="169"/>
      <c r="C149" s="170" t="s">
        <v>233</v>
      </c>
      <c r="D149" s="170" t="s">
        <v>144</v>
      </c>
      <c r="E149" s="171" t="s">
        <v>1136</v>
      </c>
      <c r="F149" s="172" t="s">
        <v>1137</v>
      </c>
      <c r="G149" s="173" t="s">
        <v>496</v>
      </c>
      <c r="H149" s="174">
        <v>70.135999999999996</v>
      </c>
      <c r="I149" s="175">
        <v>1.5179996</v>
      </c>
      <c r="J149" s="175">
        <f>ROUND(I149*H149,2)</f>
        <v>106.47</v>
      </c>
      <c r="K149" s="176"/>
      <c r="L149" s="29"/>
      <c r="M149" s="177" t="s">
        <v>1</v>
      </c>
      <c r="N149" s="178" t="s">
        <v>38</v>
      </c>
      <c r="O149" s="179">
        <v>0</v>
      </c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1" t="s">
        <v>174</v>
      </c>
      <c r="AT149" s="181" t="s">
        <v>144</v>
      </c>
      <c r="AU149" s="181" t="s">
        <v>149</v>
      </c>
      <c r="AY149" s="15" t="s">
        <v>142</v>
      </c>
      <c r="BE149" s="182">
        <f>IF(N149="základná",J149,0)</f>
        <v>0</v>
      </c>
      <c r="BF149" s="182">
        <f>IF(N149="znížená",J149,0)</f>
        <v>106.47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149</v>
      </c>
      <c r="BK149" s="182">
        <f>ROUND(I149*H149,2)</f>
        <v>106.47</v>
      </c>
      <c r="BL149" s="15" t="s">
        <v>174</v>
      </c>
      <c r="BM149" s="181" t="s">
        <v>236</v>
      </c>
    </row>
    <row r="150" s="12" customFormat="1" ht="22.8" customHeight="1">
      <c r="A150" s="12"/>
      <c r="B150" s="157"/>
      <c r="C150" s="12"/>
      <c r="D150" s="158" t="s">
        <v>71</v>
      </c>
      <c r="E150" s="167" t="s">
        <v>1138</v>
      </c>
      <c r="F150" s="167" t="s">
        <v>1139</v>
      </c>
      <c r="G150" s="12"/>
      <c r="H150" s="12"/>
      <c r="I150" s="12"/>
      <c r="J150" s="168">
        <f>BK150</f>
        <v>576.80000000000007</v>
      </c>
      <c r="K150" s="12"/>
      <c r="L150" s="157"/>
      <c r="M150" s="161"/>
      <c r="N150" s="162"/>
      <c r="O150" s="162"/>
      <c r="P150" s="163">
        <f>SUM(P151:P153)</f>
        <v>0</v>
      </c>
      <c r="Q150" s="162"/>
      <c r="R150" s="163">
        <f>SUM(R151:R153)</f>
        <v>0</v>
      </c>
      <c r="S150" s="162"/>
      <c r="T150" s="164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8" t="s">
        <v>149</v>
      </c>
      <c r="AT150" s="165" t="s">
        <v>71</v>
      </c>
      <c r="AU150" s="165" t="s">
        <v>80</v>
      </c>
      <c r="AY150" s="158" t="s">
        <v>142</v>
      </c>
      <c r="BK150" s="166">
        <f>SUM(BK151:BK153)</f>
        <v>576.80000000000007</v>
      </c>
    </row>
    <row r="151" s="2" customFormat="1" ht="24.15" customHeight="1">
      <c r="A151" s="28"/>
      <c r="B151" s="169"/>
      <c r="C151" s="170" t="s">
        <v>191</v>
      </c>
      <c r="D151" s="170" t="s">
        <v>144</v>
      </c>
      <c r="E151" s="171" t="s">
        <v>1140</v>
      </c>
      <c r="F151" s="172" t="s">
        <v>1141</v>
      </c>
      <c r="G151" s="173" t="s">
        <v>147</v>
      </c>
      <c r="H151" s="174">
        <v>17</v>
      </c>
      <c r="I151" s="175">
        <v>2.8900000000000001</v>
      </c>
      <c r="J151" s="175">
        <f>ROUND(I151*H151,2)</f>
        <v>49.130000000000003</v>
      </c>
      <c r="K151" s="176"/>
      <c r="L151" s="29"/>
      <c r="M151" s="177" t="s">
        <v>1</v>
      </c>
      <c r="N151" s="178" t="s">
        <v>38</v>
      </c>
      <c r="O151" s="179">
        <v>0</v>
      </c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1" t="s">
        <v>174</v>
      </c>
      <c r="AT151" s="181" t="s">
        <v>144</v>
      </c>
      <c r="AU151" s="181" t="s">
        <v>149</v>
      </c>
      <c r="AY151" s="15" t="s">
        <v>142</v>
      </c>
      <c r="BE151" s="182">
        <f>IF(N151="základná",J151,0)</f>
        <v>0</v>
      </c>
      <c r="BF151" s="182">
        <f>IF(N151="znížená",J151,0)</f>
        <v>49.130000000000003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149</v>
      </c>
      <c r="BK151" s="182">
        <f>ROUND(I151*H151,2)</f>
        <v>49.130000000000003</v>
      </c>
      <c r="BL151" s="15" t="s">
        <v>174</v>
      </c>
      <c r="BM151" s="181" t="s">
        <v>239</v>
      </c>
    </row>
    <row r="152" s="2" customFormat="1" ht="16.5" customHeight="1">
      <c r="A152" s="28"/>
      <c r="B152" s="169"/>
      <c r="C152" s="170" t="s">
        <v>240</v>
      </c>
      <c r="D152" s="170" t="s">
        <v>144</v>
      </c>
      <c r="E152" s="171" t="s">
        <v>1142</v>
      </c>
      <c r="F152" s="172" t="s">
        <v>1143</v>
      </c>
      <c r="G152" s="173" t="s">
        <v>147</v>
      </c>
      <c r="H152" s="174">
        <v>34</v>
      </c>
      <c r="I152" s="175">
        <v>15.470000000000001</v>
      </c>
      <c r="J152" s="175">
        <f>ROUND(I152*H152,2)</f>
        <v>525.98000000000002</v>
      </c>
      <c r="K152" s="176"/>
      <c r="L152" s="29"/>
      <c r="M152" s="177" t="s">
        <v>1</v>
      </c>
      <c r="N152" s="178" t="s">
        <v>38</v>
      </c>
      <c r="O152" s="179">
        <v>0</v>
      </c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1" t="s">
        <v>174</v>
      </c>
      <c r="AT152" s="181" t="s">
        <v>144</v>
      </c>
      <c r="AU152" s="181" t="s">
        <v>149</v>
      </c>
      <c r="AY152" s="15" t="s">
        <v>142</v>
      </c>
      <c r="BE152" s="182">
        <f>IF(N152="základná",J152,0)</f>
        <v>0</v>
      </c>
      <c r="BF152" s="182">
        <f>IF(N152="znížená",J152,0)</f>
        <v>525.98000000000002</v>
      </c>
      <c r="BG152" s="182">
        <f>IF(N152="zákl. prenesená",J152,0)</f>
        <v>0</v>
      </c>
      <c r="BH152" s="182">
        <f>IF(N152="zníž. prenesená",J152,0)</f>
        <v>0</v>
      </c>
      <c r="BI152" s="182">
        <f>IF(N152="nulová",J152,0)</f>
        <v>0</v>
      </c>
      <c r="BJ152" s="15" t="s">
        <v>149</v>
      </c>
      <c r="BK152" s="182">
        <f>ROUND(I152*H152,2)</f>
        <v>525.98000000000002</v>
      </c>
      <c r="BL152" s="15" t="s">
        <v>174</v>
      </c>
      <c r="BM152" s="181" t="s">
        <v>243</v>
      </c>
    </row>
    <row r="153" s="2" customFormat="1" ht="24.15" customHeight="1">
      <c r="A153" s="28"/>
      <c r="B153" s="169"/>
      <c r="C153" s="170" t="s">
        <v>195</v>
      </c>
      <c r="D153" s="170" t="s">
        <v>144</v>
      </c>
      <c r="E153" s="171" t="s">
        <v>1144</v>
      </c>
      <c r="F153" s="172" t="s">
        <v>1145</v>
      </c>
      <c r="G153" s="173" t="s">
        <v>496</v>
      </c>
      <c r="H153" s="174">
        <v>5.5810000000000004</v>
      </c>
      <c r="I153" s="175">
        <v>0.30359992000000002</v>
      </c>
      <c r="J153" s="175">
        <f>ROUND(I153*H153,2)</f>
        <v>1.69</v>
      </c>
      <c r="K153" s="176"/>
      <c r="L153" s="29"/>
      <c r="M153" s="177" t="s">
        <v>1</v>
      </c>
      <c r="N153" s="178" t="s">
        <v>38</v>
      </c>
      <c r="O153" s="179">
        <v>0</v>
      </c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1" t="s">
        <v>174</v>
      </c>
      <c r="AT153" s="181" t="s">
        <v>144</v>
      </c>
      <c r="AU153" s="181" t="s">
        <v>149</v>
      </c>
      <c r="AY153" s="15" t="s">
        <v>142</v>
      </c>
      <c r="BE153" s="182">
        <f>IF(N153="základná",J153,0)</f>
        <v>0</v>
      </c>
      <c r="BF153" s="182">
        <f>IF(N153="znížená",J153,0)</f>
        <v>1.69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5" t="s">
        <v>149</v>
      </c>
      <c r="BK153" s="182">
        <f>ROUND(I153*H153,2)</f>
        <v>1.69</v>
      </c>
      <c r="BL153" s="15" t="s">
        <v>174</v>
      </c>
      <c r="BM153" s="181" t="s">
        <v>246</v>
      </c>
    </row>
    <row r="154" s="12" customFormat="1" ht="22.8" customHeight="1">
      <c r="A154" s="12"/>
      <c r="B154" s="157"/>
      <c r="C154" s="12"/>
      <c r="D154" s="158" t="s">
        <v>71</v>
      </c>
      <c r="E154" s="167" t="s">
        <v>1146</v>
      </c>
      <c r="F154" s="167" t="s">
        <v>1147</v>
      </c>
      <c r="G154" s="12"/>
      <c r="H154" s="12"/>
      <c r="I154" s="12"/>
      <c r="J154" s="168">
        <f>BK154</f>
        <v>9244.630000000001</v>
      </c>
      <c r="K154" s="12"/>
      <c r="L154" s="157"/>
      <c r="M154" s="161"/>
      <c r="N154" s="162"/>
      <c r="O154" s="162"/>
      <c r="P154" s="163">
        <f>SUM(P155:P166)</f>
        <v>0</v>
      </c>
      <c r="Q154" s="162"/>
      <c r="R154" s="163">
        <f>SUM(R155:R166)</f>
        <v>0</v>
      </c>
      <c r="S154" s="162"/>
      <c r="T154" s="164">
        <f>SUM(T155:T166)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8" t="s">
        <v>149</v>
      </c>
      <c r="AT154" s="165" t="s">
        <v>71</v>
      </c>
      <c r="AU154" s="165" t="s">
        <v>80</v>
      </c>
      <c r="AY154" s="158" t="s">
        <v>142</v>
      </c>
      <c r="BK154" s="166">
        <f>SUM(BK155:BK166)</f>
        <v>9244.630000000001</v>
      </c>
    </row>
    <row r="155" s="2" customFormat="1" ht="24.15" customHeight="1">
      <c r="A155" s="28"/>
      <c r="B155" s="169"/>
      <c r="C155" s="170" t="s">
        <v>247</v>
      </c>
      <c r="D155" s="170" t="s">
        <v>144</v>
      </c>
      <c r="E155" s="171" t="s">
        <v>1148</v>
      </c>
      <c r="F155" s="172" t="s">
        <v>1149</v>
      </c>
      <c r="G155" s="173" t="s">
        <v>147</v>
      </c>
      <c r="H155" s="174">
        <v>1</v>
      </c>
      <c r="I155" s="175">
        <v>11.470000000000001</v>
      </c>
      <c r="J155" s="175">
        <f>ROUND(I155*H155,2)</f>
        <v>11.470000000000001</v>
      </c>
      <c r="K155" s="176"/>
      <c r="L155" s="29"/>
      <c r="M155" s="177" t="s">
        <v>1</v>
      </c>
      <c r="N155" s="178" t="s">
        <v>38</v>
      </c>
      <c r="O155" s="179">
        <v>0</v>
      </c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1" t="s">
        <v>174</v>
      </c>
      <c r="AT155" s="181" t="s">
        <v>144</v>
      </c>
      <c r="AU155" s="181" t="s">
        <v>149</v>
      </c>
      <c r="AY155" s="15" t="s">
        <v>142</v>
      </c>
      <c r="BE155" s="182">
        <f>IF(N155="základná",J155,0)</f>
        <v>0</v>
      </c>
      <c r="BF155" s="182">
        <f>IF(N155="znížená",J155,0)</f>
        <v>11.470000000000001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5" t="s">
        <v>149</v>
      </c>
      <c r="BK155" s="182">
        <f>ROUND(I155*H155,2)</f>
        <v>11.470000000000001</v>
      </c>
      <c r="BL155" s="15" t="s">
        <v>174</v>
      </c>
      <c r="BM155" s="181" t="s">
        <v>250</v>
      </c>
    </row>
    <row r="156" s="2" customFormat="1" ht="24.15" customHeight="1">
      <c r="A156" s="28"/>
      <c r="B156" s="169"/>
      <c r="C156" s="183" t="s">
        <v>200</v>
      </c>
      <c r="D156" s="183" t="s">
        <v>291</v>
      </c>
      <c r="E156" s="184" t="s">
        <v>1150</v>
      </c>
      <c r="F156" s="185" t="s">
        <v>1151</v>
      </c>
      <c r="G156" s="186" t="s">
        <v>147</v>
      </c>
      <c r="H156" s="187">
        <v>1</v>
      </c>
      <c r="I156" s="188">
        <v>264.38999999999999</v>
      </c>
      <c r="J156" s="188">
        <f>ROUND(I156*H156,2)</f>
        <v>264.38999999999999</v>
      </c>
      <c r="K156" s="189"/>
      <c r="L156" s="190"/>
      <c r="M156" s="191" t="s">
        <v>1</v>
      </c>
      <c r="N156" s="192" t="s">
        <v>38</v>
      </c>
      <c r="O156" s="179">
        <v>0</v>
      </c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1" t="s">
        <v>203</v>
      </c>
      <c r="AT156" s="181" t="s">
        <v>291</v>
      </c>
      <c r="AU156" s="181" t="s">
        <v>149</v>
      </c>
      <c r="AY156" s="15" t="s">
        <v>142</v>
      </c>
      <c r="BE156" s="182">
        <f>IF(N156="základná",J156,0)</f>
        <v>0</v>
      </c>
      <c r="BF156" s="182">
        <f>IF(N156="znížená",J156,0)</f>
        <v>264.38999999999999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5" t="s">
        <v>149</v>
      </c>
      <c r="BK156" s="182">
        <f>ROUND(I156*H156,2)</f>
        <v>264.38999999999999</v>
      </c>
      <c r="BL156" s="15" t="s">
        <v>174</v>
      </c>
      <c r="BM156" s="181" t="s">
        <v>253</v>
      </c>
    </row>
    <row r="157" s="2" customFormat="1" ht="24.15" customHeight="1">
      <c r="A157" s="28"/>
      <c r="B157" s="169"/>
      <c r="C157" s="170" t="s">
        <v>254</v>
      </c>
      <c r="D157" s="170" t="s">
        <v>144</v>
      </c>
      <c r="E157" s="171" t="s">
        <v>1152</v>
      </c>
      <c r="F157" s="172" t="s">
        <v>1153</v>
      </c>
      <c r="G157" s="173" t="s">
        <v>147</v>
      </c>
      <c r="H157" s="174">
        <v>1</v>
      </c>
      <c r="I157" s="175">
        <v>12.140000000000001</v>
      </c>
      <c r="J157" s="175">
        <f>ROUND(I157*H157,2)</f>
        <v>12.140000000000001</v>
      </c>
      <c r="K157" s="176"/>
      <c r="L157" s="29"/>
      <c r="M157" s="177" t="s">
        <v>1</v>
      </c>
      <c r="N157" s="178" t="s">
        <v>38</v>
      </c>
      <c r="O157" s="179">
        <v>0</v>
      </c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1" t="s">
        <v>174</v>
      </c>
      <c r="AT157" s="181" t="s">
        <v>144</v>
      </c>
      <c r="AU157" s="181" t="s">
        <v>149</v>
      </c>
      <c r="AY157" s="15" t="s">
        <v>142</v>
      </c>
      <c r="BE157" s="182">
        <f>IF(N157="základná",J157,0)</f>
        <v>0</v>
      </c>
      <c r="BF157" s="182">
        <f>IF(N157="znížená",J157,0)</f>
        <v>12.140000000000001</v>
      </c>
      <c r="BG157" s="182">
        <f>IF(N157="zákl. prenesená",J157,0)</f>
        <v>0</v>
      </c>
      <c r="BH157" s="182">
        <f>IF(N157="zníž. prenesená",J157,0)</f>
        <v>0</v>
      </c>
      <c r="BI157" s="182">
        <f>IF(N157="nulová",J157,0)</f>
        <v>0</v>
      </c>
      <c r="BJ157" s="15" t="s">
        <v>149</v>
      </c>
      <c r="BK157" s="182">
        <f>ROUND(I157*H157,2)</f>
        <v>12.140000000000001</v>
      </c>
      <c r="BL157" s="15" t="s">
        <v>174</v>
      </c>
      <c r="BM157" s="181" t="s">
        <v>257</v>
      </c>
    </row>
    <row r="158" s="2" customFormat="1" ht="33" customHeight="1">
      <c r="A158" s="28"/>
      <c r="B158" s="169"/>
      <c r="C158" s="183" t="s">
        <v>203</v>
      </c>
      <c r="D158" s="183" t="s">
        <v>291</v>
      </c>
      <c r="E158" s="184" t="s">
        <v>1154</v>
      </c>
      <c r="F158" s="185" t="s">
        <v>1155</v>
      </c>
      <c r="G158" s="186" t="s">
        <v>147</v>
      </c>
      <c r="H158" s="187">
        <v>1</v>
      </c>
      <c r="I158" s="188">
        <v>305.38</v>
      </c>
      <c r="J158" s="188">
        <f>ROUND(I158*H158,2)</f>
        <v>305.38</v>
      </c>
      <c r="K158" s="189"/>
      <c r="L158" s="190"/>
      <c r="M158" s="191" t="s">
        <v>1</v>
      </c>
      <c r="N158" s="192" t="s">
        <v>38</v>
      </c>
      <c r="O158" s="179">
        <v>0</v>
      </c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1" t="s">
        <v>203</v>
      </c>
      <c r="AT158" s="181" t="s">
        <v>291</v>
      </c>
      <c r="AU158" s="181" t="s">
        <v>149</v>
      </c>
      <c r="AY158" s="15" t="s">
        <v>142</v>
      </c>
      <c r="BE158" s="182">
        <f>IF(N158="základná",J158,0)</f>
        <v>0</v>
      </c>
      <c r="BF158" s="182">
        <f>IF(N158="znížená",J158,0)</f>
        <v>305.38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5" t="s">
        <v>149</v>
      </c>
      <c r="BK158" s="182">
        <f>ROUND(I158*H158,2)</f>
        <v>305.38</v>
      </c>
      <c r="BL158" s="15" t="s">
        <v>174</v>
      </c>
      <c r="BM158" s="181" t="s">
        <v>260</v>
      </c>
    </row>
    <row r="159" s="2" customFormat="1" ht="33" customHeight="1">
      <c r="A159" s="28"/>
      <c r="B159" s="169"/>
      <c r="C159" s="170" t="s">
        <v>262</v>
      </c>
      <c r="D159" s="170" t="s">
        <v>144</v>
      </c>
      <c r="E159" s="171" t="s">
        <v>1156</v>
      </c>
      <c r="F159" s="172" t="s">
        <v>1157</v>
      </c>
      <c r="G159" s="173" t="s">
        <v>147</v>
      </c>
      <c r="H159" s="174">
        <v>4</v>
      </c>
      <c r="I159" s="175">
        <v>12.51</v>
      </c>
      <c r="J159" s="175">
        <f>ROUND(I159*H159,2)</f>
        <v>50.039999999999999</v>
      </c>
      <c r="K159" s="176"/>
      <c r="L159" s="29"/>
      <c r="M159" s="177" t="s">
        <v>1</v>
      </c>
      <c r="N159" s="178" t="s">
        <v>38</v>
      </c>
      <c r="O159" s="179">
        <v>0</v>
      </c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1" t="s">
        <v>174</v>
      </c>
      <c r="AT159" s="181" t="s">
        <v>144</v>
      </c>
      <c r="AU159" s="181" t="s">
        <v>149</v>
      </c>
      <c r="AY159" s="15" t="s">
        <v>142</v>
      </c>
      <c r="BE159" s="182">
        <f>IF(N159="základná",J159,0)</f>
        <v>0</v>
      </c>
      <c r="BF159" s="182">
        <f>IF(N159="znížená",J159,0)</f>
        <v>50.039999999999999</v>
      </c>
      <c r="BG159" s="182">
        <f>IF(N159="zákl. prenesená",J159,0)</f>
        <v>0</v>
      </c>
      <c r="BH159" s="182">
        <f>IF(N159="zníž. prenesená",J159,0)</f>
        <v>0</v>
      </c>
      <c r="BI159" s="182">
        <f>IF(N159="nulová",J159,0)</f>
        <v>0</v>
      </c>
      <c r="BJ159" s="15" t="s">
        <v>149</v>
      </c>
      <c r="BK159" s="182">
        <f>ROUND(I159*H159,2)</f>
        <v>50.039999999999999</v>
      </c>
      <c r="BL159" s="15" t="s">
        <v>174</v>
      </c>
      <c r="BM159" s="181" t="s">
        <v>265</v>
      </c>
    </row>
    <row r="160" s="2" customFormat="1" ht="33" customHeight="1">
      <c r="A160" s="28"/>
      <c r="B160" s="169"/>
      <c r="C160" s="183" t="s">
        <v>207</v>
      </c>
      <c r="D160" s="183" t="s">
        <v>291</v>
      </c>
      <c r="E160" s="184" t="s">
        <v>1158</v>
      </c>
      <c r="F160" s="185" t="s">
        <v>1159</v>
      </c>
      <c r="G160" s="186" t="s">
        <v>147</v>
      </c>
      <c r="H160" s="187">
        <v>4</v>
      </c>
      <c r="I160" s="188">
        <v>426.88</v>
      </c>
      <c r="J160" s="188">
        <f>ROUND(I160*H160,2)</f>
        <v>1707.52</v>
      </c>
      <c r="K160" s="189"/>
      <c r="L160" s="190"/>
      <c r="M160" s="191" t="s">
        <v>1</v>
      </c>
      <c r="N160" s="192" t="s">
        <v>38</v>
      </c>
      <c r="O160" s="179">
        <v>0</v>
      </c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1" t="s">
        <v>203</v>
      </c>
      <c r="AT160" s="181" t="s">
        <v>291</v>
      </c>
      <c r="AU160" s="181" t="s">
        <v>149</v>
      </c>
      <c r="AY160" s="15" t="s">
        <v>142</v>
      </c>
      <c r="BE160" s="182">
        <f>IF(N160="základná",J160,0)</f>
        <v>0</v>
      </c>
      <c r="BF160" s="182">
        <f>IF(N160="znížená",J160,0)</f>
        <v>1707.52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5" t="s">
        <v>149</v>
      </c>
      <c r="BK160" s="182">
        <f>ROUND(I160*H160,2)</f>
        <v>1707.52</v>
      </c>
      <c r="BL160" s="15" t="s">
        <v>174</v>
      </c>
      <c r="BM160" s="181" t="s">
        <v>268</v>
      </c>
    </row>
    <row r="161" s="2" customFormat="1" ht="33" customHeight="1">
      <c r="A161" s="28"/>
      <c r="B161" s="169"/>
      <c r="C161" s="170" t="s">
        <v>269</v>
      </c>
      <c r="D161" s="170" t="s">
        <v>144</v>
      </c>
      <c r="E161" s="171" t="s">
        <v>1160</v>
      </c>
      <c r="F161" s="172" t="s">
        <v>1161</v>
      </c>
      <c r="G161" s="173" t="s">
        <v>147</v>
      </c>
      <c r="H161" s="174">
        <v>9</v>
      </c>
      <c r="I161" s="175">
        <v>16.09</v>
      </c>
      <c r="J161" s="175">
        <f>ROUND(I161*H161,2)</f>
        <v>144.81</v>
      </c>
      <c r="K161" s="176"/>
      <c r="L161" s="29"/>
      <c r="M161" s="177" t="s">
        <v>1</v>
      </c>
      <c r="N161" s="178" t="s">
        <v>38</v>
      </c>
      <c r="O161" s="179">
        <v>0</v>
      </c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1" t="s">
        <v>174</v>
      </c>
      <c r="AT161" s="181" t="s">
        <v>144</v>
      </c>
      <c r="AU161" s="181" t="s">
        <v>149</v>
      </c>
      <c r="AY161" s="15" t="s">
        <v>142</v>
      </c>
      <c r="BE161" s="182">
        <f>IF(N161="základná",J161,0)</f>
        <v>0</v>
      </c>
      <c r="BF161" s="182">
        <f>IF(N161="znížená",J161,0)</f>
        <v>144.81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5" t="s">
        <v>149</v>
      </c>
      <c r="BK161" s="182">
        <f>ROUND(I161*H161,2)</f>
        <v>144.81</v>
      </c>
      <c r="BL161" s="15" t="s">
        <v>174</v>
      </c>
      <c r="BM161" s="181" t="s">
        <v>272</v>
      </c>
    </row>
    <row r="162" s="2" customFormat="1" ht="33" customHeight="1">
      <c r="A162" s="28"/>
      <c r="B162" s="169"/>
      <c r="C162" s="183" t="s">
        <v>210</v>
      </c>
      <c r="D162" s="183" t="s">
        <v>291</v>
      </c>
      <c r="E162" s="184" t="s">
        <v>1162</v>
      </c>
      <c r="F162" s="185" t="s">
        <v>1163</v>
      </c>
      <c r="G162" s="186" t="s">
        <v>147</v>
      </c>
      <c r="H162" s="187">
        <v>1</v>
      </c>
      <c r="I162" s="188">
        <v>514.08000000000004</v>
      </c>
      <c r="J162" s="188">
        <f>ROUND(I162*H162,2)</f>
        <v>514.08000000000004</v>
      </c>
      <c r="K162" s="189"/>
      <c r="L162" s="190"/>
      <c r="M162" s="191" t="s">
        <v>1</v>
      </c>
      <c r="N162" s="192" t="s">
        <v>38</v>
      </c>
      <c r="O162" s="179">
        <v>0</v>
      </c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1" t="s">
        <v>203</v>
      </c>
      <c r="AT162" s="181" t="s">
        <v>291</v>
      </c>
      <c r="AU162" s="181" t="s">
        <v>149</v>
      </c>
      <c r="AY162" s="15" t="s">
        <v>142</v>
      </c>
      <c r="BE162" s="182">
        <f>IF(N162="základná",J162,0)</f>
        <v>0</v>
      </c>
      <c r="BF162" s="182">
        <f>IF(N162="znížená",J162,0)</f>
        <v>514.08000000000004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5" t="s">
        <v>149</v>
      </c>
      <c r="BK162" s="182">
        <f>ROUND(I162*H162,2)</f>
        <v>514.08000000000004</v>
      </c>
      <c r="BL162" s="15" t="s">
        <v>174</v>
      </c>
      <c r="BM162" s="181" t="s">
        <v>275</v>
      </c>
    </row>
    <row r="163" s="2" customFormat="1" ht="33" customHeight="1">
      <c r="A163" s="28"/>
      <c r="B163" s="169"/>
      <c r="C163" s="183" t="s">
        <v>276</v>
      </c>
      <c r="D163" s="183" t="s">
        <v>291</v>
      </c>
      <c r="E163" s="184" t="s">
        <v>1164</v>
      </c>
      <c r="F163" s="185" t="s">
        <v>1165</v>
      </c>
      <c r="G163" s="186" t="s">
        <v>147</v>
      </c>
      <c r="H163" s="187">
        <v>8</v>
      </c>
      <c r="I163" s="188">
        <v>600.19000000000005</v>
      </c>
      <c r="J163" s="188">
        <f>ROUND(I163*H163,2)</f>
        <v>4801.5200000000004</v>
      </c>
      <c r="K163" s="189"/>
      <c r="L163" s="190"/>
      <c r="M163" s="191" t="s">
        <v>1</v>
      </c>
      <c r="N163" s="192" t="s">
        <v>38</v>
      </c>
      <c r="O163" s="179">
        <v>0</v>
      </c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1" t="s">
        <v>203</v>
      </c>
      <c r="AT163" s="181" t="s">
        <v>291</v>
      </c>
      <c r="AU163" s="181" t="s">
        <v>149</v>
      </c>
      <c r="AY163" s="15" t="s">
        <v>142</v>
      </c>
      <c r="BE163" s="182">
        <f>IF(N163="základná",J163,0)</f>
        <v>0</v>
      </c>
      <c r="BF163" s="182">
        <f>IF(N163="znížená",J163,0)</f>
        <v>4801.5200000000004</v>
      </c>
      <c r="BG163" s="182">
        <f>IF(N163="zákl. prenesená",J163,0)</f>
        <v>0</v>
      </c>
      <c r="BH163" s="182">
        <f>IF(N163="zníž. prenesená",J163,0)</f>
        <v>0</v>
      </c>
      <c r="BI163" s="182">
        <f>IF(N163="nulová",J163,0)</f>
        <v>0</v>
      </c>
      <c r="BJ163" s="15" t="s">
        <v>149</v>
      </c>
      <c r="BK163" s="182">
        <f>ROUND(I163*H163,2)</f>
        <v>4801.5200000000004</v>
      </c>
      <c r="BL163" s="15" t="s">
        <v>174</v>
      </c>
      <c r="BM163" s="181" t="s">
        <v>279</v>
      </c>
    </row>
    <row r="164" s="2" customFormat="1" ht="33" customHeight="1">
      <c r="A164" s="28"/>
      <c r="B164" s="169"/>
      <c r="C164" s="170" t="s">
        <v>214</v>
      </c>
      <c r="D164" s="170" t="s">
        <v>144</v>
      </c>
      <c r="E164" s="171" t="s">
        <v>1166</v>
      </c>
      <c r="F164" s="172" t="s">
        <v>1167</v>
      </c>
      <c r="G164" s="173" t="s">
        <v>147</v>
      </c>
      <c r="H164" s="174">
        <v>2</v>
      </c>
      <c r="I164" s="175">
        <v>14.74</v>
      </c>
      <c r="J164" s="175">
        <f>ROUND(I164*H164,2)</f>
        <v>29.48</v>
      </c>
      <c r="K164" s="176"/>
      <c r="L164" s="29"/>
      <c r="M164" s="177" t="s">
        <v>1</v>
      </c>
      <c r="N164" s="178" t="s">
        <v>38</v>
      </c>
      <c r="O164" s="179">
        <v>0</v>
      </c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1" t="s">
        <v>174</v>
      </c>
      <c r="AT164" s="181" t="s">
        <v>144</v>
      </c>
      <c r="AU164" s="181" t="s">
        <v>149</v>
      </c>
      <c r="AY164" s="15" t="s">
        <v>142</v>
      </c>
      <c r="BE164" s="182">
        <f>IF(N164="základná",J164,0)</f>
        <v>0</v>
      </c>
      <c r="BF164" s="182">
        <f>IF(N164="znížená",J164,0)</f>
        <v>29.48</v>
      </c>
      <c r="BG164" s="182">
        <f>IF(N164="zákl. prenesená",J164,0)</f>
        <v>0</v>
      </c>
      <c r="BH164" s="182">
        <f>IF(N164="zníž. prenesená",J164,0)</f>
        <v>0</v>
      </c>
      <c r="BI164" s="182">
        <f>IF(N164="nulová",J164,0)</f>
        <v>0</v>
      </c>
      <c r="BJ164" s="15" t="s">
        <v>149</v>
      </c>
      <c r="BK164" s="182">
        <f>ROUND(I164*H164,2)</f>
        <v>29.48</v>
      </c>
      <c r="BL164" s="15" t="s">
        <v>174</v>
      </c>
      <c r="BM164" s="181" t="s">
        <v>282</v>
      </c>
    </row>
    <row r="165" s="2" customFormat="1" ht="33" customHeight="1">
      <c r="A165" s="28"/>
      <c r="B165" s="169"/>
      <c r="C165" s="183" t="s">
        <v>283</v>
      </c>
      <c r="D165" s="183" t="s">
        <v>291</v>
      </c>
      <c r="E165" s="184" t="s">
        <v>1168</v>
      </c>
      <c r="F165" s="185" t="s">
        <v>1169</v>
      </c>
      <c r="G165" s="186" t="s">
        <v>147</v>
      </c>
      <c r="H165" s="187">
        <v>2</v>
      </c>
      <c r="I165" s="188">
        <v>659.85000000000002</v>
      </c>
      <c r="J165" s="188">
        <f>ROUND(I165*H165,2)</f>
        <v>1319.7000000000001</v>
      </c>
      <c r="K165" s="189"/>
      <c r="L165" s="190"/>
      <c r="M165" s="191" t="s">
        <v>1</v>
      </c>
      <c r="N165" s="192" t="s">
        <v>38</v>
      </c>
      <c r="O165" s="179">
        <v>0</v>
      </c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1" t="s">
        <v>203</v>
      </c>
      <c r="AT165" s="181" t="s">
        <v>291</v>
      </c>
      <c r="AU165" s="181" t="s">
        <v>149</v>
      </c>
      <c r="AY165" s="15" t="s">
        <v>142</v>
      </c>
      <c r="BE165" s="182">
        <f>IF(N165="základná",J165,0)</f>
        <v>0</v>
      </c>
      <c r="BF165" s="182">
        <f>IF(N165="znížená",J165,0)</f>
        <v>1319.7000000000001</v>
      </c>
      <c r="BG165" s="182">
        <f>IF(N165="zákl. prenesená",J165,0)</f>
        <v>0</v>
      </c>
      <c r="BH165" s="182">
        <f>IF(N165="zníž. prenesená",J165,0)</f>
        <v>0</v>
      </c>
      <c r="BI165" s="182">
        <f>IF(N165="nulová",J165,0)</f>
        <v>0</v>
      </c>
      <c r="BJ165" s="15" t="s">
        <v>149</v>
      </c>
      <c r="BK165" s="182">
        <f>ROUND(I165*H165,2)</f>
        <v>1319.7000000000001</v>
      </c>
      <c r="BL165" s="15" t="s">
        <v>174</v>
      </c>
      <c r="BM165" s="181" t="s">
        <v>286</v>
      </c>
    </row>
    <row r="166" s="2" customFormat="1" ht="24.15" customHeight="1">
      <c r="A166" s="28"/>
      <c r="B166" s="169"/>
      <c r="C166" s="170" t="s">
        <v>217</v>
      </c>
      <c r="D166" s="170" t="s">
        <v>144</v>
      </c>
      <c r="E166" s="171" t="s">
        <v>1170</v>
      </c>
      <c r="F166" s="172" t="s">
        <v>1171</v>
      </c>
      <c r="G166" s="173" t="s">
        <v>496</v>
      </c>
      <c r="H166" s="174">
        <v>50.366</v>
      </c>
      <c r="I166" s="175">
        <v>1.66979956</v>
      </c>
      <c r="J166" s="175">
        <f>ROUND(I166*H166,2)</f>
        <v>84.099999999999994</v>
      </c>
      <c r="K166" s="176"/>
      <c r="L166" s="29"/>
      <c r="M166" s="197" t="s">
        <v>1</v>
      </c>
      <c r="N166" s="198" t="s">
        <v>38</v>
      </c>
      <c r="O166" s="195">
        <v>0</v>
      </c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1" t="s">
        <v>174</v>
      </c>
      <c r="AT166" s="181" t="s">
        <v>144</v>
      </c>
      <c r="AU166" s="181" t="s">
        <v>149</v>
      </c>
      <c r="AY166" s="15" t="s">
        <v>142</v>
      </c>
      <c r="BE166" s="182">
        <f>IF(N166="základná",J166,0)</f>
        <v>0</v>
      </c>
      <c r="BF166" s="182">
        <f>IF(N166="znížená",J166,0)</f>
        <v>84.099999999999994</v>
      </c>
      <c r="BG166" s="182">
        <f>IF(N166="zákl. prenesená",J166,0)</f>
        <v>0</v>
      </c>
      <c r="BH166" s="182">
        <f>IF(N166="zníž. prenesená",J166,0)</f>
        <v>0</v>
      </c>
      <c r="BI166" s="182">
        <f>IF(N166="nulová",J166,0)</f>
        <v>0</v>
      </c>
      <c r="BJ166" s="15" t="s">
        <v>149</v>
      </c>
      <c r="BK166" s="182">
        <f>ROUND(I166*H166,2)</f>
        <v>84.099999999999994</v>
      </c>
      <c r="BL166" s="15" t="s">
        <v>174</v>
      </c>
      <c r="BM166" s="181" t="s">
        <v>289</v>
      </c>
    </row>
    <row r="167" s="2" customFormat="1" ht="6.96" customHeight="1">
      <c r="A167" s="28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29"/>
      <c r="M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</row>
  </sheetData>
  <autoFilter ref="C120:K166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94</v>
      </c>
      <c r="L4" s="18"/>
      <c r="M4" s="11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13</v>
      </c>
      <c r="L6" s="18"/>
    </row>
    <row r="7" hidden="1" s="1" customFormat="1" ht="16.5" customHeight="1">
      <c r="B7" s="18"/>
      <c r="E7" s="116" t="str">
        <f>'Rekapitulácia stavby'!K6</f>
        <v>Predškolské zariadenie - nový objekt III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95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61" t="s">
        <v>1172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21. 12. 2022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">
        <v>26</v>
      </c>
      <c r="F18" s="28"/>
      <c r="G18" s="28"/>
      <c r="H18" s="28"/>
      <c r="I18" s="25" t="s">
        <v>24</v>
      </c>
      <c r="J18" s="22" t="s">
        <v>1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25" t="s">
        <v>24</v>
      </c>
      <c r="J21" s="22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20" t="s">
        <v>32</v>
      </c>
      <c r="E30" s="28"/>
      <c r="F30" s="28"/>
      <c r="G30" s="28"/>
      <c r="H30" s="28"/>
      <c r="I30" s="28"/>
      <c r="J30" s="90">
        <f>ROUND(J118, 2)</f>
        <v>11451.1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84"/>
      <c r="E31" s="84"/>
      <c r="F31" s="84"/>
      <c r="G31" s="84"/>
      <c r="H31" s="84"/>
      <c r="I31" s="84"/>
      <c r="J31" s="84"/>
      <c r="K31" s="84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21" t="s">
        <v>36</v>
      </c>
      <c r="E33" s="35" t="s">
        <v>37</v>
      </c>
      <c r="F33" s="122">
        <f>ROUND((SUM(BE118:BE134)),  2)</f>
        <v>0</v>
      </c>
      <c r="G33" s="123"/>
      <c r="H33" s="123"/>
      <c r="I33" s="124">
        <v>0.20000000000000001</v>
      </c>
      <c r="J33" s="122">
        <f>ROUND(((SUM(BE118:BE134))*I33),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35" t="s">
        <v>38</v>
      </c>
      <c r="F34" s="125">
        <f>ROUND((SUM(BF118:BF134)),  2)</f>
        <v>11451.1</v>
      </c>
      <c r="G34" s="28"/>
      <c r="H34" s="28"/>
      <c r="I34" s="126">
        <v>0.20000000000000001</v>
      </c>
      <c r="J34" s="125">
        <f>ROUND(((SUM(BF118:BF134))*I34),  2)</f>
        <v>2290.2199999999998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25">
        <f>ROUND((SUM(BG118:BG134)),  2)</f>
        <v>0</v>
      </c>
      <c r="G35" s="28"/>
      <c r="H35" s="28"/>
      <c r="I35" s="126">
        <v>0.20000000000000001</v>
      </c>
      <c r="J35" s="125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25">
        <f>ROUND((SUM(BH118:BH134)),  2)</f>
        <v>0</v>
      </c>
      <c r="G36" s="28"/>
      <c r="H36" s="28"/>
      <c r="I36" s="126">
        <v>0.20000000000000001</v>
      </c>
      <c r="J36" s="125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22">
        <f>ROUND((SUM(BI118:BI134)),  2)</f>
        <v>0</v>
      </c>
      <c r="G37" s="123"/>
      <c r="H37" s="123"/>
      <c r="I37" s="124">
        <v>0</v>
      </c>
      <c r="J37" s="122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27"/>
      <c r="D39" s="128" t="s">
        <v>42</v>
      </c>
      <c r="E39" s="75"/>
      <c r="F39" s="75"/>
      <c r="G39" s="129" t="s">
        <v>43</v>
      </c>
      <c r="H39" s="130" t="s">
        <v>44</v>
      </c>
      <c r="I39" s="75"/>
      <c r="J39" s="131">
        <f>SUM(J30:J37)</f>
        <v>13741.32</v>
      </c>
      <c r="K39" s="132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9"/>
      <c r="D50" s="50" t="s">
        <v>45</v>
      </c>
      <c r="E50" s="51"/>
      <c r="F50" s="51"/>
      <c r="G50" s="50" t="s">
        <v>46</v>
      </c>
      <c r="H50" s="51"/>
      <c r="I50" s="51"/>
      <c r="J50" s="51"/>
      <c r="K50" s="51"/>
      <c r="L50" s="49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52" t="s">
        <v>47</v>
      </c>
      <c r="E61" s="31"/>
      <c r="F61" s="133" t="s">
        <v>48</v>
      </c>
      <c r="G61" s="52" t="s">
        <v>47</v>
      </c>
      <c r="H61" s="31"/>
      <c r="I61" s="31"/>
      <c r="J61" s="134" t="s">
        <v>48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50" t="s">
        <v>49</v>
      </c>
      <c r="E65" s="53"/>
      <c r="F65" s="53"/>
      <c r="G65" s="50" t="s">
        <v>50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52" t="s">
        <v>47</v>
      </c>
      <c r="E76" s="31"/>
      <c r="F76" s="133" t="s">
        <v>48</v>
      </c>
      <c r="G76" s="52" t="s">
        <v>47</v>
      </c>
      <c r="H76" s="31"/>
      <c r="I76" s="31"/>
      <c r="J76" s="134" t="s">
        <v>48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97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Predškolské zariadenie - nový objekt III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95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05 - VZT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63" t="str">
        <f>IF(J12="","",J12)</f>
        <v>21. 12. 2022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 xml:space="preserve">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>STAVOMAL, s.r.o.</v>
      </c>
      <c r="G92" s="28"/>
      <c r="H92" s="28"/>
      <c r="I92" s="25" t="s">
        <v>30</v>
      </c>
      <c r="J92" s="26" t="str">
        <f>E24</f>
        <v xml:space="preserve"> 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5" t="s">
        <v>98</v>
      </c>
      <c r="D94" s="127"/>
      <c r="E94" s="127"/>
      <c r="F94" s="127"/>
      <c r="G94" s="127"/>
      <c r="H94" s="127"/>
      <c r="I94" s="127"/>
      <c r="J94" s="136" t="s">
        <v>99</v>
      </c>
      <c r="K94" s="12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7" t="s">
        <v>100</v>
      </c>
      <c r="D96" s="28"/>
      <c r="E96" s="28"/>
      <c r="F96" s="28"/>
      <c r="G96" s="28"/>
      <c r="H96" s="28"/>
      <c r="I96" s="28"/>
      <c r="J96" s="90">
        <f>J118</f>
        <v>11451.1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101</v>
      </c>
    </row>
    <row r="97" s="9" customFormat="1" ht="24.96" customHeight="1">
      <c r="A97" s="9"/>
      <c r="B97" s="138"/>
      <c r="C97" s="9"/>
      <c r="D97" s="139" t="s">
        <v>111</v>
      </c>
      <c r="E97" s="140"/>
      <c r="F97" s="140"/>
      <c r="G97" s="140"/>
      <c r="H97" s="140"/>
      <c r="I97" s="140"/>
      <c r="J97" s="141">
        <f>J119</f>
        <v>11451.1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1173</v>
      </c>
      <c r="E98" s="144"/>
      <c r="F98" s="144"/>
      <c r="G98" s="144"/>
      <c r="H98" s="144"/>
      <c r="I98" s="144"/>
      <c r="J98" s="145">
        <f>J120</f>
        <v>11451.1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9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49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128</v>
      </c>
      <c r="D105" s="28"/>
      <c r="E105" s="28"/>
      <c r="F105" s="28"/>
      <c r="G105" s="28"/>
      <c r="H105" s="28"/>
      <c r="I105" s="28"/>
      <c r="J105" s="28"/>
      <c r="K105" s="28"/>
      <c r="L105" s="49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13</v>
      </c>
      <c r="D107" s="28"/>
      <c r="E107" s="28"/>
      <c r="F107" s="28"/>
      <c r="G107" s="28"/>
      <c r="H107" s="28"/>
      <c r="I107" s="28"/>
      <c r="J107" s="28"/>
      <c r="K107" s="28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16" t="str">
        <f>E7</f>
        <v>Predškolské zariadenie - nový objekt III</v>
      </c>
      <c r="F108" s="25"/>
      <c r="G108" s="25"/>
      <c r="H108" s="25"/>
      <c r="I108" s="28"/>
      <c r="J108" s="28"/>
      <c r="K108" s="28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95</v>
      </c>
      <c r="D109" s="28"/>
      <c r="E109" s="28"/>
      <c r="F109" s="28"/>
      <c r="G109" s="28"/>
      <c r="H109" s="28"/>
      <c r="I109" s="28"/>
      <c r="J109" s="28"/>
      <c r="K109" s="28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61" t="str">
        <f>E9</f>
        <v>05 - VZT</v>
      </c>
      <c r="F110" s="28"/>
      <c r="G110" s="28"/>
      <c r="H110" s="28"/>
      <c r="I110" s="28"/>
      <c r="J110" s="28"/>
      <c r="K110" s="28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17</v>
      </c>
      <c r="D112" s="28"/>
      <c r="E112" s="28"/>
      <c r="F112" s="22" t="str">
        <f>F12</f>
        <v>Bučany</v>
      </c>
      <c r="G112" s="28"/>
      <c r="H112" s="28"/>
      <c r="I112" s="25" t="s">
        <v>19</v>
      </c>
      <c r="J112" s="63" t="str">
        <f>IF(J12="","",J12)</f>
        <v>21. 12. 2022</v>
      </c>
      <c r="K112" s="28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21</v>
      </c>
      <c r="D114" s="28"/>
      <c r="E114" s="28"/>
      <c r="F114" s="22" t="str">
        <f>E15</f>
        <v>obec Bučany</v>
      </c>
      <c r="G114" s="28"/>
      <c r="H114" s="28"/>
      <c r="I114" s="25" t="s">
        <v>27</v>
      </c>
      <c r="J114" s="26" t="str">
        <f>E21</f>
        <v xml:space="preserve"> </v>
      </c>
      <c r="K114" s="28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>STAVOMAL, s.r.o.</v>
      </c>
      <c r="G115" s="28"/>
      <c r="H115" s="28"/>
      <c r="I115" s="25" t="s">
        <v>30</v>
      </c>
      <c r="J115" s="26" t="str">
        <f>E24</f>
        <v xml:space="preserve"> </v>
      </c>
      <c r="K115" s="28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46"/>
      <c r="B117" s="147"/>
      <c r="C117" s="148" t="s">
        <v>129</v>
      </c>
      <c r="D117" s="149" t="s">
        <v>57</v>
      </c>
      <c r="E117" s="149" t="s">
        <v>53</v>
      </c>
      <c r="F117" s="149" t="s">
        <v>54</v>
      </c>
      <c r="G117" s="149" t="s">
        <v>130</v>
      </c>
      <c r="H117" s="149" t="s">
        <v>131</v>
      </c>
      <c r="I117" s="149" t="s">
        <v>132</v>
      </c>
      <c r="J117" s="150" t="s">
        <v>99</v>
      </c>
      <c r="K117" s="151" t="s">
        <v>133</v>
      </c>
      <c r="L117" s="152"/>
      <c r="M117" s="80" t="s">
        <v>1</v>
      </c>
      <c r="N117" s="81" t="s">
        <v>36</v>
      </c>
      <c r="O117" s="81" t="s">
        <v>134</v>
      </c>
      <c r="P117" s="81" t="s">
        <v>135</v>
      </c>
      <c r="Q117" s="81" t="s">
        <v>136</v>
      </c>
      <c r="R117" s="81" t="s">
        <v>137</v>
      </c>
      <c r="S117" s="81" t="s">
        <v>138</v>
      </c>
      <c r="T117" s="82" t="s">
        <v>139</v>
      </c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</row>
    <row r="118" s="2" customFormat="1" ht="22.8" customHeight="1">
      <c r="A118" s="28"/>
      <c r="B118" s="29"/>
      <c r="C118" s="87" t="s">
        <v>100</v>
      </c>
      <c r="D118" s="28"/>
      <c r="E118" s="28"/>
      <c r="F118" s="28"/>
      <c r="G118" s="28"/>
      <c r="H118" s="28"/>
      <c r="I118" s="28"/>
      <c r="J118" s="153">
        <f>BK118</f>
        <v>11451.1</v>
      </c>
      <c r="K118" s="28"/>
      <c r="L118" s="29"/>
      <c r="M118" s="83"/>
      <c r="N118" s="67"/>
      <c r="O118" s="84"/>
      <c r="P118" s="154">
        <f>P119</f>
        <v>0</v>
      </c>
      <c r="Q118" s="84"/>
      <c r="R118" s="154">
        <f>R119</f>
        <v>0</v>
      </c>
      <c r="S118" s="84"/>
      <c r="T118" s="155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71</v>
      </c>
      <c r="AU118" s="15" t="s">
        <v>101</v>
      </c>
      <c r="BK118" s="156">
        <f>BK119</f>
        <v>11451.1</v>
      </c>
    </row>
    <row r="119" s="12" customFormat="1" ht="25.92" customHeight="1">
      <c r="A119" s="12"/>
      <c r="B119" s="157"/>
      <c r="C119" s="12"/>
      <c r="D119" s="158" t="s">
        <v>71</v>
      </c>
      <c r="E119" s="159" t="s">
        <v>451</v>
      </c>
      <c r="F119" s="159" t="s">
        <v>452</v>
      </c>
      <c r="G119" s="12"/>
      <c r="H119" s="12"/>
      <c r="I119" s="12"/>
      <c r="J119" s="160">
        <f>BK119</f>
        <v>11451.1</v>
      </c>
      <c r="K119" s="12"/>
      <c r="L119" s="157"/>
      <c r="M119" s="161"/>
      <c r="N119" s="162"/>
      <c r="O119" s="162"/>
      <c r="P119" s="163">
        <f>P120</f>
        <v>0</v>
      </c>
      <c r="Q119" s="162"/>
      <c r="R119" s="163">
        <f>R120</f>
        <v>0</v>
      </c>
      <c r="S119" s="162"/>
      <c r="T119" s="16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8" t="s">
        <v>149</v>
      </c>
      <c r="AT119" s="165" t="s">
        <v>71</v>
      </c>
      <c r="AU119" s="165" t="s">
        <v>72</v>
      </c>
      <c r="AY119" s="158" t="s">
        <v>142</v>
      </c>
      <c r="BK119" s="166">
        <f>BK120</f>
        <v>11451.1</v>
      </c>
    </row>
    <row r="120" s="12" customFormat="1" ht="22.8" customHeight="1">
      <c r="A120" s="12"/>
      <c r="B120" s="157"/>
      <c r="C120" s="12"/>
      <c r="D120" s="158" t="s">
        <v>71</v>
      </c>
      <c r="E120" s="167" t="s">
        <v>1174</v>
      </c>
      <c r="F120" s="167" t="s">
        <v>1175</v>
      </c>
      <c r="G120" s="12"/>
      <c r="H120" s="12"/>
      <c r="I120" s="12"/>
      <c r="J120" s="168">
        <f>BK120</f>
        <v>11451.1</v>
      </c>
      <c r="K120" s="12"/>
      <c r="L120" s="157"/>
      <c r="M120" s="161"/>
      <c r="N120" s="162"/>
      <c r="O120" s="162"/>
      <c r="P120" s="163">
        <f>SUM(P121:P134)</f>
        <v>0</v>
      </c>
      <c r="Q120" s="162"/>
      <c r="R120" s="163">
        <f>SUM(R121:R134)</f>
        <v>0</v>
      </c>
      <c r="S120" s="162"/>
      <c r="T120" s="164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149</v>
      </c>
      <c r="AT120" s="165" t="s">
        <v>71</v>
      </c>
      <c r="AU120" s="165" t="s">
        <v>80</v>
      </c>
      <c r="AY120" s="158" t="s">
        <v>142</v>
      </c>
      <c r="BK120" s="166">
        <f>SUM(BK121:BK134)</f>
        <v>11451.1</v>
      </c>
    </row>
    <row r="121" s="2" customFormat="1" ht="24.15" customHeight="1">
      <c r="A121" s="28"/>
      <c r="B121" s="169"/>
      <c r="C121" s="170" t="s">
        <v>80</v>
      </c>
      <c r="D121" s="170" t="s">
        <v>144</v>
      </c>
      <c r="E121" s="171" t="s">
        <v>1176</v>
      </c>
      <c r="F121" s="172" t="s">
        <v>1177</v>
      </c>
      <c r="G121" s="173" t="s">
        <v>147</v>
      </c>
      <c r="H121" s="174">
        <v>5</v>
      </c>
      <c r="I121" s="175">
        <v>7.9900000000000002</v>
      </c>
      <c r="J121" s="175">
        <f>ROUND(I121*H121,2)</f>
        <v>39.950000000000003</v>
      </c>
      <c r="K121" s="176"/>
      <c r="L121" s="29"/>
      <c r="M121" s="177" t="s">
        <v>1</v>
      </c>
      <c r="N121" s="178" t="s">
        <v>38</v>
      </c>
      <c r="O121" s="179">
        <v>0</v>
      </c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1" t="s">
        <v>174</v>
      </c>
      <c r="AT121" s="181" t="s">
        <v>144</v>
      </c>
      <c r="AU121" s="181" t="s">
        <v>149</v>
      </c>
      <c r="AY121" s="15" t="s">
        <v>142</v>
      </c>
      <c r="BE121" s="182">
        <f>IF(N121="základná",J121,0)</f>
        <v>0</v>
      </c>
      <c r="BF121" s="182">
        <f>IF(N121="znížená",J121,0)</f>
        <v>39.950000000000003</v>
      </c>
      <c r="BG121" s="182">
        <f>IF(N121="zákl. prenesená",J121,0)</f>
        <v>0</v>
      </c>
      <c r="BH121" s="182">
        <f>IF(N121="zníž. prenesená",J121,0)</f>
        <v>0</v>
      </c>
      <c r="BI121" s="182">
        <f>IF(N121="nulová",J121,0)</f>
        <v>0</v>
      </c>
      <c r="BJ121" s="15" t="s">
        <v>149</v>
      </c>
      <c r="BK121" s="182">
        <f>ROUND(I121*H121,2)</f>
        <v>39.950000000000003</v>
      </c>
      <c r="BL121" s="15" t="s">
        <v>174</v>
      </c>
      <c r="BM121" s="181" t="s">
        <v>149</v>
      </c>
    </row>
    <row r="122" s="2" customFormat="1" ht="24.15" customHeight="1">
      <c r="A122" s="28"/>
      <c r="B122" s="169"/>
      <c r="C122" s="183" t="s">
        <v>149</v>
      </c>
      <c r="D122" s="183" t="s">
        <v>291</v>
      </c>
      <c r="E122" s="184" t="s">
        <v>1178</v>
      </c>
      <c r="F122" s="185" t="s">
        <v>1179</v>
      </c>
      <c r="G122" s="186" t="s">
        <v>147</v>
      </c>
      <c r="H122" s="187">
        <v>5</v>
      </c>
      <c r="I122" s="188">
        <v>101.2</v>
      </c>
      <c r="J122" s="188">
        <f>ROUND(I122*H122,2)</f>
        <v>506</v>
      </c>
      <c r="K122" s="189"/>
      <c r="L122" s="190"/>
      <c r="M122" s="191" t="s">
        <v>1</v>
      </c>
      <c r="N122" s="192" t="s">
        <v>38</v>
      </c>
      <c r="O122" s="179">
        <v>0</v>
      </c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81" t="s">
        <v>203</v>
      </c>
      <c r="AT122" s="181" t="s">
        <v>291</v>
      </c>
      <c r="AU122" s="181" t="s">
        <v>149</v>
      </c>
      <c r="AY122" s="15" t="s">
        <v>142</v>
      </c>
      <c r="BE122" s="182">
        <f>IF(N122="základná",J122,0)</f>
        <v>0</v>
      </c>
      <c r="BF122" s="182">
        <f>IF(N122="znížená",J122,0)</f>
        <v>506</v>
      </c>
      <c r="BG122" s="182">
        <f>IF(N122="zákl. prenesená",J122,0)</f>
        <v>0</v>
      </c>
      <c r="BH122" s="182">
        <f>IF(N122="zníž. prenesená",J122,0)</f>
        <v>0</v>
      </c>
      <c r="BI122" s="182">
        <f>IF(N122="nulová",J122,0)</f>
        <v>0</v>
      </c>
      <c r="BJ122" s="15" t="s">
        <v>149</v>
      </c>
      <c r="BK122" s="182">
        <f>ROUND(I122*H122,2)</f>
        <v>506</v>
      </c>
      <c r="BL122" s="15" t="s">
        <v>174</v>
      </c>
      <c r="BM122" s="181" t="s">
        <v>148</v>
      </c>
    </row>
    <row r="123" s="2" customFormat="1" ht="16.5" customHeight="1">
      <c r="A123" s="28"/>
      <c r="B123" s="169"/>
      <c r="C123" s="170" t="s">
        <v>152</v>
      </c>
      <c r="D123" s="170" t="s">
        <v>144</v>
      </c>
      <c r="E123" s="171" t="s">
        <v>1180</v>
      </c>
      <c r="F123" s="172" t="s">
        <v>1181</v>
      </c>
      <c r="G123" s="173" t="s">
        <v>388</v>
      </c>
      <c r="H123" s="174">
        <v>6</v>
      </c>
      <c r="I123" s="175">
        <v>4.2400000000000002</v>
      </c>
      <c r="J123" s="175">
        <f>ROUND(I123*H123,2)</f>
        <v>25.440000000000001</v>
      </c>
      <c r="K123" s="176"/>
      <c r="L123" s="29"/>
      <c r="M123" s="177" t="s">
        <v>1</v>
      </c>
      <c r="N123" s="178" t="s">
        <v>38</v>
      </c>
      <c r="O123" s="179">
        <v>0</v>
      </c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81" t="s">
        <v>174</v>
      </c>
      <c r="AT123" s="181" t="s">
        <v>144</v>
      </c>
      <c r="AU123" s="181" t="s">
        <v>149</v>
      </c>
      <c r="AY123" s="15" t="s">
        <v>142</v>
      </c>
      <c r="BE123" s="182">
        <f>IF(N123="základná",J123,0)</f>
        <v>0</v>
      </c>
      <c r="BF123" s="182">
        <f>IF(N123="znížená",J123,0)</f>
        <v>25.440000000000001</v>
      </c>
      <c r="BG123" s="182">
        <f>IF(N123="zákl. prenesená",J123,0)</f>
        <v>0</v>
      </c>
      <c r="BH123" s="182">
        <f>IF(N123="zníž. prenesená",J123,0)</f>
        <v>0</v>
      </c>
      <c r="BI123" s="182">
        <f>IF(N123="nulová",J123,0)</f>
        <v>0</v>
      </c>
      <c r="BJ123" s="15" t="s">
        <v>149</v>
      </c>
      <c r="BK123" s="182">
        <f>ROUND(I123*H123,2)</f>
        <v>25.440000000000001</v>
      </c>
      <c r="BL123" s="15" t="s">
        <v>174</v>
      </c>
      <c r="BM123" s="181" t="s">
        <v>156</v>
      </c>
    </row>
    <row r="124" s="2" customFormat="1" ht="16.5" customHeight="1">
      <c r="A124" s="28"/>
      <c r="B124" s="169"/>
      <c r="C124" s="183" t="s">
        <v>148</v>
      </c>
      <c r="D124" s="183" t="s">
        <v>291</v>
      </c>
      <c r="E124" s="184" t="s">
        <v>1182</v>
      </c>
      <c r="F124" s="185" t="s">
        <v>1183</v>
      </c>
      <c r="G124" s="186" t="s">
        <v>388</v>
      </c>
      <c r="H124" s="187">
        <v>6</v>
      </c>
      <c r="I124" s="188">
        <v>4.9100000000000001</v>
      </c>
      <c r="J124" s="188">
        <f>ROUND(I124*H124,2)</f>
        <v>29.460000000000001</v>
      </c>
      <c r="K124" s="189"/>
      <c r="L124" s="190"/>
      <c r="M124" s="191" t="s">
        <v>1</v>
      </c>
      <c r="N124" s="192" t="s">
        <v>38</v>
      </c>
      <c r="O124" s="179">
        <v>0</v>
      </c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1" t="s">
        <v>203</v>
      </c>
      <c r="AT124" s="181" t="s">
        <v>291</v>
      </c>
      <c r="AU124" s="181" t="s">
        <v>149</v>
      </c>
      <c r="AY124" s="15" t="s">
        <v>142</v>
      </c>
      <c r="BE124" s="182">
        <f>IF(N124="základná",J124,0)</f>
        <v>0</v>
      </c>
      <c r="BF124" s="182">
        <f>IF(N124="znížená",J124,0)</f>
        <v>29.460000000000001</v>
      </c>
      <c r="BG124" s="182">
        <f>IF(N124="zákl. prenesená",J124,0)</f>
        <v>0</v>
      </c>
      <c r="BH124" s="182">
        <f>IF(N124="zníž. prenesená",J124,0)</f>
        <v>0</v>
      </c>
      <c r="BI124" s="182">
        <f>IF(N124="nulová",J124,0)</f>
        <v>0</v>
      </c>
      <c r="BJ124" s="15" t="s">
        <v>149</v>
      </c>
      <c r="BK124" s="182">
        <f>ROUND(I124*H124,2)</f>
        <v>29.460000000000001</v>
      </c>
      <c r="BL124" s="15" t="s">
        <v>174</v>
      </c>
      <c r="BM124" s="181" t="s">
        <v>159</v>
      </c>
    </row>
    <row r="125" s="2" customFormat="1" ht="16.5" customHeight="1">
      <c r="A125" s="28"/>
      <c r="B125" s="169"/>
      <c r="C125" s="170" t="s">
        <v>160</v>
      </c>
      <c r="D125" s="170" t="s">
        <v>144</v>
      </c>
      <c r="E125" s="171" t="s">
        <v>1184</v>
      </c>
      <c r="F125" s="172" t="s">
        <v>1185</v>
      </c>
      <c r="G125" s="173" t="s">
        <v>388</v>
      </c>
      <c r="H125" s="174">
        <v>5</v>
      </c>
      <c r="I125" s="175">
        <v>4.6200000000000001</v>
      </c>
      <c r="J125" s="175">
        <f>ROUND(I125*H125,2)</f>
        <v>23.100000000000001</v>
      </c>
      <c r="K125" s="176"/>
      <c r="L125" s="29"/>
      <c r="M125" s="177" t="s">
        <v>1</v>
      </c>
      <c r="N125" s="178" t="s">
        <v>38</v>
      </c>
      <c r="O125" s="179">
        <v>0</v>
      </c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81" t="s">
        <v>174</v>
      </c>
      <c r="AT125" s="181" t="s">
        <v>144</v>
      </c>
      <c r="AU125" s="181" t="s">
        <v>149</v>
      </c>
      <c r="AY125" s="15" t="s">
        <v>142</v>
      </c>
      <c r="BE125" s="182">
        <f>IF(N125="základná",J125,0)</f>
        <v>0</v>
      </c>
      <c r="BF125" s="182">
        <f>IF(N125="znížená",J125,0)</f>
        <v>23.100000000000001</v>
      </c>
      <c r="BG125" s="182">
        <f>IF(N125="zákl. prenesená",J125,0)</f>
        <v>0</v>
      </c>
      <c r="BH125" s="182">
        <f>IF(N125="zníž. prenesená",J125,0)</f>
        <v>0</v>
      </c>
      <c r="BI125" s="182">
        <f>IF(N125="nulová",J125,0)</f>
        <v>0</v>
      </c>
      <c r="BJ125" s="15" t="s">
        <v>149</v>
      </c>
      <c r="BK125" s="182">
        <f>ROUND(I125*H125,2)</f>
        <v>23.100000000000001</v>
      </c>
      <c r="BL125" s="15" t="s">
        <v>174</v>
      </c>
      <c r="BM125" s="181" t="s">
        <v>164</v>
      </c>
    </row>
    <row r="126" s="2" customFormat="1" ht="16.5" customHeight="1">
      <c r="A126" s="28"/>
      <c r="B126" s="169"/>
      <c r="C126" s="183" t="s">
        <v>156</v>
      </c>
      <c r="D126" s="183" t="s">
        <v>291</v>
      </c>
      <c r="E126" s="184" t="s">
        <v>1186</v>
      </c>
      <c r="F126" s="185" t="s">
        <v>1187</v>
      </c>
      <c r="G126" s="186" t="s">
        <v>388</v>
      </c>
      <c r="H126" s="187">
        <v>5</v>
      </c>
      <c r="I126" s="188">
        <v>6.3099999999999996</v>
      </c>
      <c r="J126" s="188">
        <f>ROUND(I126*H126,2)</f>
        <v>31.550000000000001</v>
      </c>
      <c r="K126" s="189"/>
      <c r="L126" s="190"/>
      <c r="M126" s="191" t="s">
        <v>1</v>
      </c>
      <c r="N126" s="192" t="s">
        <v>38</v>
      </c>
      <c r="O126" s="179">
        <v>0</v>
      </c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81" t="s">
        <v>203</v>
      </c>
      <c r="AT126" s="181" t="s">
        <v>291</v>
      </c>
      <c r="AU126" s="181" t="s">
        <v>149</v>
      </c>
      <c r="AY126" s="15" t="s">
        <v>142</v>
      </c>
      <c r="BE126" s="182">
        <f>IF(N126="základná",J126,0)</f>
        <v>0</v>
      </c>
      <c r="BF126" s="182">
        <f>IF(N126="znížená",J126,0)</f>
        <v>31.550000000000001</v>
      </c>
      <c r="BG126" s="182">
        <f>IF(N126="zákl. prenesená",J126,0)</f>
        <v>0</v>
      </c>
      <c r="BH126" s="182">
        <f>IF(N126="zníž. prenesená",J126,0)</f>
        <v>0</v>
      </c>
      <c r="BI126" s="182">
        <f>IF(N126="nulová",J126,0)</f>
        <v>0</v>
      </c>
      <c r="BJ126" s="15" t="s">
        <v>149</v>
      </c>
      <c r="BK126" s="182">
        <f>ROUND(I126*H126,2)</f>
        <v>31.550000000000001</v>
      </c>
      <c r="BL126" s="15" t="s">
        <v>174</v>
      </c>
      <c r="BM126" s="181" t="s">
        <v>167</v>
      </c>
    </row>
    <row r="127" s="2" customFormat="1" ht="16.5" customHeight="1">
      <c r="A127" s="28"/>
      <c r="B127" s="169"/>
      <c r="C127" s="170" t="s">
        <v>168</v>
      </c>
      <c r="D127" s="170" t="s">
        <v>144</v>
      </c>
      <c r="E127" s="171" t="s">
        <v>1188</v>
      </c>
      <c r="F127" s="172" t="s">
        <v>1189</v>
      </c>
      <c r="G127" s="173" t="s">
        <v>388</v>
      </c>
      <c r="H127" s="174">
        <v>4</v>
      </c>
      <c r="I127" s="175">
        <v>5.1699999999999999</v>
      </c>
      <c r="J127" s="175">
        <f>ROUND(I127*H127,2)</f>
        <v>20.68</v>
      </c>
      <c r="K127" s="176"/>
      <c r="L127" s="29"/>
      <c r="M127" s="177" t="s">
        <v>1</v>
      </c>
      <c r="N127" s="178" t="s">
        <v>38</v>
      </c>
      <c r="O127" s="179">
        <v>0</v>
      </c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1" t="s">
        <v>174</v>
      </c>
      <c r="AT127" s="181" t="s">
        <v>144</v>
      </c>
      <c r="AU127" s="181" t="s">
        <v>149</v>
      </c>
      <c r="AY127" s="15" t="s">
        <v>142</v>
      </c>
      <c r="BE127" s="182">
        <f>IF(N127="základná",J127,0)</f>
        <v>0</v>
      </c>
      <c r="BF127" s="182">
        <f>IF(N127="znížená",J127,0)</f>
        <v>20.68</v>
      </c>
      <c r="BG127" s="182">
        <f>IF(N127="zákl. prenesená",J127,0)</f>
        <v>0</v>
      </c>
      <c r="BH127" s="182">
        <f>IF(N127="zníž. prenesená",J127,0)</f>
        <v>0</v>
      </c>
      <c r="BI127" s="182">
        <f>IF(N127="nulová",J127,0)</f>
        <v>0</v>
      </c>
      <c r="BJ127" s="15" t="s">
        <v>149</v>
      </c>
      <c r="BK127" s="182">
        <f>ROUND(I127*H127,2)</f>
        <v>20.68</v>
      </c>
      <c r="BL127" s="15" t="s">
        <v>174</v>
      </c>
      <c r="BM127" s="181" t="s">
        <v>171</v>
      </c>
    </row>
    <row r="128" s="2" customFormat="1" ht="16.5" customHeight="1">
      <c r="A128" s="28"/>
      <c r="B128" s="169"/>
      <c r="C128" s="183" t="s">
        <v>159</v>
      </c>
      <c r="D128" s="183" t="s">
        <v>291</v>
      </c>
      <c r="E128" s="184" t="s">
        <v>1190</v>
      </c>
      <c r="F128" s="185" t="s">
        <v>1191</v>
      </c>
      <c r="G128" s="186" t="s">
        <v>388</v>
      </c>
      <c r="H128" s="187">
        <v>4</v>
      </c>
      <c r="I128" s="188">
        <v>8.0099999999999998</v>
      </c>
      <c r="J128" s="188">
        <f>ROUND(I128*H128,2)</f>
        <v>32.039999999999999</v>
      </c>
      <c r="K128" s="189"/>
      <c r="L128" s="190"/>
      <c r="M128" s="191" t="s">
        <v>1</v>
      </c>
      <c r="N128" s="192" t="s">
        <v>38</v>
      </c>
      <c r="O128" s="179">
        <v>0</v>
      </c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81" t="s">
        <v>203</v>
      </c>
      <c r="AT128" s="181" t="s">
        <v>291</v>
      </c>
      <c r="AU128" s="181" t="s">
        <v>149</v>
      </c>
      <c r="AY128" s="15" t="s">
        <v>142</v>
      </c>
      <c r="BE128" s="182">
        <f>IF(N128="základná",J128,0)</f>
        <v>0</v>
      </c>
      <c r="BF128" s="182">
        <f>IF(N128="znížená",J128,0)</f>
        <v>32.039999999999999</v>
      </c>
      <c r="BG128" s="182">
        <f>IF(N128="zákl. prenesená",J128,0)</f>
        <v>0</v>
      </c>
      <c r="BH128" s="182">
        <f>IF(N128="zníž. prenesená",J128,0)</f>
        <v>0</v>
      </c>
      <c r="BI128" s="182">
        <f>IF(N128="nulová",J128,0)</f>
        <v>0</v>
      </c>
      <c r="BJ128" s="15" t="s">
        <v>149</v>
      </c>
      <c r="BK128" s="182">
        <f>ROUND(I128*H128,2)</f>
        <v>32.039999999999999</v>
      </c>
      <c r="BL128" s="15" t="s">
        <v>174</v>
      </c>
      <c r="BM128" s="181" t="s">
        <v>174</v>
      </c>
    </row>
    <row r="129" s="2" customFormat="1" ht="24.15" customHeight="1">
      <c r="A129" s="28"/>
      <c r="B129" s="169"/>
      <c r="C129" s="170" t="s">
        <v>175</v>
      </c>
      <c r="D129" s="170" t="s">
        <v>144</v>
      </c>
      <c r="E129" s="171" t="s">
        <v>1192</v>
      </c>
      <c r="F129" s="172" t="s">
        <v>1193</v>
      </c>
      <c r="G129" s="173" t="s">
        <v>147</v>
      </c>
      <c r="H129" s="174">
        <v>2</v>
      </c>
      <c r="I129" s="175">
        <v>4.5999999999999996</v>
      </c>
      <c r="J129" s="175">
        <f>ROUND(I129*H129,2)</f>
        <v>9.1999999999999993</v>
      </c>
      <c r="K129" s="176"/>
      <c r="L129" s="29"/>
      <c r="M129" s="177" t="s">
        <v>1</v>
      </c>
      <c r="N129" s="178" t="s">
        <v>38</v>
      </c>
      <c r="O129" s="179">
        <v>0</v>
      </c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81" t="s">
        <v>174</v>
      </c>
      <c r="AT129" s="181" t="s">
        <v>144</v>
      </c>
      <c r="AU129" s="181" t="s">
        <v>149</v>
      </c>
      <c r="AY129" s="15" t="s">
        <v>142</v>
      </c>
      <c r="BE129" s="182">
        <f>IF(N129="základná",J129,0)</f>
        <v>0</v>
      </c>
      <c r="BF129" s="182">
        <f>IF(N129="znížená",J129,0)</f>
        <v>9.1999999999999993</v>
      </c>
      <c r="BG129" s="182">
        <f>IF(N129="zákl. prenesená",J129,0)</f>
        <v>0</v>
      </c>
      <c r="BH129" s="182">
        <f>IF(N129="zníž. prenesená",J129,0)</f>
        <v>0</v>
      </c>
      <c r="BI129" s="182">
        <f>IF(N129="nulová",J129,0)</f>
        <v>0</v>
      </c>
      <c r="BJ129" s="15" t="s">
        <v>149</v>
      </c>
      <c r="BK129" s="182">
        <f>ROUND(I129*H129,2)</f>
        <v>9.1999999999999993</v>
      </c>
      <c r="BL129" s="15" t="s">
        <v>174</v>
      </c>
      <c r="BM129" s="181" t="s">
        <v>178</v>
      </c>
    </row>
    <row r="130" s="2" customFormat="1" ht="24.15" customHeight="1">
      <c r="A130" s="28"/>
      <c r="B130" s="169"/>
      <c r="C130" s="183" t="s">
        <v>164</v>
      </c>
      <c r="D130" s="183" t="s">
        <v>291</v>
      </c>
      <c r="E130" s="184" t="s">
        <v>1194</v>
      </c>
      <c r="F130" s="185" t="s">
        <v>1195</v>
      </c>
      <c r="G130" s="186" t="s">
        <v>147</v>
      </c>
      <c r="H130" s="187">
        <v>2</v>
      </c>
      <c r="I130" s="188">
        <v>15.890000000000001</v>
      </c>
      <c r="J130" s="188">
        <f>ROUND(I130*H130,2)</f>
        <v>31.780000000000001</v>
      </c>
      <c r="K130" s="189"/>
      <c r="L130" s="190"/>
      <c r="M130" s="191" t="s">
        <v>1</v>
      </c>
      <c r="N130" s="192" t="s">
        <v>38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1" t="s">
        <v>203</v>
      </c>
      <c r="AT130" s="181" t="s">
        <v>291</v>
      </c>
      <c r="AU130" s="181" t="s">
        <v>149</v>
      </c>
      <c r="AY130" s="15" t="s">
        <v>142</v>
      </c>
      <c r="BE130" s="182">
        <f>IF(N130="základná",J130,0)</f>
        <v>0</v>
      </c>
      <c r="BF130" s="182">
        <f>IF(N130="znížená",J130,0)</f>
        <v>31.780000000000001</v>
      </c>
      <c r="BG130" s="182">
        <f>IF(N130="zákl. prenesená",J130,0)</f>
        <v>0</v>
      </c>
      <c r="BH130" s="182">
        <f>IF(N130="zníž. prenesená",J130,0)</f>
        <v>0</v>
      </c>
      <c r="BI130" s="182">
        <f>IF(N130="nulová",J130,0)</f>
        <v>0</v>
      </c>
      <c r="BJ130" s="15" t="s">
        <v>149</v>
      </c>
      <c r="BK130" s="182">
        <f>ROUND(I130*H130,2)</f>
        <v>31.780000000000001</v>
      </c>
      <c r="BL130" s="15" t="s">
        <v>174</v>
      </c>
      <c r="BM130" s="181" t="s">
        <v>7</v>
      </c>
    </row>
    <row r="131" s="2" customFormat="1" ht="21.75" customHeight="1">
      <c r="A131" s="28"/>
      <c r="B131" s="169"/>
      <c r="C131" s="170" t="s">
        <v>181</v>
      </c>
      <c r="D131" s="170" t="s">
        <v>144</v>
      </c>
      <c r="E131" s="171" t="s">
        <v>1196</v>
      </c>
      <c r="F131" s="172" t="s">
        <v>1197</v>
      </c>
      <c r="G131" s="173" t="s">
        <v>147</v>
      </c>
      <c r="H131" s="174">
        <v>10</v>
      </c>
      <c r="I131" s="175">
        <v>83.859999999999999</v>
      </c>
      <c r="J131" s="175">
        <f>ROUND(I131*H131,2)</f>
        <v>838.60000000000002</v>
      </c>
      <c r="K131" s="176"/>
      <c r="L131" s="29"/>
      <c r="M131" s="177" t="s">
        <v>1</v>
      </c>
      <c r="N131" s="178" t="s">
        <v>38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1" t="s">
        <v>174</v>
      </c>
      <c r="AT131" s="181" t="s">
        <v>144</v>
      </c>
      <c r="AU131" s="181" t="s">
        <v>149</v>
      </c>
      <c r="AY131" s="15" t="s">
        <v>142</v>
      </c>
      <c r="BE131" s="182">
        <f>IF(N131="základná",J131,0)</f>
        <v>0</v>
      </c>
      <c r="BF131" s="182">
        <f>IF(N131="znížená",J131,0)</f>
        <v>838.60000000000002</v>
      </c>
      <c r="BG131" s="182">
        <f>IF(N131="zákl. prenesená",J131,0)</f>
        <v>0</v>
      </c>
      <c r="BH131" s="182">
        <f>IF(N131="zníž. prenesená",J131,0)</f>
        <v>0</v>
      </c>
      <c r="BI131" s="182">
        <f>IF(N131="nulová",J131,0)</f>
        <v>0</v>
      </c>
      <c r="BJ131" s="15" t="s">
        <v>149</v>
      </c>
      <c r="BK131" s="182">
        <f>ROUND(I131*H131,2)</f>
        <v>838.60000000000002</v>
      </c>
      <c r="BL131" s="15" t="s">
        <v>174</v>
      </c>
      <c r="BM131" s="181" t="s">
        <v>184</v>
      </c>
    </row>
    <row r="132" s="2" customFormat="1" ht="24.15" customHeight="1">
      <c r="A132" s="28"/>
      <c r="B132" s="169"/>
      <c r="C132" s="183" t="s">
        <v>167</v>
      </c>
      <c r="D132" s="183" t="s">
        <v>291</v>
      </c>
      <c r="E132" s="184" t="s">
        <v>1198</v>
      </c>
      <c r="F132" s="185" t="s">
        <v>1199</v>
      </c>
      <c r="G132" s="186" t="s">
        <v>147</v>
      </c>
      <c r="H132" s="187">
        <v>10</v>
      </c>
      <c r="I132" s="188">
        <v>878.13999999999999</v>
      </c>
      <c r="J132" s="188">
        <f>ROUND(I132*H132,2)</f>
        <v>8781.3999999999996</v>
      </c>
      <c r="K132" s="189"/>
      <c r="L132" s="190"/>
      <c r="M132" s="191" t="s">
        <v>1</v>
      </c>
      <c r="N132" s="192" t="s">
        <v>38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1" t="s">
        <v>203</v>
      </c>
      <c r="AT132" s="181" t="s">
        <v>291</v>
      </c>
      <c r="AU132" s="181" t="s">
        <v>149</v>
      </c>
      <c r="AY132" s="15" t="s">
        <v>142</v>
      </c>
      <c r="BE132" s="182">
        <f>IF(N132="základná",J132,0)</f>
        <v>0</v>
      </c>
      <c r="BF132" s="182">
        <f>IF(N132="znížená",J132,0)</f>
        <v>8781.3999999999996</v>
      </c>
      <c r="BG132" s="182">
        <f>IF(N132="zákl. prenesená",J132,0)</f>
        <v>0</v>
      </c>
      <c r="BH132" s="182">
        <f>IF(N132="zníž. prenesená",J132,0)</f>
        <v>0</v>
      </c>
      <c r="BI132" s="182">
        <f>IF(N132="nulová",J132,0)</f>
        <v>0</v>
      </c>
      <c r="BJ132" s="15" t="s">
        <v>149</v>
      </c>
      <c r="BK132" s="182">
        <f>ROUND(I132*H132,2)</f>
        <v>8781.3999999999996</v>
      </c>
      <c r="BL132" s="15" t="s">
        <v>174</v>
      </c>
      <c r="BM132" s="181" t="s">
        <v>187</v>
      </c>
    </row>
    <row r="133" s="2" customFormat="1" ht="16.5" customHeight="1">
      <c r="A133" s="28"/>
      <c r="B133" s="169"/>
      <c r="C133" s="170" t="s">
        <v>188</v>
      </c>
      <c r="D133" s="170" t="s">
        <v>144</v>
      </c>
      <c r="E133" s="171" t="s">
        <v>1134</v>
      </c>
      <c r="F133" s="172" t="s">
        <v>1200</v>
      </c>
      <c r="G133" s="173" t="s">
        <v>844</v>
      </c>
      <c r="H133" s="174">
        <v>1</v>
      </c>
      <c r="I133" s="175">
        <v>846.38999999999999</v>
      </c>
      <c r="J133" s="175">
        <f>ROUND(I133*H133,2)</f>
        <v>846.38999999999999</v>
      </c>
      <c r="K133" s="176"/>
      <c r="L133" s="29"/>
      <c r="M133" s="177" t="s">
        <v>1</v>
      </c>
      <c r="N133" s="178" t="s">
        <v>38</v>
      </c>
      <c r="O133" s="179">
        <v>0</v>
      </c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1" t="s">
        <v>174</v>
      </c>
      <c r="AT133" s="181" t="s">
        <v>144</v>
      </c>
      <c r="AU133" s="181" t="s">
        <v>149</v>
      </c>
      <c r="AY133" s="15" t="s">
        <v>142</v>
      </c>
      <c r="BE133" s="182">
        <f>IF(N133="základná",J133,0)</f>
        <v>0</v>
      </c>
      <c r="BF133" s="182">
        <f>IF(N133="znížená",J133,0)</f>
        <v>846.38999999999999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5" t="s">
        <v>149</v>
      </c>
      <c r="BK133" s="182">
        <f>ROUND(I133*H133,2)</f>
        <v>846.38999999999999</v>
      </c>
      <c r="BL133" s="15" t="s">
        <v>174</v>
      </c>
      <c r="BM133" s="181" t="s">
        <v>191</v>
      </c>
    </row>
    <row r="134" s="2" customFormat="1" ht="24.15" customHeight="1">
      <c r="A134" s="28"/>
      <c r="B134" s="169"/>
      <c r="C134" s="170" t="s">
        <v>171</v>
      </c>
      <c r="D134" s="170" t="s">
        <v>144</v>
      </c>
      <c r="E134" s="171" t="s">
        <v>1201</v>
      </c>
      <c r="F134" s="172" t="s">
        <v>1202</v>
      </c>
      <c r="G134" s="173" t="s">
        <v>496</v>
      </c>
      <c r="H134" s="174">
        <v>130.941</v>
      </c>
      <c r="I134" s="175">
        <v>1.7985996900000001</v>
      </c>
      <c r="J134" s="175">
        <f>ROUND(I134*H134,2)</f>
        <v>235.50999999999999</v>
      </c>
      <c r="K134" s="176"/>
      <c r="L134" s="29"/>
      <c r="M134" s="197" t="s">
        <v>1</v>
      </c>
      <c r="N134" s="198" t="s">
        <v>38</v>
      </c>
      <c r="O134" s="195">
        <v>0</v>
      </c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1" t="s">
        <v>174</v>
      </c>
      <c r="AT134" s="181" t="s">
        <v>144</v>
      </c>
      <c r="AU134" s="181" t="s">
        <v>149</v>
      </c>
      <c r="AY134" s="15" t="s">
        <v>142</v>
      </c>
      <c r="BE134" s="182">
        <f>IF(N134="základná",J134,0)</f>
        <v>0</v>
      </c>
      <c r="BF134" s="182">
        <f>IF(N134="znížená",J134,0)</f>
        <v>235.50999999999999</v>
      </c>
      <c r="BG134" s="182">
        <f>IF(N134="zákl. prenesená",J134,0)</f>
        <v>0</v>
      </c>
      <c r="BH134" s="182">
        <f>IF(N134="zníž. prenesená",J134,0)</f>
        <v>0</v>
      </c>
      <c r="BI134" s="182">
        <f>IF(N134="nulová",J134,0)</f>
        <v>0</v>
      </c>
      <c r="BJ134" s="15" t="s">
        <v>149</v>
      </c>
      <c r="BK134" s="182">
        <f>ROUND(I134*H134,2)</f>
        <v>235.50999999999999</v>
      </c>
      <c r="BL134" s="15" t="s">
        <v>174</v>
      </c>
      <c r="BM134" s="181" t="s">
        <v>195</v>
      </c>
    </row>
    <row r="135" s="2" customFormat="1" ht="6.96" customHeight="1">
      <c r="A135" s="28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29"/>
      <c r="M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</sheetData>
  <autoFilter ref="C117:K134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94</v>
      </c>
      <c r="L4" s="18"/>
      <c r="M4" s="115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13</v>
      </c>
      <c r="L6" s="18"/>
    </row>
    <row r="7" hidden="1" s="1" customFormat="1" ht="16.5" customHeight="1">
      <c r="B7" s="18"/>
      <c r="E7" s="116" t="str">
        <f>'Rekapitulácia stavby'!K6</f>
        <v>Predškolské zariadenie - nový objekt III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95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61" t="s">
        <v>1203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21. 12. 2022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">
        <v>26</v>
      </c>
      <c r="F18" s="28"/>
      <c r="G18" s="28"/>
      <c r="H18" s="28"/>
      <c r="I18" s="25" t="s">
        <v>24</v>
      </c>
      <c r="J18" s="22" t="s">
        <v>1</v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tr">
        <f>IF('Rekapitulácia stavby'!AN16="","",'Rekapitulácia stavby'!AN16)</f>
        <v/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25" t="s">
        <v>24</v>
      </c>
      <c r="J21" s="22" t="str">
        <f>IF('Rekapitulácia stavby'!AN17="","",'Rekapitulácia stavby'!AN17)</f>
        <v/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20" t="s">
        <v>32</v>
      </c>
      <c r="E30" s="28"/>
      <c r="F30" s="28"/>
      <c r="G30" s="28"/>
      <c r="H30" s="28"/>
      <c r="I30" s="28"/>
      <c r="J30" s="90">
        <f>ROUND(J120, 2)</f>
        <v>11630.33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84"/>
      <c r="E31" s="84"/>
      <c r="F31" s="84"/>
      <c r="G31" s="84"/>
      <c r="H31" s="84"/>
      <c r="I31" s="84"/>
      <c r="J31" s="84"/>
      <c r="K31" s="84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21" t="s">
        <v>36</v>
      </c>
      <c r="E33" s="35" t="s">
        <v>37</v>
      </c>
      <c r="F33" s="122">
        <f>ROUND((SUM(BE120:BE195)),  2)</f>
        <v>0</v>
      </c>
      <c r="G33" s="123"/>
      <c r="H33" s="123"/>
      <c r="I33" s="124">
        <v>0.20000000000000001</v>
      </c>
      <c r="J33" s="122">
        <f>ROUND(((SUM(BE120:BE195))*I33),  2)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35" t="s">
        <v>38</v>
      </c>
      <c r="F34" s="125">
        <f>ROUND((SUM(BF120:BF195)),  2)</f>
        <v>11630.33</v>
      </c>
      <c r="G34" s="28"/>
      <c r="H34" s="28"/>
      <c r="I34" s="126">
        <v>0.20000000000000001</v>
      </c>
      <c r="J34" s="125">
        <f>ROUND(((SUM(BF120:BF195))*I34),  2)</f>
        <v>2326.0700000000002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25">
        <f>ROUND((SUM(BG120:BG195)),  2)</f>
        <v>0</v>
      </c>
      <c r="G35" s="28"/>
      <c r="H35" s="28"/>
      <c r="I35" s="126">
        <v>0.20000000000000001</v>
      </c>
      <c r="J35" s="125">
        <f>0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25">
        <f>ROUND((SUM(BH120:BH195)),  2)</f>
        <v>0</v>
      </c>
      <c r="G36" s="28"/>
      <c r="H36" s="28"/>
      <c r="I36" s="126">
        <v>0.20000000000000001</v>
      </c>
      <c r="J36" s="125">
        <f>0</f>
        <v>0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22">
        <f>ROUND((SUM(BI120:BI195)),  2)</f>
        <v>0</v>
      </c>
      <c r="G37" s="123"/>
      <c r="H37" s="123"/>
      <c r="I37" s="124">
        <v>0</v>
      </c>
      <c r="J37" s="122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27"/>
      <c r="D39" s="128" t="s">
        <v>42</v>
      </c>
      <c r="E39" s="75"/>
      <c r="F39" s="75"/>
      <c r="G39" s="129" t="s">
        <v>43</v>
      </c>
      <c r="H39" s="130" t="s">
        <v>44</v>
      </c>
      <c r="I39" s="75"/>
      <c r="J39" s="131">
        <f>SUM(J30:J37)</f>
        <v>13956.4</v>
      </c>
      <c r="K39" s="132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9"/>
      <c r="D50" s="50" t="s">
        <v>45</v>
      </c>
      <c r="E50" s="51"/>
      <c r="F50" s="51"/>
      <c r="G50" s="50" t="s">
        <v>46</v>
      </c>
      <c r="H50" s="51"/>
      <c r="I50" s="51"/>
      <c r="J50" s="51"/>
      <c r="K50" s="51"/>
      <c r="L50" s="49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52" t="s">
        <v>47</v>
      </c>
      <c r="E61" s="31"/>
      <c r="F61" s="133" t="s">
        <v>48</v>
      </c>
      <c r="G61" s="52" t="s">
        <v>47</v>
      </c>
      <c r="H61" s="31"/>
      <c r="I61" s="31"/>
      <c r="J61" s="134" t="s">
        <v>48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50" t="s">
        <v>49</v>
      </c>
      <c r="E65" s="53"/>
      <c r="F65" s="53"/>
      <c r="G65" s="50" t="s">
        <v>50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52" t="s">
        <v>47</v>
      </c>
      <c r="E76" s="31"/>
      <c r="F76" s="133" t="s">
        <v>48</v>
      </c>
      <c r="G76" s="52" t="s">
        <v>47</v>
      </c>
      <c r="H76" s="31"/>
      <c r="I76" s="31"/>
      <c r="J76" s="134" t="s">
        <v>48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97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Predškolské zariadenie - nový objekt III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95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06 - Elektroinštalácia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63" t="str">
        <f>IF(J12="","",J12)</f>
        <v>21. 12. 2022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 xml:space="preserve">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>STAVOMAL, s.r.o.</v>
      </c>
      <c r="G92" s="28"/>
      <c r="H92" s="28"/>
      <c r="I92" s="25" t="s">
        <v>30</v>
      </c>
      <c r="J92" s="26" t="str">
        <f>E24</f>
        <v xml:space="preserve"> 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5" t="s">
        <v>98</v>
      </c>
      <c r="D94" s="127"/>
      <c r="E94" s="127"/>
      <c r="F94" s="127"/>
      <c r="G94" s="127"/>
      <c r="H94" s="127"/>
      <c r="I94" s="127"/>
      <c r="J94" s="136" t="s">
        <v>99</v>
      </c>
      <c r="K94" s="127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7" t="s">
        <v>100</v>
      </c>
      <c r="D96" s="28"/>
      <c r="E96" s="28"/>
      <c r="F96" s="28"/>
      <c r="G96" s="28"/>
      <c r="H96" s="28"/>
      <c r="I96" s="28"/>
      <c r="J96" s="90">
        <f>J120</f>
        <v>11630.329999999998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101</v>
      </c>
    </row>
    <row r="97" s="9" customFormat="1" ht="24.96" customHeight="1">
      <c r="A97" s="9"/>
      <c r="B97" s="138"/>
      <c r="C97" s="9"/>
      <c r="D97" s="139" t="s">
        <v>1204</v>
      </c>
      <c r="E97" s="140"/>
      <c r="F97" s="140"/>
      <c r="G97" s="140"/>
      <c r="H97" s="140"/>
      <c r="I97" s="140"/>
      <c r="J97" s="141">
        <f>J121</f>
        <v>9330.3499999999985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1205</v>
      </c>
      <c r="E98" s="144"/>
      <c r="F98" s="144"/>
      <c r="G98" s="144"/>
      <c r="H98" s="144"/>
      <c r="I98" s="144"/>
      <c r="J98" s="145">
        <f>J122</f>
        <v>9103.8299999999981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1206</v>
      </c>
      <c r="E99" s="144"/>
      <c r="F99" s="144"/>
      <c r="G99" s="144"/>
      <c r="H99" s="144"/>
      <c r="I99" s="144"/>
      <c r="J99" s="145">
        <f>J183</f>
        <v>226.52000000000001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8"/>
      <c r="C100" s="9"/>
      <c r="D100" s="139" t="s">
        <v>1207</v>
      </c>
      <c r="E100" s="140"/>
      <c r="F100" s="140"/>
      <c r="G100" s="140"/>
      <c r="H100" s="140"/>
      <c r="I100" s="140"/>
      <c r="J100" s="141">
        <f>J191</f>
        <v>2299.98</v>
      </c>
      <c r="K100" s="9"/>
      <c r="L100" s="13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9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128</v>
      </c>
      <c r="D107" s="28"/>
      <c r="E107" s="28"/>
      <c r="F107" s="28"/>
      <c r="G107" s="28"/>
      <c r="H107" s="28"/>
      <c r="I107" s="28"/>
      <c r="J107" s="28"/>
      <c r="K107" s="28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13</v>
      </c>
      <c r="D109" s="28"/>
      <c r="E109" s="28"/>
      <c r="F109" s="28"/>
      <c r="G109" s="28"/>
      <c r="H109" s="28"/>
      <c r="I109" s="28"/>
      <c r="J109" s="28"/>
      <c r="K109" s="28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6" t="str">
        <f>E7</f>
        <v>Predškolské zariadenie - nový objekt III</v>
      </c>
      <c r="F110" s="25"/>
      <c r="G110" s="25"/>
      <c r="H110" s="25"/>
      <c r="I110" s="28"/>
      <c r="J110" s="28"/>
      <c r="K110" s="28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95</v>
      </c>
      <c r="D111" s="28"/>
      <c r="E111" s="28"/>
      <c r="F111" s="28"/>
      <c r="G111" s="28"/>
      <c r="H111" s="28"/>
      <c r="I111" s="28"/>
      <c r="J111" s="28"/>
      <c r="K111" s="28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61" t="str">
        <f>E9</f>
        <v>06 - Elektroinštalácia</v>
      </c>
      <c r="F112" s="28"/>
      <c r="G112" s="28"/>
      <c r="H112" s="28"/>
      <c r="I112" s="28"/>
      <c r="J112" s="28"/>
      <c r="K112" s="28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17</v>
      </c>
      <c r="D114" s="28"/>
      <c r="E114" s="28"/>
      <c r="F114" s="22" t="str">
        <f>F12</f>
        <v>Bučany</v>
      </c>
      <c r="G114" s="28"/>
      <c r="H114" s="28"/>
      <c r="I114" s="25" t="s">
        <v>19</v>
      </c>
      <c r="J114" s="63" t="str">
        <f>IF(J12="","",J12)</f>
        <v>21. 12. 2022</v>
      </c>
      <c r="K114" s="28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21</v>
      </c>
      <c r="D116" s="28"/>
      <c r="E116" s="28"/>
      <c r="F116" s="22" t="str">
        <f>E15</f>
        <v>obec Bučany</v>
      </c>
      <c r="G116" s="28"/>
      <c r="H116" s="28"/>
      <c r="I116" s="25" t="s">
        <v>27</v>
      </c>
      <c r="J116" s="26" t="str">
        <f>E21</f>
        <v xml:space="preserve"> </v>
      </c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>STAVOMAL, s.r.o.</v>
      </c>
      <c r="G117" s="28"/>
      <c r="H117" s="28"/>
      <c r="I117" s="25" t="s">
        <v>30</v>
      </c>
      <c r="J117" s="26" t="str">
        <f>E24</f>
        <v xml:space="preserve"> </v>
      </c>
      <c r="K117" s="28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46"/>
      <c r="B119" s="147"/>
      <c r="C119" s="148" t="s">
        <v>129</v>
      </c>
      <c r="D119" s="149" t="s">
        <v>57</v>
      </c>
      <c r="E119" s="149" t="s">
        <v>53</v>
      </c>
      <c r="F119" s="149" t="s">
        <v>54</v>
      </c>
      <c r="G119" s="149" t="s">
        <v>130</v>
      </c>
      <c r="H119" s="149" t="s">
        <v>131</v>
      </c>
      <c r="I119" s="149" t="s">
        <v>132</v>
      </c>
      <c r="J119" s="150" t="s">
        <v>99</v>
      </c>
      <c r="K119" s="151" t="s">
        <v>133</v>
      </c>
      <c r="L119" s="152"/>
      <c r="M119" s="80" t="s">
        <v>1</v>
      </c>
      <c r="N119" s="81" t="s">
        <v>36</v>
      </c>
      <c r="O119" s="81" t="s">
        <v>134</v>
      </c>
      <c r="P119" s="81" t="s">
        <v>135</v>
      </c>
      <c r="Q119" s="81" t="s">
        <v>136</v>
      </c>
      <c r="R119" s="81" t="s">
        <v>137</v>
      </c>
      <c r="S119" s="81" t="s">
        <v>138</v>
      </c>
      <c r="T119" s="82" t="s">
        <v>139</v>
      </c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</row>
    <row r="120" s="2" customFormat="1" ht="22.8" customHeight="1">
      <c r="A120" s="28"/>
      <c r="B120" s="29"/>
      <c r="C120" s="87" t="s">
        <v>100</v>
      </c>
      <c r="D120" s="28"/>
      <c r="E120" s="28"/>
      <c r="F120" s="28"/>
      <c r="G120" s="28"/>
      <c r="H120" s="28"/>
      <c r="I120" s="28"/>
      <c r="J120" s="153">
        <f>BK120</f>
        <v>11630.329999999998</v>
      </c>
      <c r="K120" s="28"/>
      <c r="L120" s="29"/>
      <c r="M120" s="83"/>
      <c r="N120" s="67"/>
      <c r="O120" s="84"/>
      <c r="P120" s="154">
        <f>P121+P191</f>
        <v>0</v>
      </c>
      <c r="Q120" s="84"/>
      <c r="R120" s="154">
        <f>R121+R191</f>
        <v>0</v>
      </c>
      <c r="S120" s="84"/>
      <c r="T120" s="155">
        <f>T121+T191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71</v>
      </c>
      <c r="AU120" s="15" t="s">
        <v>101</v>
      </c>
      <c r="BK120" s="156">
        <f>BK121+BK191</f>
        <v>11630.329999999998</v>
      </c>
    </row>
    <row r="121" s="12" customFormat="1" ht="25.92" customHeight="1">
      <c r="A121" s="12"/>
      <c r="B121" s="157"/>
      <c r="C121" s="12"/>
      <c r="D121" s="158" t="s">
        <v>71</v>
      </c>
      <c r="E121" s="159" t="s">
        <v>291</v>
      </c>
      <c r="F121" s="159" t="s">
        <v>1208</v>
      </c>
      <c r="G121" s="12"/>
      <c r="H121" s="12"/>
      <c r="I121" s="12"/>
      <c r="J121" s="160">
        <f>BK121</f>
        <v>9330.3499999999985</v>
      </c>
      <c r="K121" s="12"/>
      <c r="L121" s="157"/>
      <c r="M121" s="161"/>
      <c r="N121" s="162"/>
      <c r="O121" s="162"/>
      <c r="P121" s="163">
        <f>P122+P183</f>
        <v>0</v>
      </c>
      <c r="Q121" s="162"/>
      <c r="R121" s="163">
        <f>R122+R183</f>
        <v>0</v>
      </c>
      <c r="S121" s="162"/>
      <c r="T121" s="164">
        <f>T122+T183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152</v>
      </c>
      <c r="AT121" s="165" t="s">
        <v>71</v>
      </c>
      <c r="AU121" s="165" t="s">
        <v>72</v>
      </c>
      <c r="AY121" s="158" t="s">
        <v>142</v>
      </c>
      <c r="BK121" s="166">
        <f>BK122+BK183</f>
        <v>9330.3499999999985</v>
      </c>
    </row>
    <row r="122" s="12" customFormat="1" ht="22.8" customHeight="1">
      <c r="A122" s="12"/>
      <c r="B122" s="157"/>
      <c r="C122" s="12"/>
      <c r="D122" s="158" t="s">
        <v>71</v>
      </c>
      <c r="E122" s="167" t="s">
        <v>1209</v>
      </c>
      <c r="F122" s="167" t="s">
        <v>1210</v>
      </c>
      <c r="G122" s="12"/>
      <c r="H122" s="12"/>
      <c r="I122" s="12"/>
      <c r="J122" s="168">
        <f>BK122</f>
        <v>9103.8299999999981</v>
      </c>
      <c r="K122" s="12"/>
      <c r="L122" s="157"/>
      <c r="M122" s="161"/>
      <c r="N122" s="162"/>
      <c r="O122" s="162"/>
      <c r="P122" s="163">
        <f>SUM(P123:P182)</f>
        <v>0</v>
      </c>
      <c r="Q122" s="162"/>
      <c r="R122" s="163">
        <f>SUM(R123:R182)</f>
        <v>0</v>
      </c>
      <c r="S122" s="162"/>
      <c r="T122" s="164">
        <f>SUM(T123:T182)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152</v>
      </c>
      <c r="AT122" s="165" t="s">
        <v>71</v>
      </c>
      <c r="AU122" s="165" t="s">
        <v>80</v>
      </c>
      <c r="AY122" s="158" t="s">
        <v>142</v>
      </c>
      <c r="BK122" s="166">
        <f>SUM(BK123:BK182)</f>
        <v>9103.8299999999981</v>
      </c>
    </row>
    <row r="123" s="2" customFormat="1" ht="24.15" customHeight="1">
      <c r="A123" s="28"/>
      <c r="B123" s="169"/>
      <c r="C123" s="170" t="s">
        <v>80</v>
      </c>
      <c r="D123" s="170" t="s">
        <v>144</v>
      </c>
      <c r="E123" s="171" t="s">
        <v>1211</v>
      </c>
      <c r="F123" s="172" t="s">
        <v>1212</v>
      </c>
      <c r="G123" s="173" t="s">
        <v>147</v>
      </c>
      <c r="H123" s="174">
        <v>56</v>
      </c>
      <c r="I123" s="175">
        <v>5.9800000000000004</v>
      </c>
      <c r="J123" s="175">
        <f>ROUND(I123*H123,2)</f>
        <v>334.88</v>
      </c>
      <c r="K123" s="176"/>
      <c r="L123" s="29"/>
      <c r="M123" s="177" t="s">
        <v>1</v>
      </c>
      <c r="N123" s="178" t="s">
        <v>38</v>
      </c>
      <c r="O123" s="179">
        <v>0</v>
      </c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81" t="s">
        <v>260</v>
      </c>
      <c r="AT123" s="181" t="s">
        <v>144</v>
      </c>
      <c r="AU123" s="181" t="s">
        <v>149</v>
      </c>
      <c r="AY123" s="15" t="s">
        <v>142</v>
      </c>
      <c r="BE123" s="182">
        <f>IF(N123="základná",J123,0)</f>
        <v>0</v>
      </c>
      <c r="BF123" s="182">
        <f>IF(N123="znížená",J123,0)</f>
        <v>334.88</v>
      </c>
      <c r="BG123" s="182">
        <f>IF(N123="zákl. prenesená",J123,0)</f>
        <v>0</v>
      </c>
      <c r="BH123" s="182">
        <f>IF(N123="zníž. prenesená",J123,0)</f>
        <v>0</v>
      </c>
      <c r="BI123" s="182">
        <f>IF(N123="nulová",J123,0)</f>
        <v>0</v>
      </c>
      <c r="BJ123" s="15" t="s">
        <v>149</v>
      </c>
      <c r="BK123" s="182">
        <f>ROUND(I123*H123,2)</f>
        <v>334.88</v>
      </c>
      <c r="BL123" s="15" t="s">
        <v>260</v>
      </c>
      <c r="BM123" s="181" t="s">
        <v>149</v>
      </c>
    </row>
    <row r="124" s="2" customFormat="1" ht="16.5" customHeight="1">
      <c r="A124" s="28"/>
      <c r="B124" s="169"/>
      <c r="C124" s="183" t="s">
        <v>149</v>
      </c>
      <c r="D124" s="183" t="s">
        <v>291</v>
      </c>
      <c r="E124" s="184" t="s">
        <v>1213</v>
      </c>
      <c r="F124" s="185" t="s">
        <v>1214</v>
      </c>
      <c r="G124" s="186" t="s">
        <v>147</v>
      </c>
      <c r="H124" s="187">
        <v>56</v>
      </c>
      <c r="I124" s="188">
        <v>4.75</v>
      </c>
      <c r="J124" s="188">
        <f>ROUND(I124*H124,2)</f>
        <v>266</v>
      </c>
      <c r="K124" s="189"/>
      <c r="L124" s="190"/>
      <c r="M124" s="191" t="s">
        <v>1</v>
      </c>
      <c r="N124" s="192" t="s">
        <v>38</v>
      </c>
      <c r="O124" s="179">
        <v>0</v>
      </c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1" t="s">
        <v>612</v>
      </c>
      <c r="AT124" s="181" t="s">
        <v>291</v>
      </c>
      <c r="AU124" s="181" t="s">
        <v>149</v>
      </c>
      <c r="AY124" s="15" t="s">
        <v>142</v>
      </c>
      <c r="BE124" s="182">
        <f>IF(N124="základná",J124,0)</f>
        <v>0</v>
      </c>
      <c r="BF124" s="182">
        <f>IF(N124="znížená",J124,0)</f>
        <v>266</v>
      </c>
      <c r="BG124" s="182">
        <f>IF(N124="zákl. prenesená",J124,0)</f>
        <v>0</v>
      </c>
      <c r="BH124" s="182">
        <f>IF(N124="zníž. prenesená",J124,0)</f>
        <v>0</v>
      </c>
      <c r="BI124" s="182">
        <f>IF(N124="nulová",J124,0)</f>
        <v>0</v>
      </c>
      <c r="BJ124" s="15" t="s">
        <v>149</v>
      </c>
      <c r="BK124" s="182">
        <f>ROUND(I124*H124,2)</f>
        <v>266</v>
      </c>
      <c r="BL124" s="15" t="s">
        <v>260</v>
      </c>
      <c r="BM124" s="181" t="s">
        <v>148</v>
      </c>
    </row>
    <row r="125" s="2" customFormat="1" ht="24.15" customHeight="1">
      <c r="A125" s="28"/>
      <c r="B125" s="169"/>
      <c r="C125" s="170" t="s">
        <v>152</v>
      </c>
      <c r="D125" s="170" t="s">
        <v>144</v>
      </c>
      <c r="E125" s="171" t="s">
        <v>1215</v>
      </c>
      <c r="F125" s="172" t="s">
        <v>1216</v>
      </c>
      <c r="G125" s="173" t="s">
        <v>147</v>
      </c>
      <c r="H125" s="174">
        <v>13</v>
      </c>
      <c r="I125" s="175">
        <v>4.1399999999999997</v>
      </c>
      <c r="J125" s="175">
        <f>ROUND(I125*H125,2)</f>
        <v>53.82</v>
      </c>
      <c r="K125" s="176"/>
      <c r="L125" s="29"/>
      <c r="M125" s="177" t="s">
        <v>1</v>
      </c>
      <c r="N125" s="178" t="s">
        <v>38</v>
      </c>
      <c r="O125" s="179">
        <v>0</v>
      </c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81" t="s">
        <v>260</v>
      </c>
      <c r="AT125" s="181" t="s">
        <v>144</v>
      </c>
      <c r="AU125" s="181" t="s">
        <v>149</v>
      </c>
      <c r="AY125" s="15" t="s">
        <v>142</v>
      </c>
      <c r="BE125" s="182">
        <f>IF(N125="základná",J125,0)</f>
        <v>0</v>
      </c>
      <c r="BF125" s="182">
        <f>IF(N125="znížená",J125,0)</f>
        <v>53.82</v>
      </c>
      <c r="BG125" s="182">
        <f>IF(N125="zákl. prenesená",J125,0)</f>
        <v>0</v>
      </c>
      <c r="BH125" s="182">
        <f>IF(N125="zníž. prenesená",J125,0)</f>
        <v>0</v>
      </c>
      <c r="BI125" s="182">
        <f>IF(N125="nulová",J125,0)</f>
        <v>0</v>
      </c>
      <c r="BJ125" s="15" t="s">
        <v>149</v>
      </c>
      <c r="BK125" s="182">
        <f>ROUND(I125*H125,2)</f>
        <v>53.82</v>
      </c>
      <c r="BL125" s="15" t="s">
        <v>260</v>
      </c>
      <c r="BM125" s="181" t="s">
        <v>156</v>
      </c>
    </row>
    <row r="126" s="2" customFormat="1" ht="16.5" customHeight="1">
      <c r="A126" s="28"/>
      <c r="B126" s="169"/>
      <c r="C126" s="183" t="s">
        <v>148</v>
      </c>
      <c r="D126" s="183" t="s">
        <v>291</v>
      </c>
      <c r="E126" s="184" t="s">
        <v>1217</v>
      </c>
      <c r="F126" s="185" t="s">
        <v>1218</v>
      </c>
      <c r="G126" s="186" t="s">
        <v>147</v>
      </c>
      <c r="H126" s="187">
        <v>13</v>
      </c>
      <c r="I126" s="188">
        <v>3.48</v>
      </c>
      <c r="J126" s="188">
        <f>ROUND(I126*H126,2)</f>
        <v>45.240000000000002</v>
      </c>
      <c r="K126" s="189"/>
      <c r="L126" s="190"/>
      <c r="M126" s="191" t="s">
        <v>1</v>
      </c>
      <c r="N126" s="192" t="s">
        <v>38</v>
      </c>
      <c r="O126" s="179">
        <v>0</v>
      </c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81" t="s">
        <v>612</v>
      </c>
      <c r="AT126" s="181" t="s">
        <v>291</v>
      </c>
      <c r="AU126" s="181" t="s">
        <v>149</v>
      </c>
      <c r="AY126" s="15" t="s">
        <v>142</v>
      </c>
      <c r="BE126" s="182">
        <f>IF(N126="základná",J126,0)</f>
        <v>0</v>
      </c>
      <c r="BF126" s="182">
        <f>IF(N126="znížená",J126,0)</f>
        <v>45.240000000000002</v>
      </c>
      <c r="BG126" s="182">
        <f>IF(N126="zákl. prenesená",J126,0)</f>
        <v>0</v>
      </c>
      <c r="BH126" s="182">
        <f>IF(N126="zníž. prenesená",J126,0)</f>
        <v>0</v>
      </c>
      <c r="BI126" s="182">
        <f>IF(N126="nulová",J126,0)</f>
        <v>0</v>
      </c>
      <c r="BJ126" s="15" t="s">
        <v>149</v>
      </c>
      <c r="BK126" s="182">
        <f>ROUND(I126*H126,2)</f>
        <v>45.240000000000002</v>
      </c>
      <c r="BL126" s="15" t="s">
        <v>260</v>
      </c>
      <c r="BM126" s="181" t="s">
        <v>159</v>
      </c>
    </row>
    <row r="127" s="2" customFormat="1" ht="24.15" customHeight="1">
      <c r="A127" s="28"/>
      <c r="B127" s="169"/>
      <c r="C127" s="170" t="s">
        <v>160</v>
      </c>
      <c r="D127" s="170" t="s">
        <v>144</v>
      </c>
      <c r="E127" s="171" t="s">
        <v>1219</v>
      </c>
      <c r="F127" s="172" t="s">
        <v>1220</v>
      </c>
      <c r="G127" s="173" t="s">
        <v>147</v>
      </c>
      <c r="H127" s="174">
        <v>13</v>
      </c>
      <c r="I127" s="175">
        <v>4.1399999999999997</v>
      </c>
      <c r="J127" s="175">
        <f>ROUND(I127*H127,2)</f>
        <v>53.82</v>
      </c>
      <c r="K127" s="176"/>
      <c r="L127" s="29"/>
      <c r="M127" s="177" t="s">
        <v>1</v>
      </c>
      <c r="N127" s="178" t="s">
        <v>38</v>
      </c>
      <c r="O127" s="179">
        <v>0</v>
      </c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1" t="s">
        <v>260</v>
      </c>
      <c r="AT127" s="181" t="s">
        <v>144</v>
      </c>
      <c r="AU127" s="181" t="s">
        <v>149</v>
      </c>
      <c r="AY127" s="15" t="s">
        <v>142</v>
      </c>
      <c r="BE127" s="182">
        <f>IF(N127="základná",J127,0)</f>
        <v>0</v>
      </c>
      <c r="BF127" s="182">
        <f>IF(N127="znížená",J127,0)</f>
        <v>53.82</v>
      </c>
      <c r="BG127" s="182">
        <f>IF(N127="zákl. prenesená",J127,0)</f>
        <v>0</v>
      </c>
      <c r="BH127" s="182">
        <f>IF(N127="zníž. prenesená",J127,0)</f>
        <v>0</v>
      </c>
      <c r="BI127" s="182">
        <f>IF(N127="nulová",J127,0)</f>
        <v>0</v>
      </c>
      <c r="BJ127" s="15" t="s">
        <v>149</v>
      </c>
      <c r="BK127" s="182">
        <f>ROUND(I127*H127,2)</f>
        <v>53.82</v>
      </c>
      <c r="BL127" s="15" t="s">
        <v>260</v>
      </c>
      <c r="BM127" s="181" t="s">
        <v>164</v>
      </c>
    </row>
    <row r="128" s="2" customFormat="1" ht="16.5" customHeight="1">
      <c r="A128" s="28"/>
      <c r="B128" s="169"/>
      <c r="C128" s="183" t="s">
        <v>156</v>
      </c>
      <c r="D128" s="183" t="s">
        <v>291</v>
      </c>
      <c r="E128" s="184" t="s">
        <v>1221</v>
      </c>
      <c r="F128" s="185" t="s">
        <v>1222</v>
      </c>
      <c r="G128" s="186" t="s">
        <v>147</v>
      </c>
      <c r="H128" s="187">
        <v>13</v>
      </c>
      <c r="I128" s="188">
        <v>3.8199999999999998</v>
      </c>
      <c r="J128" s="188">
        <f>ROUND(I128*H128,2)</f>
        <v>49.659999999999997</v>
      </c>
      <c r="K128" s="189"/>
      <c r="L128" s="190"/>
      <c r="M128" s="191" t="s">
        <v>1</v>
      </c>
      <c r="N128" s="192" t="s">
        <v>38</v>
      </c>
      <c r="O128" s="179">
        <v>0</v>
      </c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81" t="s">
        <v>612</v>
      </c>
      <c r="AT128" s="181" t="s">
        <v>291</v>
      </c>
      <c r="AU128" s="181" t="s">
        <v>149</v>
      </c>
      <c r="AY128" s="15" t="s">
        <v>142</v>
      </c>
      <c r="BE128" s="182">
        <f>IF(N128="základná",J128,0)</f>
        <v>0</v>
      </c>
      <c r="BF128" s="182">
        <f>IF(N128="znížená",J128,0)</f>
        <v>49.659999999999997</v>
      </c>
      <c r="BG128" s="182">
        <f>IF(N128="zákl. prenesená",J128,0)</f>
        <v>0</v>
      </c>
      <c r="BH128" s="182">
        <f>IF(N128="zníž. prenesená",J128,0)</f>
        <v>0</v>
      </c>
      <c r="BI128" s="182">
        <f>IF(N128="nulová",J128,0)</f>
        <v>0</v>
      </c>
      <c r="BJ128" s="15" t="s">
        <v>149</v>
      </c>
      <c r="BK128" s="182">
        <f>ROUND(I128*H128,2)</f>
        <v>49.659999999999997</v>
      </c>
      <c r="BL128" s="15" t="s">
        <v>260</v>
      </c>
      <c r="BM128" s="181" t="s">
        <v>167</v>
      </c>
    </row>
    <row r="129" s="2" customFormat="1" ht="24.15" customHeight="1">
      <c r="A129" s="28"/>
      <c r="B129" s="169"/>
      <c r="C129" s="170" t="s">
        <v>168</v>
      </c>
      <c r="D129" s="170" t="s">
        <v>144</v>
      </c>
      <c r="E129" s="171" t="s">
        <v>1223</v>
      </c>
      <c r="F129" s="172" t="s">
        <v>1224</v>
      </c>
      <c r="G129" s="173" t="s">
        <v>147</v>
      </c>
      <c r="H129" s="174">
        <v>8</v>
      </c>
      <c r="I129" s="175">
        <v>4.1399999999999997</v>
      </c>
      <c r="J129" s="175">
        <f>ROUND(I129*H129,2)</f>
        <v>33.119999999999997</v>
      </c>
      <c r="K129" s="176"/>
      <c r="L129" s="29"/>
      <c r="M129" s="177" t="s">
        <v>1</v>
      </c>
      <c r="N129" s="178" t="s">
        <v>38</v>
      </c>
      <c r="O129" s="179">
        <v>0</v>
      </c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81" t="s">
        <v>260</v>
      </c>
      <c r="AT129" s="181" t="s">
        <v>144</v>
      </c>
      <c r="AU129" s="181" t="s">
        <v>149</v>
      </c>
      <c r="AY129" s="15" t="s">
        <v>142</v>
      </c>
      <c r="BE129" s="182">
        <f>IF(N129="základná",J129,0)</f>
        <v>0</v>
      </c>
      <c r="BF129" s="182">
        <f>IF(N129="znížená",J129,0)</f>
        <v>33.119999999999997</v>
      </c>
      <c r="BG129" s="182">
        <f>IF(N129="zákl. prenesená",J129,0)</f>
        <v>0</v>
      </c>
      <c r="BH129" s="182">
        <f>IF(N129="zníž. prenesená",J129,0)</f>
        <v>0</v>
      </c>
      <c r="BI129" s="182">
        <f>IF(N129="nulová",J129,0)</f>
        <v>0</v>
      </c>
      <c r="BJ129" s="15" t="s">
        <v>149</v>
      </c>
      <c r="BK129" s="182">
        <f>ROUND(I129*H129,2)</f>
        <v>33.119999999999997</v>
      </c>
      <c r="BL129" s="15" t="s">
        <v>260</v>
      </c>
      <c r="BM129" s="181" t="s">
        <v>171</v>
      </c>
    </row>
    <row r="130" s="2" customFormat="1" ht="16.5" customHeight="1">
      <c r="A130" s="28"/>
      <c r="B130" s="169"/>
      <c r="C130" s="183" t="s">
        <v>159</v>
      </c>
      <c r="D130" s="183" t="s">
        <v>291</v>
      </c>
      <c r="E130" s="184" t="s">
        <v>1225</v>
      </c>
      <c r="F130" s="185" t="s">
        <v>1226</v>
      </c>
      <c r="G130" s="186" t="s">
        <v>147</v>
      </c>
      <c r="H130" s="187">
        <v>8</v>
      </c>
      <c r="I130" s="188">
        <v>4.5599999999999996</v>
      </c>
      <c r="J130" s="188">
        <f>ROUND(I130*H130,2)</f>
        <v>36.479999999999997</v>
      </c>
      <c r="K130" s="189"/>
      <c r="L130" s="190"/>
      <c r="M130" s="191" t="s">
        <v>1</v>
      </c>
      <c r="N130" s="192" t="s">
        <v>38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1" t="s">
        <v>612</v>
      </c>
      <c r="AT130" s="181" t="s">
        <v>291</v>
      </c>
      <c r="AU130" s="181" t="s">
        <v>149</v>
      </c>
      <c r="AY130" s="15" t="s">
        <v>142</v>
      </c>
      <c r="BE130" s="182">
        <f>IF(N130="základná",J130,0)</f>
        <v>0</v>
      </c>
      <c r="BF130" s="182">
        <f>IF(N130="znížená",J130,0)</f>
        <v>36.479999999999997</v>
      </c>
      <c r="BG130" s="182">
        <f>IF(N130="zákl. prenesená",J130,0)</f>
        <v>0</v>
      </c>
      <c r="BH130" s="182">
        <f>IF(N130="zníž. prenesená",J130,0)</f>
        <v>0</v>
      </c>
      <c r="BI130" s="182">
        <f>IF(N130="nulová",J130,0)</f>
        <v>0</v>
      </c>
      <c r="BJ130" s="15" t="s">
        <v>149</v>
      </c>
      <c r="BK130" s="182">
        <f>ROUND(I130*H130,2)</f>
        <v>36.479999999999997</v>
      </c>
      <c r="BL130" s="15" t="s">
        <v>260</v>
      </c>
      <c r="BM130" s="181" t="s">
        <v>174</v>
      </c>
    </row>
    <row r="131" s="2" customFormat="1" ht="24.15" customHeight="1">
      <c r="A131" s="28"/>
      <c r="B131" s="169"/>
      <c r="C131" s="170" t="s">
        <v>175</v>
      </c>
      <c r="D131" s="170" t="s">
        <v>144</v>
      </c>
      <c r="E131" s="171" t="s">
        <v>1227</v>
      </c>
      <c r="F131" s="172" t="s">
        <v>1228</v>
      </c>
      <c r="G131" s="173" t="s">
        <v>147</v>
      </c>
      <c r="H131" s="174">
        <v>1</v>
      </c>
      <c r="I131" s="175">
        <v>4.5999999999999996</v>
      </c>
      <c r="J131" s="175">
        <f>ROUND(I131*H131,2)</f>
        <v>4.5999999999999996</v>
      </c>
      <c r="K131" s="176"/>
      <c r="L131" s="29"/>
      <c r="M131" s="177" t="s">
        <v>1</v>
      </c>
      <c r="N131" s="178" t="s">
        <v>38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1" t="s">
        <v>260</v>
      </c>
      <c r="AT131" s="181" t="s">
        <v>144</v>
      </c>
      <c r="AU131" s="181" t="s">
        <v>149</v>
      </c>
      <c r="AY131" s="15" t="s">
        <v>142</v>
      </c>
      <c r="BE131" s="182">
        <f>IF(N131="základná",J131,0)</f>
        <v>0</v>
      </c>
      <c r="BF131" s="182">
        <f>IF(N131="znížená",J131,0)</f>
        <v>4.5999999999999996</v>
      </c>
      <c r="BG131" s="182">
        <f>IF(N131="zákl. prenesená",J131,0)</f>
        <v>0</v>
      </c>
      <c r="BH131" s="182">
        <f>IF(N131="zníž. prenesená",J131,0)</f>
        <v>0</v>
      </c>
      <c r="BI131" s="182">
        <f>IF(N131="nulová",J131,0)</f>
        <v>0</v>
      </c>
      <c r="BJ131" s="15" t="s">
        <v>149</v>
      </c>
      <c r="BK131" s="182">
        <f>ROUND(I131*H131,2)</f>
        <v>4.5999999999999996</v>
      </c>
      <c r="BL131" s="15" t="s">
        <v>260</v>
      </c>
      <c r="BM131" s="181" t="s">
        <v>178</v>
      </c>
    </row>
    <row r="132" s="2" customFormat="1" ht="16.5" customHeight="1">
      <c r="A132" s="28"/>
      <c r="B132" s="169"/>
      <c r="C132" s="183" t="s">
        <v>164</v>
      </c>
      <c r="D132" s="183" t="s">
        <v>291</v>
      </c>
      <c r="E132" s="184" t="s">
        <v>1229</v>
      </c>
      <c r="F132" s="185" t="s">
        <v>1230</v>
      </c>
      <c r="G132" s="186" t="s">
        <v>147</v>
      </c>
      <c r="H132" s="187">
        <v>1</v>
      </c>
      <c r="I132" s="188">
        <v>4.8799999999999999</v>
      </c>
      <c r="J132" s="188">
        <f>ROUND(I132*H132,2)</f>
        <v>4.8799999999999999</v>
      </c>
      <c r="K132" s="189"/>
      <c r="L132" s="190"/>
      <c r="M132" s="191" t="s">
        <v>1</v>
      </c>
      <c r="N132" s="192" t="s">
        <v>38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1" t="s">
        <v>612</v>
      </c>
      <c r="AT132" s="181" t="s">
        <v>291</v>
      </c>
      <c r="AU132" s="181" t="s">
        <v>149</v>
      </c>
      <c r="AY132" s="15" t="s">
        <v>142</v>
      </c>
      <c r="BE132" s="182">
        <f>IF(N132="základná",J132,0)</f>
        <v>0</v>
      </c>
      <c r="BF132" s="182">
        <f>IF(N132="znížená",J132,0)</f>
        <v>4.8799999999999999</v>
      </c>
      <c r="BG132" s="182">
        <f>IF(N132="zákl. prenesená",J132,0)</f>
        <v>0</v>
      </c>
      <c r="BH132" s="182">
        <f>IF(N132="zníž. prenesená",J132,0)</f>
        <v>0</v>
      </c>
      <c r="BI132" s="182">
        <f>IF(N132="nulová",J132,0)</f>
        <v>0</v>
      </c>
      <c r="BJ132" s="15" t="s">
        <v>149</v>
      </c>
      <c r="BK132" s="182">
        <f>ROUND(I132*H132,2)</f>
        <v>4.8799999999999999</v>
      </c>
      <c r="BL132" s="15" t="s">
        <v>260</v>
      </c>
      <c r="BM132" s="181" t="s">
        <v>7</v>
      </c>
    </row>
    <row r="133" s="2" customFormat="1" ht="24.15" customHeight="1">
      <c r="A133" s="28"/>
      <c r="B133" s="169"/>
      <c r="C133" s="170" t="s">
        <v>181</v>
      </c>
      <c r="D133" s="170" t="s">
        <v>144</v>
      </c>
      <c r="E133" s="171" t="s">
        <v>1231</v>
      </c>
      <c r="F133" s="172" t="s">
        <v>1232</v>
      </c>
      <c r="G133" s="173" t="s">
        <v>147</v>
      </c>
      <c r="H133" s="174">
        <v>2</v>
      </c>
      <c r="I133" s="175">
        <v>7.8200000000000003</v>
      </c>
      <c r="J133" s="175">
        <f>ROUND(I133*H133,2)</f>
        <v>15.640000000000001</v>
      </c>
      <c r="K133" s="176"/>
      <c r="L133" s="29"/>
      <c r="M133" s="177" t="s">
        <v>1</v>
      </c>
      <c r="N133" s="178" t="s">
        <v>38</v>
      </c>
      <c r="O133" s="179">
        <v>0</v>
      </c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1" t="s">
        <v>260</v>
      </c>
      <c r="AT133" s="181" t="s">
        <v>144</v>
      </c>
      <c r="AU133" s="181" t="s">
        <v>149</v>
      </c>
      <c r="AY133" s="15" t="s">
        <v>142</v>
      </c>
      <c r="BE133" s="182">
        <f>IF(N133="základná",J133,0)</f>
        <v>0</v>
      </c>
      <c r="BF133" s="182">
        <f>IF(N133="znížená",J133,0)</f>
        <v>15.640000000000001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5" t="s">
        <v>149</v>
      </c>
      <c r="BK133" s="182">
        <f>ROUND(I133*H133,2)</f>
        <v>15.640000000000001</v>
      </c>
      <c r="BL133" s="15" t="s">
        <v>260</v>
      </c>
      <c r="BM133" s="181" t="s">
        <v>184</v>
      </c>
    </row>
    <row r="134" s="2" customFormat="1" ht="24.15" customHeight="1">
      <c r="A134" s="28"/>
      <c r="B134" s="169"/>
      <c r="C134" s="183" t="s">
        <v>167</v>
      </c>
      <c r="D134" s="183" t="s">
        <v>291</v>
      </c>
      <c r="E134" s="184" t="s">
        <v>1233</v>
      </c>
      <c r="F134" s="185" t="s">
        <v>1234</v>
      </c>
      <c r="G134" s="186" t="s">
        <v>147</v>
      </c>
      <c r="H134" s="187">
        <v>2</v>
      </c>
      <c r="I134" s="188">
        <v>5.9000000000000004</v>
      </c>
      <c r="J134" s="188">
        <f>ROUND(I134*H134,2)</f>
        <v>11.800000000000001</v>
      </c>
      <c r="K134" s="189"/>
      <c r="L134" s="190"/>
      <c r="M134" s="191" t="s">
        <v>1</v>
      </c>
      <c r="N134" s="192" t="s">
        <v>38</v>
      </c>
      <c r="O134" s="179">
        <v>0</v>
      </c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1" t="s">
        <v>612</v>
      </c>
      <c r="AT134" s="181" t="s">
        <v>291</v>
      </c>
      <c r="AU134" s="181" t="s">
        <v>149</v>
      </c>
      <c r="AY134" s="15" t="s">
        <v>142</v>
      </c>
      <c r="BE134" s="182">
        <f>IF(N134="základná",J134,0)</f>
        <v>0</v>
      </c>
      <c r="BF134" s="182">
        <f>IF(N134="znížená",J134,0)</f>
        <v>11.800000000000001</v>
      </c>
      <c r="BG134" s="182">
        <f>IF(N134="zákl. prenesená",J134,0)</f>
        <v>0</v>
      </c>
      <c r="BH134" s="182">
        <f>IF(N134="zníž. prenesená",J134,0)</f>
        <v>0</v>
      </c>
      <c r="BI134" s="182">
        <f>IF(N134="nulová",J134,0)</f>
        <v>0</v>
      </c>
      <c r="BJ134" s="15" t="s">
        <v>149</v>
      </c>
      <c r="BK134" s="182">
        <f>ROUND(I134*H134,2)</f>
        <v>11.800000000000001</v>
      </c>
      <c r="BL134" s="15" t="s">
        <v>260</v>
      </c>
      <c r="BM134" s="181" t="s">
        <v>187</v>
      </c>
    </row>
    <row r="135" s="2" customFormat="1" ht="24.15" customHeight="1">
      <c r="A135" s="28"/>
      <c r="B135" s="169"/>
      <c r="C135" s="170" t="s">
        <v>188</v>
      </c>
      <c r="D135" s="170" t="s">
        <v>144</v>
      </c>
      <c r="E135" s="171" t="s">
        <v>1235</v>
      </c>
      <c r="F135" s="172" t="s">
        <v>1236</v>
      </c>
      <c r="G135" s="173" t="s">
        <v>147</v>
      </c>
      <c r="H135" s="174">
        <v>40</v>
      </c>
      <c r="I135" s="175">
        <v>7.8200000000000003</v>
      </c>
      <c r="J135" s="175">
        <f>ROUND(I135*H135,2)</f>
        <v>312.80000000000001</v>
      </c>
      <c r="K135" s="176"/>
      <c r="L135" s="29"/>
      <c r="M135" s="177" t="s">
        <v>1</v>
      </c>
      <c r="N135" s="178" t="s">
        <v>38</v>
      </c>
      <c r="O135" s="179">
        <v>0</v>
      </c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1" t="s">
        <v>260</v>
      </c>
      <c r="AT135" s="181" t="s">
        <v>144</v>
      </c>
      <c r="AU135" s="181" t="s">
        <v>149</v>
      </c>
      <c r="AY135" s="15" t="s">
        <v>142</v>
      </c>
      <c r="BE135" s="182">
        <f>IF(N135="základná",J135,0)</f>
        <v>0</v>
      </c>
      <c r="BF135" s="182">
        <f>IF(N135="znížená",J135,0)</f>
        <v>312.80000000000001</v>
      </c>
      <c r="BG135" s="182">
        <f>IF(N135="zákl. prenesená",J135,0)</f>
        <v>0</v>
      </c>
      <c r="BH135" s="182">
        <f>IF(N135="zníž. prenesená",J135,0)</f>
        <v>0</v>
      </c>
      <c r="BI135" s="182">
        <f>IF(N135="nulová",J135,0)</f>
        <v>0</v>
      </c>
      <c r="BJ135" s="15" t="s">
        <v>149</v>
      </c>
      <c r="BK135" s="182">
        <f>ROUND(I135*H135,2)</f>
        <v>312.80000000000001</v>
      </c>
      <c r="BL135" s="15" t="s">
        <v>260</v>
      </c>
      <c r="BM135" s="181" t="s">
        <v>191</v>
      </c>
    </row>
    <row r="136" s="2" customFormat="1" ht="24.15" customHeight="1">
      <c r="A136" s="28"/>
      <c r="B136" s="169"/>
      <c r="C136" s="183" t="s">
        <v>171</v>
      </c>
      <c r="D136" s="183" t="s">
        <v>291</v>
      </c>
      <c r="E136" s="184" t="s">
        <v>1237</v>
      </c>
      <c r="F136" s="185" t="s">
        <v>1238</v>
      </c>
      <c r="G136" s="186" t="s">
        <v>147</v>
      </c>
      <c r="H136" s="187">
        <v>40</v>
      </c>
      <c r="I136" s="188">
        <v>7.8200000000000003</v>
      </c>
      <c r="J136" s="188">
        <f>ROUND(I136*H136,2)</f>
        <v>312.80000000000001</v>
      </c>
      <c r="K136" s="189"/>
      <c r="L136" s="190"/>
      <c r="M136" s="191" t="s">
        <v>1</v>
      </c>
      <c r="N136" s="192" t="s">
        <v>38</v>
      </c>
      <c r="O136" s="179">
        <v>0</v>
      </c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1" t="s">
        <v>612</v>
      </c>
      <c r="AT136" s="181" t="s">
        <v>291</v>
      </c>
      <c r="AU136" s="181" t="s">
        <v>149</v>
      </c>
      <c r="AY136" s="15" t="s">
        <v>142</v>
      </c>
      <c r="BE136" s="182">
        <f>IF(N136="základná",J136,0)</f>
        <v>0</v>
      </c>
      <c r="BF136" s="182">
        <f>IF(N136="znížená",J136,0)</f>
        <v>312.80000000000001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5" t="s">
        <v>149</v>
      </c>
      <c r="BK136" s="182">
        <f>ROUND(I136*H136,2)</f>
        <v>312.80000000000001</v>
      </c>
      <c r="BL136" s="15" t="s">
        <v>260</v>
      </c>
      <c r="BM136" s="181" t="s">
        <v>195</v>
      </c>
    </row>
    <row r="137" s="2" customFormat="1" ht="16.5" customHeight="1">
      <c r="A137" s="28"/>
      <c r="B137" s="169"/>
      <c r="C137" s="170" t="s">
        <v>197</v>
      </c>
      <c r="D137" s="170" t="s">
        <v>144</v>
      </c>
      <c r="E137" s="171" t="s">
        <v>1239</v>
      </c>
      <c r="F137" s="172" t="s">
        <v>1240</v>
      </c>
      <c r="G137" s="173" t="s">
        <v>147</v>
      </c>
      <c r="H137" s="174">
        <v>1</v>
      </c>
      <c r="I137" s="175">
        <v>321.75999999999999</v>
      </c>
      <c r="J137" s="175">
        <f>ROUND(I137*H137,2)</f>
        <v>321.75999999999999</v>
      </c>
      <c r="K137" s="176"/>
      <c r="L137" s="29"/>
      <c r="M137" s="177" t="s">
        <v>1</v>
      </c>
      <c r="N137" s="178" t="s">
        <v>38</v>
      </c>
      <c r="O137" s="179">
        <v>0</v>
      </c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1" t="s">
        <v>260</v>
      </c>
      <c r="AT137" s="181" t="s">
        <v>144</v>
      </c>
      <c r="AU137" s="181" t="s">
        <v>149</v>
      </c>
      <c r="AY137" s="15" t="s">
        <v>142</v>
      </c>
      <c r="BE137" s="182">
        <f>IF(N137="základná",J137,0)</f>
        <v>0</v>
      </c>
      <c r="BF137" s="182">
        <f>IF(N137="znížená",J137,0)</f>
        <v>321.75999999999999</v>
      </c>
      <c r="BG137" s="182">
        <f>IF(N137="zákl. prenesená",J137,0)</f>
        <v>0</v>
      </c>
      <c r="BH137" s="182">
        <f>IF(N137="zníž. prenesená",J137,0)</f>
        <v>0</v>
      </c>
      <c r="BI137" s="182">
        <f>IF(N137="nulová",J137,0)</f>
        <v>0</v>
      </c>
      <c r="BJ137" s="15" t="s">
        <v>149</v>
      </c>
      <c r="BK137" s="182">
        <f>ROUND(I137*H137,2)</f>
        <v>321.75999999999999</v>
      </c>
      <c r="BL137" s="15" t="s">
        <v>260</v>
      </c>
      <c r="BM137" s="181" t="s">
        <v>200</v>
      </c>
    </row>
    <row r="138" s="2" customFormat="1" ht="16.5" customHeight="1">
      <c r="A138" s="28"/>
      <c r="B138" s="169"/>
      <c r="C138" s="183" t="s">
        <v>174</v>
      </c>
      <c r="D138" s="183" t="s">
        <v>291</v>
      </c>
      <c r="E138" s="184" t="s">
        <v>1241</v>
      </c>
      <c r="F138" s="185" t="s">
        <v>1242</v>
      </c>
      <c r="G138" s="186" t="s">
        <v>147</v>
      </c>
      <c r="H138" s="187">
        <v>1</v>
      </c>
      <c r="I138" s="188">
        <v>796.25999999999999</v>
      </c>
      <c r="J138" s="188">
        <f>ROUND(I138*H138,2)</f>
        <v>796.25999999999999</v>
      </c>
      <c r="K138" s="189"/>
      <c r="L138" s="190"/>
      <c r="M138" s="191" t="s">
        <v>1</v>
      </c>
      <c r="N138" s="192" t="s">
        <v>38</v>
      </c>
      <c r="O138" s="179">
        <v>0</v>
      </c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1" t="s">
        <v>612</v>
      </c>
      <c r="AT138" s="181" t="s">
        <v>291</v>
      </c>
      <c r="AU138" s="181" t="s">
        <v>149</v>
      </c>
      <c r="AY138" s="15" t="s">
        <v>142</v>
      </c>
      <c r="BE138" s="182">
        <f>IF(N138="základná",J138,0)</f>
        <v>0</v>
      </c>
      <c r="BF138" s="182">
        <f>IF(N138="znížená",J138,0)</f>
        <v>796.25999999999999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5" t="s">
        <v>149</v>
      </c>
      <c r="BK138" s="182">
        <f>ROUND(I138*H138,2)</f>
        <v>796.25999999999999</v>
      </c>
      <c r="BL138" s="15" t="s">
        <v>260</v>
      </c>
      <c r="BM138" s="181" t="s">
        <v>203</v>
      </c>
    </row>
    <row r="139" s="2" customFormat="1" ht="16.5" customHeight="1">
      <c r="A139" s="28"/>
      <c r="B139" s="169"/>
      <c r="C139" s="170" t="s">
        <v>204</v>
      </c>
      <c r="D139" s="170" t="s">
        <v>144</v>
      </c>
      <c r="E139" s="171" t="s">
        <v>1243</v>
      </c>
      <c r="F139" s="172" t="s">
        <v>1244</v>
      </c>
      <c r="G139" s="173" t="s">
        <v>147</v>
      </c>
      <c r="H139" s="174">
        <v>6</v>
      </c>
      <c r="I139" s="175">
        <v>14.26</v>
      </c>
      <c r="J139" s="175">
        <f>ROUND(I139*H139,2)</f>
        <v>85.560000000000002</v>
      </c>
      <c r="K139" s="176"/>
      <c r="L139" s="29"/>
      <c r="M139" s="177" t="s">
        <v>1</v>
      </c>
      <c r="N139" s="178" t="s">
        <v>38</v>
      </c>
      <c r="O139" s="179">
        <v>0</v>
      </c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1" t="s">
        <v>260</v>
      </c>
      <c r="AT139" s="181" t="s">
        <v>144</v>
      </c>
      <c r="AU139" s="181" t="s">
        <v>149</v>
      </c>
      <c r="AY139" s="15" t="s">
        <v>142</v>
      </c>
      <c r="BE139" s="182">
        <f>IF(N139="základná",J139,0)</f>
        <v>0</v>
      </c>
      <c r="BF139" s="182">
        <f>IF(N139="znížená",J139,0)</f>
        <v>85.560000000000002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5" t="s">
        <v>149</v>
      </c>
      <c r="BK139" s="182">
        <f>ROUND(I139*H139,2)</f>
        <v>85.560000000000002</v>
      </c>
      <c r="BL139" s="15" t="s">
        <v>260</v>
      </c>
      <c r="BM139" s="181" t="s">
        <v>207</v>
      </c>
    </row>
    <row r="140" s="2" customFormat="1" ht="16.5" customHeight="1">
      <c r="A140" s="28"/>
      <c r="B140" s="169"/>
      <c r="C140" s="183" t="s">
        <v>178</v>
      </c>
      <c r="D140" s="183" t="s">
        <v>291</v>
      </c>
      <c r="E140" s="184" t="s">
        <v>1245</v>
      </c>
      <c r="F140" s="185" t="s">
        <v>1246</v>
      </c>
      <c r="G140" s="186" t="s">
        <v>147</v>
      </c>
      <c r="H140" s="187">
        <v>6</v>
      </c>
      <c r="I140" s="188">
        <v>45.049999999999997</v>
      </c>
      <c r="J140" s="188">
        <f>ROUND(I140*H140,2)</f>
        <v>270.30000000000001</v>
      </c>
      <c r="K140" s="189"/>
      <c r="L140" s="190"/>
      <c r="M140" s="191" t="s">
        <v>1</v>
      </c>
      <c r="N140" s="192" t="s">
        <v>38</v>
      </c>
      <c r="O140" s="179">
        <v>0</v>
      </c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1" t="s">
        <v>612</v>
      </c>
      <c r="AT140" s="181" t="s">
        <v>291</v>
      </c>
      <c r="AU140" s="181" t="s">
        <v>149</v>
      </c>
      <c r="AY140" s="15" t="s">
        <v>142</v>
      </c>
      <c r="BE140" s="182">
        <f>IF(N140="základná",J140,0)</f>
        <v>0</v>
      </c>
      <c r="BF140" s="182">
        <f>IF(N140="znížená",J140,0)</f>
        <v>270.30000000000001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5" t="s">
        <v>149</v>
      </c>
      <c r="BK140" s="182">
        <f>ROUND(I140*H140,2)</f>
        <v>270.30000000000001</v>
      </c>
      <c r="BL140" s="15" t="s">
        <v>260</v>
      </c>
      <c r="BM140" s="181" t="s">
        <v>210</v>
      </c>
    </row>
    <row r="141" s="2" customFormat="1" ht="16.5" customHeight="1">
      <c r="A141" s="28"/>
      <c r="B141" s="169"/>
      <c r="C141" s="170" t="s">
        <v>211</v>
      </c>
      <c r="D141" s="170" t="s">
        <v>144</v>
      </c>
      <c r="E141" s="171" t="s">
        <v>1247</v>
      </c>
      <c r="F141" s="172" t="s">
        <v>1248</v>
      </c>
      <c r="G141" s="173" t="s">
        <v>147</v>
      </c>
      <c r="H141" s="174">
        <v>10</v>
      </c>
      <c r="I141" s="175">
        <v>14.26</v>
      </c>
      <c r="J141" s="175">
        <f>ROUND(I141*H141,2)</f>
        <v>142.59999999999999</v>
      </c>
      <c r="K141" s="176"/>
      <c r="L141" s="29"/>
      <c r="M141" s="177" t="s">
        <v>1</v>
      </c>
      <c r="N141" s="178" t="s">
        <v>38</v>
      </c>
      <c r="O141" s="179">
        <v>0</v>
      </c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1" t="s">
        <v>260</v>
      </c>
      <c r="AT141" s="181" t="s">
        <v>144</v>
      </c>
      <c r="AU141" s="181" t="s">
        <v>149</v>
      </c>
      <c r="AY141" s="15" t="s">
        <v>142</v>
      </c>
      <c r="BE141" s="182">
        <f>IF(N141="základná",J141,0)</f>
        <v>0</v>
      </c>
      <c r="BF141" s="182">
        <f>IF(N141="znížená",J141,0)</f>
        <v>142.59999999999999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5" t="s">
        <v>149</v>
      </c>
      <c r="BK141" s="182">
        <f>ROUND(I141*H141,2)</f>
        <v>142.59999999999999</v>
      </c>
      <c r="BL141" s="15" t="s">
        <v>260</v>
      </c>
      <c r="BM141" s="181" t="s">
        <v>214</v>
      </c>
    </row>
    <row r="142" s="2" customFormat="1" ht="16.5" customHeight="1">
      <c r="A142" s="28"/>
      <c r="B142" s="169"/>
      <c r="C142" s="183" t="s">
        <v>7</v>
      </c>
      <c r="D142" s="183" t="s">
        <v>291</v>
      </c>
      <c r="E142" s="184" t="s">
        <v>1249</v>
      </c>
      <c r="F142" s="185" t="s">
        <v>1250</v>
      </c>
      <c r="G142" s="186" t="s">
        <v>147</v>
      </c>
      <c r="H142" s="187">
        <v>10</v>
      </c>
      <c r="I142" s="188">
        <v>22.370000000000001</v>
      </c>
      <c r="J142" s="188">
        <f>ROUND(I142*H142,2)</f>
        <v>223.69999999999999</v>
      </c>
      <c r="K142" s="189"/>
      <c r="L142" s="190"/>
      <c r="M142" s="191" t="s">
        <v>1</v>
      </c>
      <c r="N142" s="192" t="s">
        <v>38</v>
      </c>
      <c r="O142" s="179">
        <v>0</v>
      </c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1" t="s">
        <v>612</v>
      </c>
      <c r="AT142" s="181" t="s">
        <v>291</v>
      </c>
      <c r="AU142" s="181" t="s">
        <v>149</v>
      </c>
      <c r="AY142" s="15" t="s">
        <v>142</v>
      </c>
      <c r="BE142" s="182">
        <f>IF(N142="základná",J142,0)</f>
        <v>0</v>
      </c>
      <c r="BF142" s="182">
        <f>IF(N142="znížená",J142,0)</f>
        <v>223.69999999999999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5" t="s">
        <v>149</v>
      </c>
      <c r="BK142" s="182">
        <f>ROUND(I142*H142,2)</f>
        <v>223.69999999999999</v>
      </c>
      <c r="BL142" s="15" t="s">
        <v>260</v>
      </c>
      <c r="BM142" s="181" t="s">
        <v>217</v>
      </c>
    </row>
    <row r="143" s="2" customFormat="1" ht="24.15" customHeight="1">
      <c r="A143" s="28"/>
      <c r="B143" s="169"/>
      <c r="C143" s="170" t="s">
        <v>218</v>
      </c>
      <c r="D143" s="170" t="s">
        <v>144</v>
      </c>
      <c r="E143" s="171" t="s">
        <v>1251</v>
      </c>
      <c r="F143" s="172" t="s">
        <v>1252</v>
      </c>
      <c r="G143" s="173" t="s">
        <v>147</v>
      </c>
      <c r="H143" s="174">
        <v>45</v>
      </c>
      <c r="I143" s="175">
        <v>14.26</v>
      </c>
      <c r="J143" s="175">
        <f>ROUND(I143*H143,2)</f>
        <v>641.70000000000005</v>
      </c>
      <c r="K143" s="176"/>
      <c r="L143" s="29"/>
      <c r="M143" s="177" t="s">
        <v>1</v>
      </c>
      <c r="N143" s="178" t="s">
        <v>38</v>
      </c>
      <c r="O143" s="179">
        <v>0</v>
      </c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1" t="s">
        <v>260</v>
      </c>
      <c r="AT143" s="181" t="s">
        <v>144</v>
      </c>
      <c r="AU143" s="181" t="s">
        <v>149</v>
      </c>
      <c r="AY143" s="15" t="s">
        <v>142</v>
      </c>
      <c r="BE143" s="182">
        <f>IF(N143="základná",J143,0)</f>
        <v>0</v>
      </c>
      <c r="BF143" s="182">
        <f>IF(N143="znížená",J143,0)</f>
        <v>641.70000000000005</v>
      </c>
      <c r="BG143" s="182">
        <f>IF(N143="zákl. prenesená",J143,0)</f>
        <v>0</v>
      </c>
      <c r="BH143" s="182">
        <f>IF(N143="zníž. prenesená",J143,0)</f>
        <v>0</v>
      </c>
      <c r="BI143" s="182">
        <f>IF(N143="nulová",J143,0)</f>
        <v>0</v>
      </c>
      <c r="BJ143" s="15" t="s">
        <v>149</v>
      </c>
      <c r="BK143" s="182">
        <f>ROUND(I143*H143,2)</f>
        <v>641.70000000000005</v>
      </c>
      <c r="BL143" s="15" t="s">
        <v>260</v>
      </c>
      <c r="BM143" s="181" t="s">
        <v>221</v>
      </c>
    </row>
    <row r="144" s="2" customFormat="1" ht="16.5" customHeight="1">
      <c r="A144" s="28"/>
      <c r="B144" s="169"/>
      <c r="C144" s="183" t="s">
        <v>184</v>
      </c>
      <c r="D144" s="183" t="s">
        <v>291</v>
      </c>
      <c r="E144" s="184" t="s">
        <v>1253</v>
      </c>
      <c r="F144" s="185" t="s">
        <v>1254</v>
      </c>
      <c r="G144" s="186" t="s">
        <v>147</v>
      </c>
      <c r="H144" s="187">
        <v>45</v>
      </c>
      <c r="I144" s="188">
        <v>51.759999999999998</v>
      </c>
      <c r="J144" s="188">
        <f>ROUND(I144*H144,2)</f>
        <v>2329.1999999999998</v>
      </c>
      <c r="K144" s="189"/>
      <c r="L144" s="190"/>
      <c r="M144" s="191" t="s">
        <v>1</v>
      </c>
      <c r="N144" s="192" t="s">
        <v>38</v>
      </c>
      <c r="O144" s="179">
        <v>0</v>
      </c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1" t="s">
        <v>612</v>
      </c>
      <c r="AT144" s="181" t="s">
        <v>291</v>
      </c>
      <c r="AU144" s="181" t="s">
        <v>149</v>
      </c>
      <c r="AY144" s="15" t="s">
        <v>142</v>
      </c>
      <c r="BE144" s="182">
        <f>IF(N144="základná",J144,0)</f>
        <v>0</v>
      </c>
      <c r="BF144" s="182">
        <f>IF(N144="znížená",J144,0)</f>
        <v>2329.1999999999998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5" t="s">
        <v>149</v>
      </c>
      <c r="BK144" s="182">
        <f>ROUND(I144*H144,2)</f>
        <v>2329.1999999999998</v>
      </c>
      <c r="BL144" s="15" t="s">
        <v>260</v>
      </c>
      <c r="BM144" s="181" t="s">
        <v>224</v>
      </c>
    </row>
    <row r="145" s="2" customFormat="1" ht="24.15" customHeight="1">
      <c r="A145" s="28"/>
      <c r="B145" s="169"/>
      <c r="C145" s="170" t="s">
        <v>226</v>
      </c>
      <c r="D145" s="170" t="s">
        <v>144</v>
      </c>
      <c r="E145" s="171" t="s">
        <v>1255</v>
      </c>
      <c r="F145" s="172" t="s">
        <v>1256</v>
      </c>
      <c r="G145" s="173" t="s">
        <v>388</v>
      </c>
      <c r="H145" s="174">
        <v>80</v>
      </c>
      <c r="I145" s="175">
        <v>2.1400000000000001</v>
      </c>
      <c r="J145" s="175">
        <f>ROUND(I145*H145,2)</f>
        <v>171.19999999999999</v>
      </c>
      <c r="K145" s="176"/>
      <c r="L145" s="29"/>
      <c r="M145" s="177" t="s">
        <v>1</v>
      </c>
      <c r="N145" s="178" t="s">
        <v>38</v>
      </c>
      <c r="O145" s="179">
        <v>0</v>
      </c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1" t="s">
        <v>260</v>
      </c>
      <c r="AT145" s="181" t="s">
        <v>144</v>
      </c>
      <c r="AU145" s="181" t="s">
        <v>149</v>
      </c>
      <c r="AY145" s="15" t="s">
        <v>142</v>
      </c>
      <c r="BE145" s="182">
        <f>IF(N145="základná",J145,0)</f>
        <v>0</v>
      </c>
      <c r="BF145" s="182">
        <f>IF(N145="znížená",J145,0)</f>
        <v>171.19999999999999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149</v>
      </c>
      <c r="BK145" s="182">
        <f>ROUND(I145*H145,2)</f>
        <v>171.19999999999999</v>
      </c>
      <c r="BL145" s="15" t="s">
        <v>260</v>
      </c>
      <c r="BM145" s="181" t="s">
        <v>229</v>
      </c>
    </row>
    <row r="146" s="2" customFormat="1" ht="16.5" customHeight="1">
      <c r="A146" s="28"/>
      <c r="B146" s="169"/>
      <c r="C146" s="183" t="s">
        <v>187</v>
      </c>
      <c r="D146" s="183" t="s">
        <v>291</v>
      </c>
      <c r="E146" s="184" t="s">
        <v>1257</v>
      </c>
      <c r="F146" s="185" t="s">
        <v>1258</v>
      </c>
      <c r="G146" s="186" t="s">
        <v>1259</v>
      </c>
      <c r="H146" s="187">
        <v>75.359999999999999</v>
      </c>
      <c r="I146" s="188">
        <v>4.5800000000000001</v>
      </c>
      <c r="J146" s="188">
        <f>ROUND(I146*H146,2)</f>
        <v>345.14999999999998</v>
      </c>
      <c r="K146" s="189"/>
      <c r="L146" s="190"/>
      <c r="M146" s="191" t="s">
        <v>1</v>
      </c>
      <c r="N146" s="192" t="s">
        <v>38</v>
      </c>
      <c r="O146" s="179">
        <v>0</v>
      </c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1" t="s">
        <v>612</v>
      </c>
      <c r="AT146" s="181" t="s">
        <v>291</v>
      </c>
      <c r="AU146" s="181" t="s">
        <v>149</v>
      </c>
      <c r="AY146" s="15" t="s">
        <v>142</v>
      </c>
      <c r="BE146" s="182">
        <f>IF(N146="základná",J146,0)</f>
        <v>0</v>
      </c>
      <c r="BF146" s="182">
        <f>IF(N146="znížená",J146,0)</f>
        <v>345.14999999999998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5" t="s">
        <v>149</v>
      </c>
      <c r="BK146" s="182">
        <f>ROUND(I146*H146,2)</f>
        <v>345.14999999999998</v>
      </c>
      <c r="BL146" s="15" t="s">
        <v>260</v>
      </c>
      <c r="BM146" s="181" t="s">
        <v>232</v>
      </c>
    </row>
    <row r="147" s="2" customFormat="1" ht="24.15" customHeight="1">
      <c r="A147" s="28"/>
      <c r="B147" s="169"/>
      <c r="C147" s="170" t="s">
        <v>233</v>
      </c>
      <c r="D147" s="170" t="s">
        <v>144</v>
      </c>
      <c r="E147" s="171" t="s">
        <v>1260</v>
      </c>
      <c r="F147" s="172" t="s">
        <v>1261</v>
      </c>
      <c r="G147" s="173" t="s">
        <v>388</v>
      </c>
      <c r="H147" s="174">
        <v>10</v>
      </c>
      <c r="I147" s="175">
        <v>2.1400000000000001</v>
      </c>
      <c r="J147" s="175">
        <f>ROUND(I147*H147,2)</f>
        <v>21.399999999999999</v>
      </c>
      <c r="K147" s="176"/>
      <c r="L147" s="29"/>
      <c r="M147" s="177" t="s">
        <v>1</v>
      </c>
      <c r="N147" s="178" t="s">
        <v>38</v>
      </c>
      <c r="O147" s="179">
        <v>0</v>
      </c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1" t="s">
        <v>260</v>
      </c>
      <c r="AT147" s="181" t="s">
        <v>144</v>
      </c>
      <c r="AU147" s="181" t="s">
        <v>149</v>
      </c>
      <c r="AY147" s="15" t="s">
        <v>142</v>
      </c>
      <c r="BE147" s="182">
        <f>IF(N147="základná",J147,0)</f>
        <v>0</v>
      </c>
      <c r="BF147" s="182">
        <f>IF(N147="znížená",J147,0)</f>
        <v>21.399999999999999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149</v>
      </c>
      <c r="BK147" s="182">
        <f>ROUND(I147*H147,2)</f>
        <v>21.399999999999999</v>
      </c>
      <c r="BL147" s="15" t="s">
        <v>260</v>
      </c>
      <c r="BM147" s="181" t="s">
        <v>236</v>
      </c>
    </row>
    <row r="148" s="2" customFormat="1" ht="16.5" customHeight="1">
      <c r="A148" s="28"/>
      <c r="B148" s="169"/>
      <c r="C148" s="183" t="s">
        <v>191</v>
      </c>
      <c r="D148" s="183" t="s">
        <v>291</v>
      </c>
      <c r="E148" s="184" t="s">
        <v>1262</v>
      </c>
      <c r="F148" s="185" t="s">
        <v>1263</v>
      </c>
      <c r="G148" s="186" t="s">
        <v>1259</v>
      </c>
      <c r="H148" s="187">
        <v>6.25</v>
      </c>
      <c r="I148" s="188">
        <v>4.5800000000000001</v>
      </c>
      <c r="J148" s="188">
        <f>ROUND(I148*H148,2)</f>
        <v>28.629999999999999</v>
      </c>
      <c r="K148" s="189"/>
      <c r="L148" s="190"/>
      <c r="M148" s="191" t="s">
        <v>1</v>
      </c>
      <c r="N148" s="192" t="s">
        <v>38</v>
      </c>
      <c r="O148" s="179">
        <v>0</v>
      </c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1" t="s">
        <v>612</v>
      </c>
      <c r="AT148" s="181" t="s">
        <v>291</v>
      </c>
      <c r="AU148" s="181" t="s">
        <v>149</v>
      </c>
      <c r="AY148" s="15" t="s">
        <v>142</v>
      </c>
      <c r="BE148" s="182">
        <f>IF(N148="základná",J148,0)</f>
        <v>0</v>
      </c>
      <c r="BF148" s="182">
        <f>IF(N148="znížená",J148,0)</f>
        <v>28.629999999999999</v>
      </c>
      <c r="BG148" s="182">
        <f>IF(N148="zákl. prenesená",J148,0)</f>
        <v>0</v>
      </c>
      <c r="BH148" s="182">
        <f>IF(N148="zníž. prenesená",J148,0)</f>
        <v>0</v>
      </c>
      <c r="BI148" s="182">
        <f>IF(N148="nulová",J148,0)</f>
        <v>0</v>
      </c>
      <c r="BJ148" s="15" t="s">
        <v>149</v>
      </c>
      <c r="BK148" s="182">
        <f>ROUND(I148*H148,2)</f>
        <v>28.629999999999999</v>
      </c>
      <c r="BL148" s="15" t="s">
        <v>260</v>
      </c>
      <c r="BM148" s="181" t="s">
        <v>239</v>
      </c>
    </row>
    <row r="149" s="2" customFormat="1" ht="16.5" customHeight="1">
      <c r="A149" s="28"/>
      <c r="B149" s="169"/>
      <c r="C149" s="170" t="s">
        <v>240</v>
      </c>
      <c r="D149" s="170" t="s">
        <v>144</v>
      </c>
      <c r="E149" s="171" t="s">
        <v>1264</v>
      </c>
      <c r="F149" s="172" t="s">
        <v>1265</v>
      </c>
      <c r="G149" s="173" t="s">
        <v>147</v>
      </c>
      <c r="H149" s="174">
        <v>5</v>
      </c>
      <c r="I149" s="175">
        <v>1.53</v>
      </c>
      <c r="J149" s="175">
        <f>ROUND(I149*H149,2)</f>
        <v>7.6500000000000004</v>
      </c>
      <c r="K149" s="176"/>
      <c r="L149" s="29"/>
      <c r="M149" s="177" t="s">
        <v>1</v>
      </c>
      <c r="N149" s="178" t="s">
        <v>38</v>
      </c>
      <c r="O149" s="179">
        <v>0</v>
      </c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1" t="s">
        <v>260</v>
      </c>
      <c r="AT149" s="181" t="s">
        <v>144</v>
      </c>
      <c r="AU149" s="181" t="s">
        <v>149</v>
      </c>
      <c r="AY149" s="15" t="s">
        <v>142</v>
      </c>
      <c r="BE149" s="182">
        <f>IF(N149="základná",J149,0)</f>
        <v>0</v>
      </c>
      <c r="BF149" s="182">
        <f>IF(N149="znížená",J149,0)</f>
        <v>7.6500000000000004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149</v>
      </c>
      <c r="BK149" s="182">
        <f>ROUND(I149*H149,2)</f>
        <v>7.6500000000000004</v>
      </c>
      <c r="BL149" s="15" t="s">
        <v>260</v>
      </c>
      <c r="BM149" s="181" t="s">
        <v>243</v>
      </c>
    </row>
    <row r="150" s="2" customFormat="1" ht="16.5" customHeight="1">
      <c r="A150" s="28"/>
      <c r="B150" s="169"/>
      <c r="C150" s="183" t="s">
        <v>195</v>
      </c>
      <c r="D150" s="183" t="s">
        <v>291</v>
      </c>
      <c r="E150" s="184" t="s">
        <v>1266</v>
      </c>
      <c r="F150" s="185" t="s">
        <v>1267</v>
      </c>
      <c r="G150" s="186" t="s">
        <v>147</v>
      </c>
      <c r="H150" s="187">
        <v>5</v>
      </c>
      <c r="I150" s="188">
        <v>1.74</v>
      </c>
      <c r="J150" s="188">
        <f>ROUND(I150*H150,2)</f>
        <v>8.6999999999999993</v>
      </c>
      <c r="K150" s="189"/>
      <c r="L150" s="190"/>
      <c r="M150" s="191" t="s">
        <v>1</v>
      </c>
      <c r="N150" s="192" t="s">
        <v>38</v>
      </c>
      <c r="O150" s="179">
        <v>0</v>
      </c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1" t="s">
        <v>612</v>
      </c>
      <c r="AT150" s="181" t="s">
        <v>291</v>
      </c>
      <c r="AU150" s="181" t="s">
        <v>149</v>
      </c>
      <c r="AY150" s="15" t="s">
        <v>142</v>
      </c>
      <c r="BE150" s="182">
        <f>IF(N150="základná",J150,0)</f>
        <v>0</v>
      </c>
      <c r="BF150" s="182">
        <f>IF(N150="znížená",J150,0)</f>
        <v>8.6999999999999993</v>
      </c>
      <c r="BG150" s="182">
        <f>IF(N150="zákl. prenesená",J150,0)</f>
        <v>0</v>
      </c>
      <c r="BH150" s="182">
        <f>IF(N150="zníž. prenesená",J150,0)</f>
        <v>0</v>
      </c>
      <c r="BI150" s="182">
        <f>IF(N150="nulová",J150,0)</f>
        <v>0</v>
      </c>
      <c r="BJ150" s="15" t="s">
        <v>149</v>
      </c>
      <c r="BK150" s="182">
        <f>ROUND(I150*H150,2)</f>
        <v>8.6999999999999993</v>
      </c>
      <c r="BL150" s="15" t="s">
        <v>260</v>
      </c>
      <c r="BM150" s="181" t="s">
        <v>246</v>
      </c>
    </row>
    <row r="151" s="2" customFormat="1" ht="24.15" customHeight="1">
      <c r="A151" s="28"/>
      <c r="B151" s="169"/>
      <c r="C151" s="170" t="s">
        <v>247</v>
      </c>
      <c r="D151" s="170" t="s">
        <v>144</v>
      </c>
      <c r="E151" s="171" t="s">
        <v>1268</v>
      </c>
      <c r="F151" s="172" t="s">
        <v>1269</v>
      </c>
      <c r="G151" s="173" t="s">
        <v>147</v>
      </c>
      <c r="H151" s="174">
        <v>1</v>
      </c>
      <c r="I151" s="175">
        <v>5.9800000000000004</v>
      </c>
      <c r="J151" s="175">
        <f>ROUND(I151*H151,2)</f>
        <v>5.9800000000000004</v>
      </c>
      <c r="K151" s="176"/>
      <c r="L151" s="29"/>
      <c r="M151" s="177" t="s">
        <v>1</v>
      </c>
      <c r="N151" s="178" t="s">
        <v>38</v>
      </c>
      <c r="O151" s="179">
        <v>0</v>
      </c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1" t="s">
        <v>260</v>
      </c>
      <c r="AT151" s="181" t="s">
        <v>144</v>
      </c>
      <c r="AU151" s="181" t="s">
        <v>149</v>
      </c>
      <c r="AY151" s="15" t="s">
        <v>142</v>
      </c>
      <c r="BE151" s="182">
        <f>IF(N151="základná",J151,0)</f>
        <v>0</v>
      </c>
      <c r="BF151" s="182">
        <f>IF(N151="znížená",J151,0)</f>
        <v>5.9800000000000004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149</v>
      </c>
      <c r="BK151" s="182">
        <f>ROUND(I151*H151,2)</f>
        <v>5.9800000000000004</v>
      </c>
      <c r="BL151" s="15" t="s">
        <v>260</v>
      </c>
      <c r="BM151" s="181" t="s">
        <v>250</v>
      </c>
    </row>
    <row r="152" s="2" customFormat="1" ht="24.15" customHeight="1">
      <c r="A152" s="28"/>
      <c r="B152" s="169"/>
      <c r="C152" s="183" t="s">
        <v>200</v>
      </c>
      <c r="D152" s="183" t="s">
        <v>291</v>
      </c>
      <c r="E152" s="184" t="s">
        <v>1270</v>
      </c>
      <c r="F152" s="185" t="s">
        <v>1271</v>
      </c>
      <c r="G152" s="186" t="s">
        <v>147</v>
      </c>
      <c r="H152" s="187">
        <v>1</v>
      </c>
      <c r="I152" s="188">
        <v>14.6</v>
      </c>
      <c r="J152" s="188">
        <f>ROUND(I152*H152,2)</f>
        <v>14.6</v>
      </c>
      <c r="K152" s="189"/>
      <c r="L152" s="190"/>
      <c r="M152" s="191" t="s">
        <v>1</v>
      </c>
      <c r="N152" s="192" t="s">
        <v>38</v>
      </c>
      <c r="O152" s="179">
        <v>0</v>
      </c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1" t="s">
        <v>612</v>
      </c>
      <c r="AT152" s="181" t="s">
        <v>291</v>
      </c>
      <c r="AU152" s="181" t="s">
        <v>149</v>
      </c>
      <c r="AY152" s="15" t="s">
        <v>142</v>
      </c>
      <c r="BE152" s="182">
        <f>IF(N152="základná",J152,0)</f>
        <v>0</v>
      </c>
      <c r="BF152" s="182">
        <f>IF(N152="znížená",J152,0)</f>
        <v>14.6</v>
      </c>
      <c r="BG152" s="182">
        <f>IF(N152="zákl. prenesená",J152,0)</f>
        <v>0</v>
      </c>
      <c r="BH152" s="182">
        <f>IF(N152="zníž. prenesená",J152,0)</f>
        <v>0</v>
      </c>
      <c r="BI152" s="182">
        <f>IF(N152="nulová",J152,0)</f>
        <v>0</v>
      </c>
      <c r="BJ152" s="15" t="s">
        <v>149</v>
      </c>
      <c r="BK152" s="182">
        <f>ROUND(I152*H152,2)</f>
        <v>14.6</v>
      </c>
      <c r="BL152" s="15" t="s">
        <v>260</v>
      </c>
      <c r="BM152" s="181" t="s">
        <v>253</v>
      </c>
    </row>
    <row r="153" s="2" customFormat="1" ht="21.75" customHeight="1">
      <c r="A153" s="28"/>
      <c r="B153" s="169"/>
      <c r="C153" s="170" t="s">
        <v>254</v>
      </c>
      <c r="D153" s="170" t="s">
        <v>144</v>
      </c>
      <c r="E153" s="171" t="s">
        <v>1272</v>
      </c>
      <c r="F153" s="172" t="s">
        <v>1273</v>
      </c>
      <c r="G153" s="173" t="s">
        <v>147</v>
      </c>
      <c r="H153" s="174">
        <v>50</v>
      </c>
      <c r="I153" s="175">
        <v>0.92000000000000004</v>
      </c>
      <c r="J153" s="175">
        <f>ROUND(I153*H153,2)</f>
        <v>46</v>
      </c>
      <c r="K153" s="176"/>
      <c r="L153" s="29"/>
      <c r="M153" s="177" t="s">
        <v>1</v>
      </c>
      <c r="N153" s="178" t="s">
        <v>38</v>
      </c>
      <c r="O153" s="179">
        <v>0</v>
      </c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1" t="s">
        <v>260</v>
      </c>
      <c r="AT153" s="181" t="s">
        <v>144</v>
      </c>
      <c r="AU153" s="181" t="s">
        <v>149</v>
      </c>
      <c r="AY153" s="15" t="s">
        <v>142</v>
      </c>
      <c r="BE153" s="182">
        <f>IF(N153="základná",J153,0)</f>
        <v>0</v>
      </c>
      <c r="BF153" s="182">
        <f>IF(N153="znížená",J153,0)</f>
        <v>46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5" t="s">
        <v>149</v>
      </c>
      <c r="BK153" s="182">
        <f>ROUND(I153*H153,2)</f>
        <v>46</v>
      </c>
      <c r="BL153" s="15" t="s">
        <v>260</v>
      </c>
      <c r="BM153" s="181" t="s">
        <v>257</v>
      </c>
    </row>
    <row r="154" s="2" customFormat="1" ht="24.15" customHeight="1">
      <c r="A154" s="28"/>
      <c r="B154" s="169"/>
      <c r="C154" s="183" t="s">
        <v>203</v>
      </c>
      <c r="D154" s="183" t="s">
        <v>291</v>
      </c>
      <c r="E154" s="184" t="s">
        <v>1274</v>
      </c>
      <c r="F154" s="185" t="s">
        <v>1275</v>
      </c>
      <c r="G154" s="186" t="s">
        <v>147</v>
      </c>
      <c r="H154" s="187">
        <v>50</v>
      </c>
      <c r="I154" s="188">
        <v>1.94</v>
      </c>
      <c r="J154" s="188">
        <f>ROUND(I154*H154,2)</f>
        <v>97</v>
      </c>
      <c r="K154" s="189"/>
      <c r="L154" s="190"/>
      <c r="M154" s="191" t="s">
        <v>1</v>
      </c>
      <c r="N154" s="192" t="s">
        <v>38</v>
      </c>
      <c r="O154" s="179">
        <v>0</v>
      </c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1" t="s">
        <v>612</v>
      </c>
      <c r="AT154" s="181" t="s">
        <v>291</v>
      </c>
      <c r="AU154" s="181" t="s">
        <v>149</v>
      </c>
      <c r="AY154" s="15" t="s">
        <v>142</v>
      </c>
      <c r="BE154" s="182">
        <f>IF(N154="základná",J154,0)</f>
        <v>0</v>
      </c>
      <c r="BF154" s="182">
        <f>IF(N154="znížená",J154,0)</f>
        <v>97</v>
      </c>
      <c r="BG154" s="182">
        <f>IF(N154="zákl. prenesená",J154,0)</f>
        <v>0</v>
      </c>
      <c r="BH154" s="182">
        <f>IF(N154="zníž. prenesená",J154,0)</f>
        <v>0</v>
      </c>
      <c r="BI154" s="182">
        <f>IF(N154="nulová",J154,0)</f>
        <v>0</v>
      </c>
      <c r="BJ154" s="15" t="s">
        <v>149</v>
      </c>
      <c r="BK154" s="182">
        <f>ROUND(I154*H154,2)</f>
        <v>97</v>
      </c>
      <c r="BL154" s="15" t="s">
        <v>260</v>
      </c>
      <c r="BM154" s="181" t="s">
        <v>260</v>
      </c>
    </row>
    <row r="155" s="2" customFormat="1" ht="24.15" customHeight="1">
      <c r="A155" s="28"/>
      <c r="B155" s="169"/>
      <c r="C155" s="170" t="s">
        <v>262</v>
      </c>
      <c r="D155" s="170" t="s">
        <v>144</v>
      </c>
      <c r="E155" s="171" t="s">
        <v>1276</v>
      </c>
      <c r="F155" s="172" t="s">
        <v>1277</v>
      </c>
      <c r="G155" s="173" t="s">
        <v>147</v>
      </c>
      <c r="H155" s="174">
        <v>3</v>
      </c>
      <c r="I155" s="175">
        <v>1.53</v>
      </c>
      <c r="J155" s="175">
        <f>ROUND(I155*H155,2)</f>
        <v>4.5899999999999999</v>
      </c>
      <c r="K155" s="176"/>
      <c r="L155" s="29"/>
      <c r="M155" s="177" t="s">
        <v>1</v>
      </c>
      <c r="N155" s="178" t="s">
        <v>38</v>
      </c>
      <c r="O155" s="179">
        <v>0</v>
      </c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1" t="s">
        <v>260</v>
      </c>
      <c r="AT155" s="181" t="s">
        <v>144</v>
      </c>
      <c r="AU155" s="181" t="s">
        <v>149</v>
      </c>
      <c r="AY155" s="15" t="s">
        <v>142</v>
      </c>
      <c r="BE155" s="182">
        <f>IF(N155="základná",J155,0)</f>
        <v>0</v>
      </c>
      <c r="BF155" s="182">
        <f>IF(N155="znížená",J155,0)</f>
        <v>4.5899999999999999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5" t="s">
        <v>149</v>
      </c>
      <c r="BK155" s="182">
        <f>ROUND(I155*H155,2)</f>
        <v>4.5899999999999999</v>
      </c>
      <c r="BL155" s="15" t="s">
        <v>260</v>
      </c>
      <c r="BM155" s="181" t="s">
        <v>265</v>
      </c>
    </row>
    <row r="156" s="2" customFormat="1" ht="21.75" customHeight="1">
      <c r="A156" s="28"/>
      <c r="B156" s="169"/>
      <c r="C156" s="183" t="s">
        <v>207</v>
      </c>
      <c r="D156" s="183" t="s">
        <v>291</v>
      </c>
      <c r="E156" s="184" t="s">
        <v>1278</v>
      </c>
      <c r="F156" s="185" t="s">
        <v>1279</v>
      </c>
      <c r="G156" s="186" t="s">
        <v>147</v>
      </c>
      <c r="H156" s="187">
        <v>3</v>
      </c>
      <c r="I156" s="188">
        <v>1.21</v>
      </c>
      <c r="J156" s="188">
        <f>ROUND(I156*H156,2)</f>
        <v>3.6299999999999999</v>
      </c>
      <c r="K156" s="189"/>
      <c r="L156" s="190"/>
      <c r="M156" s="191" t="s">
        <v>1</v>
      </c>
      <c r="N156" s="192" t="s">
        <v>38</v>
      </c>
      <c r="O156" s="179">
        <v>0</v>
      </c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1" t="s">
        <v>612</v>
      </c>
      <c r="AT156" s="181" t="s">
        <v>291</v>
      </c>
      <c r="AU156" s="181" t="s">
        <v>149</v>
      </c>
      <c r="AY156" s="15" t="s">
        <v>142</v>
      </c>
      <c r="BE156" s="182">
        <f>IF(N156="základná",J156,0)</f>
        <v>0</v>
      </c>
      <c r="BF156" s="182">
        <f>IF(N156="znížená",J156,0)</f>
        <v>3.6299999999999999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5" t="s">
        <v>149</v>
      </c>
      <c r="BK156" s="182">
        <f>ROUND(I156*H156,2)</f>
        <v>3.6299999999999999</v>
      </c>
      <c r="BL156" s="15" t="s">
        <v>260</v>
      </c>
      <c r="BM156" s="181" t="s">
        <v>268</v>
      </c>
    </row>
    <row r="157" s="2" customFormat="1" ht="16.5" customHeight="1">
      <c r="A157" s="28"/>
      <c r="B157" s="169"/>
      <c r="C157" s="170" t="s">
        <v>269</v>
      </c>
      <c r="D157" s="170" t="s">
        <v>144</v>
      </c>
      <c r="E157" s="171" t="s">
        <v>1280</v>
      </c>
      <c r="F157" s="172" t="s">
        <v>1281</v>
      </c>
      <c r="G157" s="173" t="s">
        <v>147</v>
      </c>
      <c r="H157" s="174">
        <v>21</v>
      </c>
      <c r="I157" s="175">
        <v>1.22</v>
      </c>
      <c r="J157" s="175">
        <f>ROUND(I157*H157,2)</f>
        <v>25.620000000000001</v>
      </c>
      <c r="K157" s="176"/>
      <c r="L157" s="29"/>
      <c r="M157" s="177" t="s">
        <v>1</v>
      </c>
      <c r="N157" s="178" t="s">
        <v>38</v>
      </c>
      <c r="O157" s="179">
        <v>0</v>
      </c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1" t="s">
        <v>260</v>
      </c>
      <c r="AT157" s="181" t="s">
        <v>144</v>
      </c>
      <c r="AU157" s="181" t="s">
        <v>149</v>
      </c>
      <c r="AY157" s="15" t="s">
        <v>142</v>
      </c>
      <c r="BE157" s="182">
        <f>IF(N157="základná",J157,0)</f>
        <v>0</v>
      </c>
      <c r="BF157" s="182">
        <f>IF(N157="znížená",J157,0)</f>
        <v>25.620000000000001</v>
      </c>
      <c r="BG157" s="182">
        <f>IF(N157="zákl. prenesená",J157,0)</f>
        <v>0</v>
      </c>
      <c r="BH157" s="182">
        <f>IF(N157="zníž. prenesená",J157,0)</f>
        <v>0</v>
      </c>
      <c r="BI157" s="182">
        <f>IF(N157="nulová",J157,0)</f>
        <v>0</v>
      </c>
      <c r="BJ157" s="15" t="s">
        <v>149</v>
      </c>
      <c r="BK157" s="182">
        <f>ROUND(I157*H157,2)</f>
        <v>25.620000000000001</v>
      </c>
      <c r="BL157" s="15" t="s">
        <v>260</v>
      </c>
      <c r="BM157" s="181" t="s">
        <v>272</v>
      </c>
    </row>
    <row r="158" s="2" customFormat="1" ht="24.15" customHeight="1">
      <c r="A158" s="28"/>
      <c r="B158" s="169"/>
      <c r="C158" s="183" t="s">
        <v>210</v>
      </c>
      <c r="D158" s="183" t="s">
        <v>291</v>
      </c>
      <c r="E158" s="184" t="s">
        <v>1282</v>
      </c>
      <c r="F158" s="185" t="s">
        <v>1283</v>
      </c>
      <c r="G158" s="186" t="s">
        <v>147</v>
      </c>
      <c r="H158" s="187">
        <v>21</v>
      </c>
      <c r="I158" s="188">
        <v>0.56999999999999995</v>
      </c>
      <c r="J158" s="188">
        <f>ROUND(I158*H158,2)</f>
        <v>11.970000000000001</v>
      </c>
      <c r="K158" s="189"/>
      <c r="L158" s="190"/>
      <c r="M158" s="191" t="s">
        <v>1</v>
      </c>
      <c r="N158" s="192" t="s">
        <v>38</v>
      </c>
      <c r="O158" s="179">
        <v>0</v>
      </c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1" t="s">
        <v>612</v>
      </c>
      <c r="AT158" s="181" t="s">
        <v>291</v>
      </c>
      <c r="AU158" s="181" t="s">
        <v>149</v>
      </c>
      <c r="AY158" s="15" t="s">
        <v>142</v>
      </c>
      <c r="BE158" s="182">
        <f>IF(N158="základná",J158,0)</f>
        <v>0</v>
      </c>
      <c r="BF158" s="182">
        <f>IF(N158="znížená",J158,0)</f>
        <v>11.970000000000001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5" t="s">
        <v>149</v>
      </c>
      <c r="BK158" s="182">
        <f>ROUND(I158*H158,2)</f>
        <v>11.970000000000001</v>
      </c>
      <c r="BL158" s="15" t="s">
        <v>260</v>
      </c>
      <c r="BM158" s="181" t="s">
        <v>275</v>
      </c>
    </row>
    <row r="159" s="2" customFormat="1" ht="24.15" customHeight="1">
      <c r="A159" s="28"/>
      <c r="B159" s="169"/>
      <c r="C159" s="170" t="s">
        <v>276</v>
      </c>
      <c r="D159" s="170" t="s">
        <v>144</v>
      </c>
      <c r="E159" s="171" t="s">
        <v>1284</v>
      </c>
      <c r="F159" s="172" t="s">
        <v>1285</v>
      </c>
      <c r="G159" s="173" t="s">
        <v>388</v>
      </c>
      <c r="H159" s="174">
        <v>135</v>
      </c>
      <c r="I159" s="175">
        <v>1.01</v>
      </c>
      <c r="J159" s="175">
        <f>ROUND(I159*H159,2)</f>
        <v>136.34999999999999</v>
      </c>
      <c r="K159" s="176"/>
      <c r="L159" s="29"/>
      <c r="M159" s="177" t="s">
        <v>1</v>
      </c>
      <c r="N159" s="178" t="s">
        <v>38</v>
      </c>
      <c r="O159" s="179">
        <v>0</v>
      </c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1" t="s">
        <v>260</v>
      </c>
      <c r="AT159" s="181" t="s">
        <v>144</v>
      </c>
      <c r="AU159" s="181" t="s">
        <v>149</v>
      </c>
      <c r="AY159" s="15" t="s">
        <v>142</v>
      </c>
      <c r="BE159" s="182">
        <f>IF(N159="základná",J159,0)</f>
        <v>0</v>
      </c>
      <c r="BF159" s="182">
        <f>IF(N159="znížená",J159,0)</f>
        <v>136.34999999999999</v>
      </c>
      <c r="BG159" s="182">
        <f>IF(N159="zákl. prenesená",J159,0)</f>
        <v>0</v>
      </c>
      <c r="BH159" s="182">
        <f>IF(N159="zníž. prenesená",J159,0)</f>
        <v>0</v>
      </c>
      <c r="BI159" s="182">
        <f>IF(N159="nulová",J159,0)</f>
        <v>0</v>
      </c>
      <c r="BJ159" s="15" t="s">
        <v>149</v>
      </c>
      <c r="BK159" s="182">
        <f>ROUND(I159*H159,2)</f>
        <v>136.34999999999999</v>
      </c>
      <c r="BL159" s="15" t="s">
        <v>260</v>
      </c>
      <c r="BM159" s="181" t="s">
        <v>279</v>
      </c>
    </row>
    <row r="160" s="2" customFormat="1" ht="16.5" customHeight="1">
      <c r="A160" s="28"/>
      <c r="B160" s="169"/>
      <c r="C160" s="183" t="s">
        <v>214</v>
      </c>
      <c r="D160" s="183" t="s">
        <v>291</v>
      </c>
      <c r="E160" s="184" t="s">
        <v>1286</v>
      </c>
      <c r="F160" s="185" t="s">
        <v>1287</v>
      </c>
      <c r="G160" s="186" t="s">
        <v>1259</v>
      </c>
      <c r="H160" s="187">
        <v>18.225000000000001</v>
      </c>
      <c r="I160" s="188">
        <v>6.3399999999999999</v>
      </c>
      <c r="J160" s="188">
        <f>ROUND(I160*H160,2)</f>
        <v>115.55</v>
      </c>
      <c r="K160" s="189"/>
      <c r="L160" s="190"/>
      <c r="M160" s="191" t="s">
        <v>1</v>
      </c>
      <c r="N160" s="192" t="s">
        <v>38</v>
      </c>
      <c r="O160" s="179">
        <v>0</v>
      </c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1" t="s">
        <v>612</v>
      </c>
      <c r="AT160" s="181" t="s">
        <v>291</v>
      </c>
      <c r="AU160" s="181" t="s">
        <v>149</v>
      </c>
      <c r="AY160" s="15" t="s">
        <v>142</v>
      </c>
      <c r="BE160" s="182">
        <f>IF(N160="základná",J160,0)</f>
        <v>0</v>
      </c>
      <c r="BF160" s="182">
        <f>IF(N160="znížená",J160,0)</f>
        <v>115.55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5" t="s">
        <v>149</v>
      </c>
      <c r="BK160" s="182">
        <f>ROUND(I160*H160,2)</f>
        <v>115.55</v>
      </c>
      <c r="BL160" s="15" t="s">
        <v>260</v>
      </c>
      <c r="BM160" s="181" t="s">
        <v>282</v>
      </c>
    </row>
    <row r="161" s="2" customFormat="1" ht="24.15" customHeight="1">
      <c r="A161" s="28"/>
      <c r="B161" s="169"/>
      <c r="C161" s="170" t="s">
        <v>283</v>
      </c>
      <c r="D161" s="170" t="s">
        <v>144</v>
      </c>
      <c r="E161" s="171" t="s">
        <v>1288</v>
      </c>
      <c r="F161" s="172" t="s">
        <v>1289</v>
      </c>
      <c r="G161" s="173" t="s">
        <v>388</v>
      </c>
      <c r="H161" s="174">
        <v>6</v>
      </c>
      <c r="I161" s="175">
        <v>1.29</v>
      </c>
      <c r="J161" s="175">
        <f>ROUND(I161*H161,2)</f>
        <v>7.7400000000000002</v>
      </c>
      <c r="K161" s="176"/>
      <c r="L161" s="29"/>
      <c r="M161" s="177" t="s">
        <v>1</v>
      </c>
      <c r="N161" s="178" t="s">
        <v>38</v>
      </c>
      <c r="O161" s="179">
        <v>0</v>
      </c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1" t="s">
        <v>260</v>
      </c>
      <c r="AT161" s="181" t="s">
        <v>144</v>
      </c>
      <c r="AU161" s="181" t="s">
        <v>149</v>
      </c>
      <c r="AY161" s="15" t="s">
        <v>142</v>
      </c>
      <c r="BE161" s="182">
        <f>IF(N161="základná",J161,0)</f>
        <v>0</v>
      </c>
      <c r="BF161" s="182">
        <f>IF(N161="znížená",J161,0)</f>
        <v>7.7400000000000002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5" t="s">
        <v>149</v>
      </c>
      <c r="BK161" s="182">
        <f>ROUND(I161*H161,2)</f>
        <v>7.7400000000000002</v>
      </c>
      <c r="BL161" s="15" t="s">
        <v>260</v>
      </c>
      <c r="BM161" s="181" t="s">
        <v>286</v>
      </c>
    </row>
    <row r="162" s="2" customFormat="1" ht="24.15" customHeight="1">
      <c r="A162" s="28"/>
      <c r="B162" s="169"/>
      <c r="C162" s="183" t="s">
        <v>217</v>
      </c>
      <c r="D162" s="183" t="s">
        <v>291</v>
      </c>
      <c r="E162" s="184" t="s">
        <v>1290</v>
      </c>
      <c r="F162" s="185" t="s">
        <v>1291</v>
      </c>
      <c r="G162" s="186" t="s">
        <v>388</v>
      </c>
      <c r="H162" s="187">
        <v>6</v>
      </c>
      <c r="I162" s="188">
        <v>0.90000000000000002</v>
      </c>
      <c r="J162" s="188">
        <f>ROUND(I162*H162,2)</f>
        <v>5.4000000000000004</v>
      </c>
      <c r="K162" s="189"/>
      <c r="L162" s="190"/>
      <c r="M162" s="191" t="s">
        <v>1</v>
      </c>
      <c r="N162" s="192" t="s">
        <v>38</v>
      </c>
      <c r="O162" s="179">
        <v>0</v>
      </c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1" t="s">
        <v>612</v>
      </c>
      <c r="AT162" s="181" t="s">
        <v>291</v>
      </c>
      <c r="AU162" s="181" t="s">
        <v>149</v>
      </c>
      <c r="AY162" s="15" t="s">
        <v>142</v>
      </c>
      <c r="BE162" s="182">
        <f>IF(N162="základná",J162,0)</f>
        <v>0</v>
      </c>
      <c r="BF162" s="182">
        <f>IF(N162="znížená",J162,0)</f>
        <v>5.4000000000000004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5" t="s">
        <v>149</v>
      </c>
      <c r="BK162" s="182">
        <f>ROUND(I162*H162,2)</f>
        <v>5.4000000000000004</v>
      </c>
      <c r="BL162" s="15" t="s">
        <v>260</v>
      </c>
      <c r="BM162" s="181" t="s">
        <v>289</v>
      </c>
    </row>
    <row r="163" s="2" customFormat="1" ht="24.15" customHeight="1">
      <c r="A163" s="28"/>
      <c r="B163" s="169"/>
      <c r="C163" s="183" t="s">
        <v>290</v>
      </c>
      <c r="D163" s="183" t="s">
        <v>291</v>
      </c>
      <c r="E163" s="184" t="s">
        <v>1292</v>
      </c>
      <c r="F163" s="185" t="s">
        <v>1293</v>
      </c>
      <c r="G163" s="186" t="s">
        <v>147</v>
      </c>
      <c r="H163" s="187">
        <v>1.8</v>
      </c>
      <c r="I163" s="188">
        <v>0.28999999999999998</v>
      </c>
      <c r="J163" s="188">
        <f>ROUND(I163*H163,2)</f>
        <v>0.52000000000000002</v>
      </c>
      <c r="K163" s="189"/>
      <c r="L163" s="190"/>
      <c r="M163" s="191" t="s">
        <v>1</v>
      </c>
      <c r="N163" s="192" t="s">
        <v>38</v>
      </c>
      <c r="O163" s="179">
        <v>0</v>
      </c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1" t="s">
        <v>612</v>
      </c>
      <c r="AT163" s="181" t="s">
        <v>291</v>
      </c>
      <c r="AU163" s="181" t="s">
        <v>149</v>
      </c>
      <c r="AY163" s="15" t="s">
        <v>142</v>
      </c>
      <c r="BE163" s="182">
        <f>IF(N163="základná",J163,0)</f>
        <v>0</v>
      </c>
      <c r="BF163" s="182">
        <f>IF(N163="znížená",J163,0)</f>
        <v>0.52000000000000002</v>
      </c>
      <c r="BG163" s="182">
        <f>IF(N163="zákl. prenesená",J163,0)</f>
        <v>0</v>
      </c>
      <c r="BH163" s="182">
        <f>IF(N163="zníž. prenesená",J163,0)</f>
        <v>0</v>
      </c>
      <c r="BI163" s="182">
        <f>IF(N163="nulová",J163,0)</f>
        <v>0</v>
      </c>
      <c r="BJ163" s="15" t="s">
        <v>149</v>
      </c>
      <c r="BK163" s="182">
        <f>ROUND(I163*H163,2)</f>
        <v>0.52000000000000002</v>
      </c>
      <c r="BL163" s="15" t="s">
        <v>260</v>
      </c>
      <c r="BM163" s="181" t="s">
        <v>294</v>
      </c>
    </row>
    <row r="164" s="2" customFormat="1" ht="16.5" customHeight="1">
      <c r="A164" s="28"/>
      <c r="B164" s="169"/>
      <c r="C164" s="183" t="s">
        <v>221</v>
      </c>
      <c r="D164" s="183" t="s">
        <v>291</v>
      </c>
      <c r="E164" s="184" t="s">
        <v>1286</v>
      </c>
      <c r="F164" s="185" t="s">
        <v>1287</v>
      </c>
      <c r="G164" s="186" t="s">
        <v>1259</v>
      </c>
      <c r="H164" s="187">
        <v>0.81000000000000005</v>
      </c>
      <c r="I164" s="188">
        <v>6.3399999999999999</v>
      </c>
      <c r="J164" s="188">
        <f>ROUND(I164*H164,2)</f>
        <v>5.1399999999999997</v>
      </c>
      <c r="K164" s="189"/>
      <c r="L164" s="190"/>
      <c r="M164" s="191" t="s">
        <v>1</v>
      </c>
      <c r="N164" s="192" t="s">
        <v>38</v>
      </c>
      <c r="O164" s="179">
        <v>0</v>
      </c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1" t="s">
        <v>612</v>
      </c>
      <c r="AT164" s="181" t="s">
        <v>291</v>
      </c>
      <c r="AU164" s="181" t="s">
        <v>149</v>
      </c>
      <c r="AY164" s="15" t="s">
        <v>142</v>
      </c>
      <c r="BE164" s="182">
        <f>IF(N164="základná",J164,0)</f>
        <v>0</v>
      </c>
      <c r="BF164" s="182">
        <f>IF(N164="znížená",J164,0)</f>
        <v>5.1399999999999997</v>
      </c>
      <c r="BG164" s="182">
        <f>IF(N164="zákl. prenesená",J164,0)</f>
        <v>0</v>
      </c>
      <c r="BH164" s="182">
        <f>IF(N164="zníž. prenesená",J164,0)</f>
        <v>0</v>
      </c>
      <c r="BI164" s="182">
        <f>IF(N164="nulová",J164,0)</f>
        <v>0</v>
      </c>
      <c r="BJ164" s="15" t="s">
        <v>149</v>
      </c>
      <c r="BK164" s="182">
        <f>ROUND(I164*H164,2)</f>
        <v>5.1399999999999997</v>
      </c>
      <c r="BL164" s="15" t="s">
        <v>260</v>
      </c>
      <c r="BM164" s="181" t="s">
        <v>297</v>
      </c>
    </row>
    <row r="165" s="2" customFormat="1" ht="24.15" customHeight="1">
      <c r="A165" s="28"/>
      <c r="B165" s="169"/>
      <c r="C165" s="170" t="s">
        <v>298</v>
      </c>
      <c r="D165" s="170" t="s">
        <v>144</v>
      </c>
      <c r="E165" s="171" t="s">
        <v>1294</v>
      </c>
      <c r="F165" s="172" t="s">
        <v>1295</v>
      </c>
      <c r="G165" s="173" t="s">
        <v>147</v>
      </c>
      <c r="H165" s="174">
        <v>1</v>
      </c>
      <c r="I165" s="175">
        <v>5.9800000000000004</v>
      </c>
      <c r="J165" s="175">
        <f>ROUND(I165*H165,2)</f>
        <v>5.9800000000000004</v>
      </c>
      <c r="K165" s="176"/>
      <c r="L165" s="29"/>
      <c r="M165" s="177" t="s">
        <v>1</v>
      </c>
      <c r="N165" s="178" t="s">
        <v>38</v>
      </c>
      <c r="O165" s="179">
        <v>0</v>
      </c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1" t="s">
        <v>260</v>
      </c>
      <c r="AT165" s="181" t="s">
        <v>144</v>
      </c>
      <c r="AU165" s="181" t="s">
        <v>149</v>
      </c>
      <c r="AY165" s="15" t="s">
        <v>142</v>
      </c>
      <c r="BE165" s="182">
        <f>IF(N165="základná",J165,0)</f>
        <v>0</v>
      </c>
      <c r="BF165" s="182">
        <f>IF(N165="znížená",J165,0)</f>
        <v>5.9800000000000004</v>
      </c>
      <c r="BG165" s="182">
        <f>IF(N165="zákl. prenesená",J165,0)</f>
        <v>0</v>
      </c>
      <c r="BH165" s="182">
        <f>IF(N165="zníž. prenesená",J165,0)</f>
        <v>0</v>
      </c>
      <c r="BI165" s="182">
        <f>IF(N165="nulová",J165,0)</f>
        <v>0</v>
      </c>
      <c r="BJ165" s="15" t="s">
        <v>149</v>
      </c>
      <c r="BK165" s="182">
        <f>ROUND(I165*H165,2)</f>
        <v>5.9800000000000004</v>
      </c>
      <c r="BL165" s="15" t="s">
        <v>260</v>
      </c>
      <c r="BM165" s="181" t="s">
        <v>301</v>
      </c>
    </row>
    <row r="166" s="2" customFormat="1" ht="21.75" customHeight="1">
      <c r="A166" s="28"/>
      <c r="B166" s="169"/>
      <c r="C166" s="183" t="s">
        <v>224</v>
      </c>
      <c r="D166" s="183" t="s">
        <v>291</v>
      </c>
      <c r="E166" s="184" t="s">
        <v>1296</v>
      </c>
      <c r="F166" s="185" t="s">
        <v>1297</v>
      </c>
      <c r="G166" s="186" t="s">
        <v>147</v>
      </c>
      <c r="H166" s="187">
        <v>1</v>
      </c>
      <c r="I166" s="188">
        <v>31.91</v>
      </c>
      <c r="J166" s="188">
        <f>ROUND(I166*H166,2)</f>
        <v>31.91</v>
      </c>
      <c r="K166" s="189"/>
      <c r="L166" s="190"/>
      <c r="M166" s="191" t="s">
        <v>1</v>
      </c>
      <c r="N166" s="192" t="s">
        <v>38</v>
      </c>
      <c r="O166" s="179">
        <v>0</v>
      </c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1" t="s">
        <v>612</v>
      </c>
      <c r="AT166" s="181" t="s">
        <v>291</v>
      </c>
      <c r="AU166" s="181" t="s">
        <v>149</v>
      </c>
      <c r="AY166" s="15" t="s">
        <v>142</v>
      </c>
      <c r="BE166" s="182">
        <f>IF(N166="základná",J166,0)</f>
        <v>0</v>
      </c>
      <c r="BF166" s="182">
        <f>IF(N166="znížená",J166,0)</f>
        <v>31.91</v>
      </c>
      <c r="BG166" s="182">
        <f>IF(N166="zákl. prenesená",J166,0)</f>
        <v>0</v>
      </c>
      <c r="BH166" s="182">
        <f>IF(N166="zníž. prenesená",J166,0)</f>
        <v>0</v>
      </c>
      <c r="BI166" s="182">
        <f>IF(N166="nulová",J166,0)</f>
        <v>0</v>
      </c>
      <c r="BJ166" s="15" t="s">
        <v>149</v>
      </c>
      <c r="BK166" s="182">
        <f>ROUND(I166*H166,2)</f>
        <v>31.91</v>
      </c>
      <c r="BL166" s="15" t="s">
        <v>260</v>
      </c>
      <c r="BM166" s="181" t="s">
        <v>304</v>
      </c>
    </row>
    <row r="167" s="2" customFormat="1" ht="21.75" customHeight="1">
      <c r="A167" s="28"/>
      <c r="B167" s="169"/>
      <c r="C167" s="170" t="s">
        <v>305</v>
      </c>
      <c r="D167" s="170" t="s">
        <v>144</v>
      </c>
      <c r="E167" s="171" t="s">
        <v>1298</v>
      </c>
      <c r="F167" s="172" t="s">
        <v>1299</v>
      </c>
      <c r="G167" s="173" t="s">
        <v>388</v>
      </c>
      <c r="H167" s="174">
        <v>100</v>
      </c>
      <c r="I167" s="175">
        <v>0.82999999999999996</v>
      </c>
      <c r="J167" s="175">
        <f>ROUND(I167*H167,2)</f>
        <v>83</v>
      </c>
      <c r="K167" s="176"/>
      <c r="L167" s="29"/>
      <c r="M167" s="177" t="s">
        <v>1</v>
      </c>
      <c r="N167" s="178" t="s">
        <v>38</v>
      </c>
      <c r="O167" s="179">
        <v>0</v>
      </c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1" t="s">
        <v>260</v>
      </c>
      <c r="AT167" s="181" t="s">
        <v>144</v>
      </c>
      <c r="AU167" s="181" t="s">
        <v>149</v>
      </c>
      <c r="AY167" s="15" t="s">
        <v>142</v>
      </c>
      <c r="BE167" s="182">
        <f>IF(N167="základná",J167,0)</f>
        <v>0</v>
      </c>
      <c r="BF167" s="182">
        <f>IF(N167="znížená",J167,0)</f>
        <v>83</v>
      </c>
      <c r="BG167" s="182">
        <f>IF(N167="zákl. prenesená",J167,0)</f>
        <v>0</v>
      </c>
      <c r="BH167" s="182">
        <f>IF(N167="zníž. prenesená",J167,0)</f>
        <v>0</v>
      </c>
      <c r="BI167" s="182">
        <f>IF(N167="nulová",J167,0)</f>
        <v>0</v>
      </c>
      <c r="BJ167" s="15" t="s">
        <v>149</v>
      </c>
      <c r="BK167" s="182">
        <f>ROUND(I167*H167,2)</f>
        <v>83</v>
      </c>
      <c r="BL167" s="15" t="s">
        <v>260</v>
      </c>
      <c r="BM167" s="181" t="s">
        <v>308</v>
      </c>
    </row>
    <row r="168" s="2" customFormat="1" ht="16.5" customHeight="1">
      <c r="A168" s="28"/>
      <c r="B168" s="169"/>
      <c r="C168" s="183" t="s">
        <v>229</v>
      </c>
      <c r="D168" s="183" t="s">
        <v>291</v>
      </c>
      <c r="E168" s="184" t="s">
        <v>1300</v>
      </c>
      <c r="F168" s="185" t="s">
        <v>1301</v>
      </c>
      <c r="G168" s="186" t="s">
        <v>388</v>
      </c>
      <c r="H168" s="187">
        <v>100</v>
      </c>
      <c r="I168" s="188">
        <v>0.71999999999999997</v>
      </c>
      <c r="J168" s="188">
        <f>ROUND(I168*H168,2)</f>
        <v>72</v>
      </c>
      <c r="K168" s="189"/>
      <c r="L168" s="190"/>
      <c r="M168" s="191" t="s">
        <v>1</v>
      </c>
      <c r="N168" s="192" t="s">
        <v>38</v>
      </c>
      <c r="O168" s="179">
        <v>0</v>
      </c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1" t="s">
        <v>612</v>
      </c>
      <c r="AT168" s="181" t="s">
        <v>291</v>
      </c>
      <c r="AU168" s="181" t="s">
        <v>149</v>
      </c>
      <c r="AY168" s="15" t="s">
        <v>142</v>
      </c>
      <c r="BE168" s="182">
        <f>IF(N168="základná",J168,0)</f>
        <v>0</v>
      </c>
      <c r="BF168" s="182">
        <f>IF(N168="znížená",J168,0)</f>
        <v>72</v>
      </c>
      <c r="BG168" s="182">
        <f>IF(N168="zákl. prenesená",J168,0)</f>
        <v>0</v>
      </c>
      <c r="BH168" s="182">
        <f>IF(N168="zníž. prenesená",J168,0)</f>
        <v>0</v>
      </c>
      <c r="BI168" s="182">
        <f>IF(N168="nulová",J168,0)</f>
        <v>0</v>
      </c>
      <c r="BJ168" s="15" t="s">
        <v>149</v>
      </c>
      <c r="BK168" s="182">
        <f>ROUND(I168*H168,2)</f>
        <v>72</v>
      </c>
      <c r="BL168" s="15" t="s">
        <v>260</v>
      </c>
      <c r="BM168" s="181" t="s">
        <v>312</v>
      </c>
    </row>
    <row r="169" s="2" customFormat="1" ht="21.75" customHeight="1">
      <c r="A169" s="28"/>
      <c r="B169" s="169"/>
      <c r="C169" s="170" t="s">
        <v>313</v>
      </c>
      <c r="D169" s="170" t="s">
        <v>144</v>
      </c>
      <c r="E169" s="171" t="s">
        <v>1302</v>
      </c>
      <c r="F169" s="172" t="s">
        <v>1303</v>
      </c>
      <c r="G169" s="173" t="s">
        <v>388</v>
      </c>
      <c r="H169" s="174">
        <v>100</v>
      </c>
      <c r="I169" s="175">
        <v>0.82999999999999996</v>
      </c>
      <c r="J169" s="175">
        <f>ROUND(I169*H169,2)</f>
        <v>83</v>
      </c>
      <c r="K169" s="176"/>
      <c r="L169" s="29"/>
      <c r="M169" s="177" t="s">
        <v>1</v>
      </c>
      <c r="N169" s="178" t="s">
        <v>38</v>
      </c>
      <c r="O169" s="179">
        <v>0</v>
      </c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1" t="s">
        <v>260</v>
      </c>
      <c r="AT169" s="181" t="s">
        <v>144</v>
      </c>
      <c r="AU169" s="181" t="s">
        <v>149</v>
      </c>
      <c r="AY169" s="15" t="s">
        <v>142</v>
      </c>
      <c r="BE169" s="182">
        <f>IF(N169="základná",J169,0)</f>
        <v>0</v>
      </c>
      <c r="BF169" s="182">
        <f>IF(N169="znížená",J169,0)</f>
        <v>83</v>
      </c>
      <c r="BG169" s="182">
        <f>IF(N169="zákl. prenesená",J169,0)</f>
        <v>0</v>
      </c>
      <c r="BH169" s="182">
        <f>IF(N169="zníž. prenesená",J169,0)</f>
        <v>0</v>
      </c>
      <c r="BI169" s="182">
        <f>IF(N169="nulová",J169,0)</f>
        <v>0</v>
      </c>
      <c r="BJ169" s="15" t="s">
        <v>149</v>
      </c>
      <c r="BK169" s="182">
        <f>ROUND(I169*H169,2)</f>
        <v>83</v>
      </c>
      <c r="BL169" s="15" t="s">
        <v>260</v>
      </c>
      <c r="BM169" s="181" t="s">
        <v>316</v>
      </c>
    </row>
    <row r="170" s="2" customFormat="1" ht="16.5" customHeight="1">
      <c r="A170" s="28"/>
      <c r="B170" s="169"/>
      <c r="C170" s="183" t="s">
        <v>232</v>
      </c>
      <c r="D170" s="183" t="s">
        <v>291</v>
      </c>
      <c r="E170" s="184" t="s">
        <v>1304</v>
      </c>
      <c r="F170" s="185" t="s">
        <v>1305</v>
      </c>
      <c r="G170" s="186" t="s">
        <v>388</v>
      </c>
      <c r="H170" s="187">
        <v>100</v>
      </c>
      <c r="I170" s="188">
        <v>0.87</v>
      </c>
      <c r="J170" s="188">
        <f>ROUND(I170*H170,2)</f>
        <v>87</v>
      </c>
      <c r="K170" s="189"/>
      <c r="L170" s="190"/>
      <c r="M170" s="191" t="s">
        <v>1</v>
      </c>
      <c r="N170" s="192" t="s">
        <v>38</v>
      </c>
      <c r="O170" s="179">
        <v>0</v>
      </c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1" t="s">
        <v>612</v>
      </c>
      <c r="AT170" s="181" t="s">
        <v>291</v>
      </c>
      <c r="AU170" s="181" t="s">
        <v>149</v>
      </c>
      <c r="AY170" s="15" t="s">
        <v>142</v>
      </c>
      <c r="BE170" s="182">
        <f>IF(N170="základná",J170,0)</f>
        <v>0</v>
      </c>
      <c r="BF170" s="182">
        <f>IF(N170="znížená",J170,0)</f>
        <v>87</v>
      </c>
      <c r="BG170" s="182">
        <f>IF(N170="zákl. prenesená",J170,0)</f>
        <v>0</v>
      </c>
      <c r="BH170" s="182">
        <f>IF(N170="zníž. prenesená",J170,0)</f>
        <v>0</v>
      </c>
      <c r="BI170" s="182">
        <f>IF(N170="nulová",J170,0)</f>
        <v>0</v>
      </c>
      <c r="BJ170" s="15" t="s">
        <v>149</v>
      </c>
      <c r="BK170" s="182">
        <f>ROUND(I170*H170,2)</f>
        <v>87</v>
      </c>
      <c r="BL170" s="15" t="s">
        <v>260</v>
      </c>
      <c r="BM170" s="181" t="s">
        <v>319</v>
      </c>
    </row>
    <row r="171" s="2" customFormat="1" ht="21.75" customHeight="1">
      <c r="A171" s="28"/>
      <c r="B171" s="169"/>
      <c r="C171" s="170" t="s">
        <v>320</v>
      </c>
      <c r="D171" s="170" t="s">
        <v>144</v>
      </c>
      <c r="E171" s="171" t="s">
        <v>1306</v>
      </c>
      <c r="F171" s="172" t="s">
        <v>1307</v>
      </c>
      <c r="G171" s="173" t="s">
        <v>388</v>
      </c>
      <c r="H171" s="174">
        <v>30</v>
      </c>
      <c r="I171" s="175">
        <v>0.92000000000000004</v>
      </c>
      <c r="J171" s="175">
        <f>ROUND(I171*H171,2)</f>
        <v>27.600000000000001</v>
      </c>
      <c r="K171" s="176"/>
      <c r="L171" s="29"/>
      <c r="M171" s="177" t="s">
        <v>1</v>
      </c>
      <c r="N171" s="178" t="s">
        <v>38</v>
      </c>
      <c r="O171" s="179">
        <v>0</v>
      </c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1" t="s">
        <v>260</v>
      </c>
      <c r="AT171" s="181" t="s">
        <v>144</v>
      </c>
      <c r="AU171" s="181" t="s">
        <v>149</v>
      </c>
      <c r="AY171" s="15" t="s">
        <v>142</v>
      </c>
      <c r="BE171" s="182">
        <f>IF(N171="základná",J171,0)</f>
        <v>0</v>
      </c>
      <c r="BF171" s="182">
        <f>IF(N171="znížená",J171,0)</f>
        <v>27.600000000000001</v>
      </c>
      <c r="BG171" s="182">
        <f>IF(N171="zákl. prenesená",J171,0)</f>
        <v>0</v>
      </c>
      <c r="BH171" s="182">
        <f>IF(N171="zníž. prenesená",J171,0)</f>
        <v>0</v>
      </c>
      <c r="BI171" s="182">
        <f>IF(N171="nulová",J171,0)</f>
        <v>0</v>
      </c>
      <c r="BJ171" s="15" t="s">
        <v>149</v>
      </c>
      <c r="BK171" s="182">
        <f>ROUND(I171*H171,2)</f>
        <v>27.600000000000001</v>
      </c>
      <c r="BL171" s="15" t="s">
        <v>260</v>
      </c>
      <c r="BM171" s="181" t="s">
        <v>323</v>
      </c>
    </row>
    <row r="172" s="2" customFormat="1" ht="16.5" customHeight="1">
      <c r="A172" s="28"/>
      <c r="B172" s="169"/>
      <c r="C172" s="183" t="s">
        <v>236</v>
      </c>
      <c r="D172" s="183" t="s">
        <v>291</v>
      </c>
      <c r="E172" s="184" t="s">
        <v>1308</v>
      </c>
      <c r="F172" s="185" t="s">
        <v>1309</v>
      </c>
      <c r="G172" s="186" t="s">
        <v>388</v>
      </c>
      <c r="H172" s="187">
        <v>30</v>
      </c>
      <c r="I172" s="188">
        <v>2.0899999999999999</v>
      </c>
      <c r="J172" s="188">
        <f>ROUND(I172*H172,2)</f>
        <v>62.700000000000003</v>
      </c>
      <c r="K172" s="189"/>
      <c r="L172" s="190"/>
      <c r="M172" s="191" t="s">
        <v>1</v>
      </c>
      <c r="N172" s="192" t="s">
        <v>38</v>
      </c>
      <c r="O172" s="179">
        <v>0</v>
      </c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1" t="s">
        <v>612</v>
      </c>
      <c r="AT172" s="181" t="s">
        <v>291</v>
      </c>
      <c r="AU172" s="181" t="s">
        <v>149</v>
      </c>
      <c r="AY172" s="15" t="s">
        <v>142</v>
      </c>
      <c r="BE172" s="182">
        <f>IF(N172="základná",J172,0)</f>
        <v>0</v>
      </c>
      <c r="BF172" s="182">
        <f>IF(N172="znížená",J172,0)</f>
        <v>62.700000000000003</v>
      </c>
      <c r="BG172" s="182">
        <f>IF(N172="zákl. prenesená",J172,0)</f>
        <v>0</v>
      </c>
      <c r="BH172" s="182">
        <f>IF(N172="zníž. prenesená",J172,0)</f>
        <v>0</v>
      </c>
      <c r="BI172" s="182">
        <f>IF(N172="nulová",J172,0)</f>
        <v>0</v>
      </c>
      <c r="BJ172" s="15" t="s">
        <v>149</v>
      </c>
      <c r="BK172" s="182">
        <f>ROUND(I172*H172,2)</f>
        <v>62.700000000000003</v>
      </c>
      <c r="BL172" s="15" t="s">
        <v>260</v>
      </c>
      <c r="BM172" s="181" t="s">
        <v>326</v>
      </c>
    </row>
    <row r="173" s="2" customFormat="1" ht="21.75" customHeight="1">
      <c r="A173" s="28"/>
      <c r="B173" s="169"/>
      <c r="C173" s="170" t="s">
        <v>327</v>
      </c>
      <c r="D173" s="170" t="s">
        <v>144</v>
      </c>
      <c r="E173" s="171" t="s">
        <v>1310</v>
      </c>
      <c r="F173" s="172" t="s">
        <v>1311</v>
      </c>
      <c r="G173" s="173" t="s">
        <v>388</v>
      </c>
      <c r="H173" s="174">
        <v>100</v>
      </c>
      <c r="I173" s="175">
        <v>0.92000000000000004</v>
      </c>
      <c r="J173" s="175">
        <f>ROUND(I173*H173,2)</f>
        <v>92</v>
      </c>
      <c r="K173" s="176"/>
      <c r="L173" s="29"/>
      <c r="M173" s="177" t="s">
        <v>1</v>
      </c>
      <c r="N173" s="178" t="s">
        <v>38</v>
      </c>
      <c r="O173" s="179">
        <v>0</v>
      </c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1" t="s">
        <v>260</v>
      </c>
      <c r="AT173" s="181" t="s">
        <v>144</v>
      </c>
      <c r="AU173" s="181" t="s">
        <v>149</v>
      </c>
      <c r="AY173" s="15" t="s">
        <v>142</v>
      </c>
      <c r="BE173" s="182">
        <f>IF(N173="základná",J173,0)</f>
        <v>0</v>
      </c>
      <c r="BF173" s="182">
        <f>IF(N173="znížená",J173,0)</f>
        <v>92</v>
      </c>
      <c r="BG173" s="182">
        <f>IF(N173="zákl. prenesená",J173,0)</f>
        <v>0</v>
      </c>
      <c r="BH173" s="182">
        <f>IF(N173="zníž. prenesená",J173,0)</f>
        <v>0</v>
      </c>
      <c r="BI173" s="182">
        <f>IF(N173="nulová",J173,0)</f>
        <v>0</v>
      </c>
      <c r="BJ173" s="15" t="s">
        <v>149</v>
      </c>
      <c r="BK173" s="182">
        <f>ROUND(I173*H173,2)</f>
        <v>92</v>
      </c>
      <c r="BL173" s="15" t="s">
        <v>260</v>
      </c>
      <c r="BM173" s="181" t="s">
        <v>330</v>
      </c>
    </row>
    <row r="174" s="2" customFormat="1" ht="16.5" customHeight="1">
      <c r="A174" s="28"/>
      <c r="B174" s="169"/>
      <c r="C174" s="183" t="s">
        <v>239</v>
      </c>
      <c r="D174" s="183" t="s">
        <v>291</v>
      </c>
      <c r="E174" s="184" t="s">
        <v>1312</v>
      </c>
      <c r="F174" s="185" t="s">
        <v>1313</v>
      </c>
      <c r="G174" s="186" t="s">
        <v>388</v>
      </c>
      <c r="H174" s="187">
        <v>100</v>
      </c>
      <c r="I174" s="188">
        <v>1.1200000000000001</v>
      </c>
      <c r="J174" s="188">
        <f>ROUND(I174*H174,2)</f>
        <v>112</v>
      </c>
      <c r="K174" s="189"/>
      <c r="L174" s="190"/>
      <c r="M174" s="191" t="s">
        <v>1</v>
      </c>
      <c r="N174" s="192" t="s">
        <v>38</v>
      </c>
      <c r="O174" s="179">
        <v>0</v>
      </c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1" t="s">
        <v>612</v>
      </c>
      <c r="AT174" s="181" t="s">
        <v>291</v>
      </c>
      <c r="AU174" s="181" t="s">
        <v>149</v>
      </c>
      <c r="AY174" s="15" t="s">
        <v>142</v>
      </c>
      <c r="BE174" s="182">
        <f>IF(N174="základná",J174,0)</f>
        <v>0</v>
      </c>
      <c r="BF174" s="182">
        <f>IF(N174="znížená",J174,0)</f>
        <v>112</v>
      </c>
      <c r="BG174" s="182">
        <f>IF(N174="zákl. prenesená",J174,0)</f>
        <v>0</v>
      </c>
      <c r="BH174" s="182">
        <f>IF(N174="zníž. prenesená",J174,0)</f>
        <v>0</v>
      </c>
      <c r="BI174" s="182">
        <f>IF(N174="nulová",J174,0)</f>
        <v>0</v>
      </c>
      <c r="BJ174" s="15" t="s">
        <v>149</v>
      </c>
      <c r="BK174" s="182">
        <f>ROUND(I174*H174,2)</f>
        <v>112</v>
      </c>
      <c r="BL174" s="15" t="s">
        <v>260</v>
      </c>
      <c r="BM174" s="181" t="s">
        <v>333</v>
      </c>
    </row>
    <row r="175" s="2" customFormat="1" ht="21.75" customHeight="1">
      <c r="A175" s="28"/>
      <c r="B175" s="169"/>
      <c r="C175" s="170" t="s">
        <v>335</v>
      </c>
      <c r="D175" s="170" t="s">
        <v>144</v>
      </c>
      <c r="E175" s="171" t="s">
        <v>1314</v>
      </c>
      <c r="F175" s="172" t="s">
        <v>1315</v>
      </c>
      <c r="G175" s="173" t="s">
        <v>388</v>
      </c>
      <c r="H175" s="174">
        <v>25</v>
      </c>
      <c r="I175" s="175">
        <v>0.92000000000000004</v>
      </c>
      <c r="J175" s="175">
        <f>ROUND(I175*H175,2)</f>
        <v>23</v>
      </c>
      <c r="K175" s="176"/>
      <c r="L175" s="29"/>
      <c r="M175" s="177" t="s">
        <v>1</v>
      </c>
      <c r="N175" s="178" t="s">
        <v>38</v>
      </c>
      <c r="O175" s="179">
        <v>0</v>
      </c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1" t="s">
        <v>260</v>
      </c>
      <c r="AT175" s="181" t="s">
        <v>144</v>
      </c>
      <c r="AU175" s="181" t="s">
        <v>149</v>
      </c>
      <c r="AY175" s="15" t="s">
        <v>142</v>
      </c>
      <c r="BE175" s="182">
        <f>IF(N175="základná",J175,0)</f>
        <v>0</v>
      </c>
      <c r="BF175" s="182">
        <f>IF(N175="znížená",J175,0)</f>
        <v>23</v>
      </c>
      <c r="BG175" s="182">
        <f>IF(N175="zákl. prenesená",J175,0)</f>
        <v>0</v>
      </c>
      <c r="BH175" s="182">
        <f>IF(N175="zníž. prenesená",J175,0)</f>
        <v>0</v>
      </c>
      <c r="BI175" s="182">
        <f>IF(N175="nulová",J175,0)</f>
        <v>0</v>
      </c>
      <c r="BJ175" s="15" t="s">
        <v>149</v>
      </c>
      <c r="BK175" s="182">
        <f>ROUND(I175*H175,2)</f>
        <v>23</v>
      </c>
      <c r="BL175" s="15" t="s">
        <v>260</v>
      </c>
      <c r="BM175" s="181" t="s">
        <v>338</v>
      </c>
    </row>
    <row r="176" s="2" customFormat="1" ht="16.5" customHeight="1">
      <c r="A176" s="28"/>
      <c r="B176" s="169"/>
      <c r="C176" s="183" t="s">
        <v>243</v>
      </c>
      <c r="D176" s="183" t="s">
        <v>291</v>
      </c>
      <c r="E176" s="184" t="s">
        <v>1316</v>
      </c>
      <c r="F176" s="185" t="s">
        <v>1317</v>
      </c>
      <c r="G176" s="186" t="s">
        <v>388</v>
      </c>
      <c r="H176" s="187">
        <v>25</v>
      </c>
      <c r="I176" s="188">
        <v>1.78</v>
      </c>
      <c r="J176" s="188">
        <f>ROUND(I176*H176,2)</f>
        <v>44.5</v>
      </c>
      <c r="K176" s="189"/>
      <c r="L176" s="190"/>
      <c r="M176" s="191" t="s">
        <v>1</v>
      </c>
      <c r="N176" s="192" t="s">
        <v>38</v>
      </c>
      <c r="O176" s="179">
        <v>0</v>
      </c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1" t="s">
        <v>612</v>
      </c>
      <c r="AT176" s="181" t="s">
        <v>291</v>
      </c>
      <c r="AU176" s="181" t="s">
        <v>149</v>
      </c>
      <c r="AY176" s="15" t="s">
        <v>142</v>
      </c>
      <c r="BE176" s="182">
        <f>IF(N176="základná",J176,0)</f>
        <v>0</v>
      </c>
      <c r="BF176" s="182">
        <f>IF(N176="znížená",J176,0)</f>
        <v>44.5</v>
      </c>
      <c r="BG176" s="182">
        <f>IF(N176="zákl. prenesená",J176,0)</f>
        <v>0</v>
      </c>
      <c r="BH176" s="182">
        <f>IF(N176="zníž. prenesená",J176,0)</f>
        <v>0</v>
      </c>
      <c r="BI176" s="182">
        <f>IF(N176="nulová",J176,0)</f>
        <v>0</v>
      </c>
      <c r="BJ176" s="15" t="s">
        <v>149</v>
      </c>
      <c r="BK176" s="182">
        <f>ROUND(I176*H176,2)</f>
        <v>44.5</v>
      </c>
      <c r="BL176" s="15" t="s">
        <v>260</v>
      </c>
      <c r="BM176" s="181" t="s">
        <v>341</v>
      </c>
    </row>
    <row r="177" s="2" customFormat="1" ht="21.75" customHeight="1">
      <c r="A177" s="28"/>
      <c r="B177" s="169"/>
      <c r="C177" s="170" t="s">
        <v>342</v>
      </c>
      <c r="D177" s="170" t="s">
        <v>144</v>
      </c>
      <c r="E177" s="171" t="s">
        <v>1318</v>
      </c>
      <c r="F177" s="172" t="s">
        <v>1319</v>
      </c>
      <c r="G177" s="173" t="s">
        <v>388</v>
      </c>
      <c r="H177" s="174">
        <v>30</v>
      </c>
      <c r="I177" s="175">
        <v>2.7599999999999998</v>
      </c>
      <c r="J177" s="175">
        <f>ROUND(I177*H177,2)</f>
        <v>82.799999999999997</v>
      </c>
      <c r="K177" s="176"/>
      <c r="L177" s="29"/>
      <c r="M177" s="177" t="s">
        <v>1</v>
      </c>
      <c r="N177" s="178" t="s">
        <v>38</v>
      </c>
      <c r="O177" s="179">
        <v>0</v>
      </c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1" t="s">
        <v>260</v>
      </c>
      <c r="AT177" s="181" t="s">
        <v>144</v>
      </c>
      <c r="AU177" s="181" t="s">
        <v>149</v>
      </c>
      <c r="AY177" s="15" t="s">
        <v>142</v>
      </c>
      <c r="BE177" s="182">
        <f>IF(N177="základná",J177,0)</f>
        <v>0</v>
      </c>
      <c r="BF177" s="182">
        <f>IF(N177="znížená",J177,0)</f>
        <v>82.799999999999997</v>
      </c>
      <c r="BG177" s="182">
        <f>IF(N177="zákl. prenesená",J177,0)</f>
        <v>0</v>
      </c>
      <c r="BH177" s="182">
        <f>IF(N177="zníž. prenesená",J177,0)</f>
        <v>0</v>
      </c>
      <c r="BI177" s="182">
        <f>IF(N177="nulová",J177,0)</f>
        <v>0</v>
      </c>
      <c r="BJ177" s="15" t="s">
        <v>149</v>
      </c>
      <c r="BK177" s="182">
        <f>ROUND(I177*H177,2)</f>
        <v>82.799999999999997</v>
      </c>
      <c r="BL177" s="15" t="s">
        <v>260</v>
      </c>
      <c r="BM177" s="181" t="s">
        <v>345</v>
      </c>
    </row>
    <row r="178" s="2" customFormat="1" ht="16.5" customHeight="1">
      <c r="A178" s="28"/>
      <c r="B178" s="169"/>
      <c r="C178" s="183" t="s">
        <v>246</v>
      </c>
      <c r="D178" s="183" t="s">
        <v>291</v>
      </c>
      <c r="E178" s="184" t="s">
        <v>1320</v>
      </c>
      <c r="F178" s="185" t="s">
        <v>1321</v>
      </c>
      <c r="G178" s="186" t="s">
        <v>388</v>
      </c>
      <c r="H178" s="187">
        <v>30</v>
      </c>
      <c r="I178" s="188">
        <v>7.75</v>
      </c>
      <c r="J178" s="188">
        <f>ROUND(I178*H178,2)</f>
        <v>232.5</v>
      </c>
      <c r="K178" s="189"/>
      <c r="L178" s="190"/>
      <c r="M178" s="191" t="s">
        <v>1</v>
      </c>
      <c r="N178" s="192" t="s">
        <v>38</v>
      </c>
      <c r="O178" s="179">
        <v>0</v>
      </c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1" t="s">
        <v>612</v>
      </c>
      <c r="AT178" s="181" t="s">
        <v>291</v>
      </c>
      <c r="AU178" s="181" t="s">
        <v>149</v>
      </c>
      <c r="AY178" s="15" t="s">
        <v>142</v>
      </c>
      <c r="BE178" s="182">
        <f>IF(N178="základná",J178,0)</f>
        <v>0</v>
      </c>
      <c r="BF178" s="182">
        <f>IF(N178="znížená",J178,0)</f>
        <v>232.5</v>
      </c>
      <c r="BG178" s="182">
        <f>IF(N178="zákl. prenesená",J178,0)</f>
        <v>0</v>
      </c>
      <c r="BH178" s="182">
        <f>IF(N178="zníž. prenesená",J178,0)</f>
        <v>0</v>
      </c>
      <c r="BI178" s="182">
        <f>IF(N178="nulová",J178,0)</f>
        <v>0</v>
      </c>
      <c r="BJ178" s="15" t="s">
        <v>149</v>
      </c>
      <c r="BK178" s="182">
        <f>ROUND(I178*H178,2)</f>
        <v>232.5</v>
      </c>
      <c r="BL178" s="15" t="s">
        <v>260</v>
      </c>
      <c r="BM178" s="181" t="s">
        <v>348</v>
      </c>
    </row>
    <row r="179" s="2" customFormat="1" ht="21.75" customHeight="1">
      <c r="A179" s="28"/>
      <c r="B179" s="169"/>
      <c r="C179" s="170" t="s">
        <v>349</v>
      </c>
      <c r="D179" s="170" t="s">
        <v>144</v>
      </c>
      <c r="E179" s="171" t="s">
        <v>1322</v>
      </c>
      <c r="F179" s="172" t="s">
        <v>1323</v>
      </c>
      <c r="G179" s="173" t="s">
        <v>388</v>
      </c>
      <c r="H179" s="174">
        <v>20</v>
      </c>
      <c r="I179" s="175">
        <v>9.1999999999999993</v>
      </c>
      <c r="J179" s="175">
        <f>ROUND(I179*H179,2)</f>
        <v>184</v>
      </c>
      <c r="K179" s="176"/>
      <c r="L179" s="29"/>
      <c r="M179" s="177" t="s">
        <v>1</v>
      </c>
      <c r="N179" s="178" t="s">
        <v>38</v>
      </c>
      <c r="O179" s="179">
        <v>0</v>
      </c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81" t="s">
        <v>260</v>
      </c>
      <c r="AT179" s="181" t="s">
        <v>144</v>
      </c>
      <c r="AU179" s="181" t="s">
        <v>149</v>
      </c>
      <c r="AY179" s="15" t="s">
        <v>142</v>
      </c>
      <c r="BE179" s="182">
        <f>IF(N179="základná",J179,0)</f>
        <v>0</v>
      </c>
      <c r="BF179" s="182">
        <f>IF(N179="znížená",J179,0)</f>
        <v>184</v>
      </c>
      <c r="BG179" s="182">
        <f>IF(N179="zákl. prenesená",J179,0)</f>
        <v>0</v>
      </c>
      <c r="BH179" s="182">
        <f>IF(N179="zníž. prenesená",J179,0)</f>
        <v>0</v>
      </c>
      <c r="BI179" s="182">
        <f>IF(N179="nulová",J179,0)</f>
        <v>0</v>
      </c>
      <c r="BJ179" s="15" t="s">
        <v>149</v>
      </c>
      <c r="BK179" s="182">
        <f>ROUND(I179*H179,2)</f>
        <v>184</v>
      </c>
      <c r="BL179" s="15" t="s">
        <v>260</v>
      </c>
      <c r="BM179" s="181" t="s">
        <v>352</v>
      </c>
    </row>
    <row r="180" s="2" customFormat="1" ht="24.15" customHeight="1">
      <c r="A180" s="28"/>
      <c r="B180" s="169"/>
      <c r="C180" s="183" t="s">
        <v>250</v>
      </c>
      <c r="D180" s="183" t="s">
        <v>291</v>
      </c>
      <c r="E180" s="184" t="s">
        <v>1324</v>
      </c>
      <c r="F180" s="185" t="s">
        <v>1325</v>
      </c>
      <c r="G180" s="186" t="s">
        <v>388</v>
      </c>
      <c r="H180" s="187">
        <v>20</v>
      </c>
      <c r="I180" s="188">
        <v>21.82</v>
      </c>
      <c r="J180" s="188">
        <f>ROUND(I180*H180,2)</f>
        <v>436.39999999999998</v>
      </c>
      <c r="K180" s="189"/>
      <c r="L180" s="190"/>
      <c r="M180" s="191" t="s">
        <v>1</v>
      </c>
      <c r="N180" s="192" t="s">
        <v>38</v>
      </c>
      <c r="O180" s="179">
        <v>0</v>
      </c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1" t="s">
        <v>612</v>
      </c>
      <c r="AT180" s="181" t="s">
        <v>291</v>
      </c>
      <c r="AU180" s="181" t="s">
        <v>149</v>
      </c>
      <c r="AY180" s="15" t="s">
        <v>142</v>
      </c>
      <c r="BE180" s="182">
        <f>IF(N180="základná",J180,0)</f>
        <v>0</v>
      </c>
      <c r="BF180" s="182">
        <f>IF(N180="znížená",J180,0)</f>
        <v>436.39999999999998</v>
      </c>
      <c r="BG180" s="182">
        <f>IF(N180="zákl. prenesená",J180,0)</f>
        <v>0</v>
      </c>
      <c r="BH180" s="182">
        <f>IF(N180="zníž. prenesená",J180,0)</f>
        <v>0</v>
      </c>
      <c r="BI180" s="182">
        <f>IF(N180="nulová",J180,0)</f>
        <v>0</v>
      </c>
      <c r="BJ180" s="15" t="s">
        <v>149</v>
      </c>
      <c r="BK180" s="182">
        <f>ROUND(I180*H180,2)</f>
        <v>436.39999999999998</v>
      </c>
      <c r="BL180" s="15" t="s">
        <v>260</v>
      </c>
      <c r="BM180" s="181" t="s">
        <v>355</v>
      </c>
    </row>
    <row r="181" s="2" customFormat="1" ht="24.15" customHeight="1">
      <c r="A181" s="28"/>
      <c r="B181" s="169"/>
      <c r="C181" s="170" t="s">
        <v>356</v>
      </c>
      <c r="D181" s="170" t="s">
        <v>144</v>
      </c>
      <c r="E181" s="171" t="s">
        <v>1326</v>
      </c>
      <c r="F181" s="172" t="s">
        <v>1327</v>
      </c>
      <c r="G181" s="173" t="s">
        <v>388</v>
      </c>
      <c r="H181" s="174">
        <v>10</v>
      </c>
      <c r="I181" s="175">
        <v>0.92000000000000004</v>
      </c>
      <c r="J181" s="175">
        <f>ROUND(I181*H181,2)</f>
        <v>9.1999999999999993</v>
      </c>
      <c r="K181" s="176"/>
      <c r="L181" s="29"/>
      <c r="M181" s="177" t="s">
        <v>1</v>
      </c>
      <c r="N181" s="178" t="s">
        <v>38</v>
      </c>
      <c r="O181" s="179">
        <v>0</v>
      </c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81" t="s">
        <v>260</v>
      </c>
      <c r="AT181" s="181" t="s">
        <v>144</v>
      </c>
      <c r="AU181" s="181" t="s">
        <v>149</v>
      </c>
      <c r="AY181" s="15" t="s">
        <v>142</v>
      </c>
      <c r="BE181" s="182">
        <f>IF(N181="základná",J181,0)</f>
        <v>0</v>
      </c>
      <c r="BF181" s="182">
        <f>IF(N181="znížená",J181,0)</f>
        <v>9.1999999999999993</v>
      </c>
      <c r="BG181" s="182">
        <f>IF(N181="zákl. prenesená",J181,0)</f>
        <v>0</v>
      </c>
      <c r="BH181" s="182">
        <f>IF(N181="zníž. prenesená",J181,0)</f>
        <v>0</v>
      </c>
      <c r="BI181" s="182">
        <f>IF(N181="nulová",J181,0)</f>
        <v>0</v>
      </c>
      <c r="BJ181" s="15" t="s">
        <v>149</v>
      </c>
      <c r="BK181" s="182">
        <f>ROUND(I181*H181,2)</f>
        <v>9.1999999999999993</v>
      </c>
      <c r="BL181" s="15" t="s">
        <v>260</v>
      </c>
      <c r="BM181" s="181" t="s">
        <v>359</v>
      </c>
    </row>
    <row r="182" s="2" customFormat="1" ht="16.5" customHeight="1">
      <c r="A182" s="28"/>
      <c r="B182" s="169"/>
      <c r="C182" s="183" t="s">
        <v>253</v>
      </c>
      <c r="D182" s="183" t="s">
        <v>291</v>
      </c>
      <c r="E182" s="184" t="s">
        <v>1328</v>
      </c>
      <c r="F182" s="185" t="s">
        <v>1329</v>
      </c>
      <c r="G182" s="186" t="s">
        <v>388</v>
      </c>
      <c r="H182" s="187">
        <v>10</v>
      </c>
      <c r="I182" s="188">
        <v>2.48</v>
      </c>
      <c r="J182" s="188">
        <f>ROUND(I182*H182,2)</f>
        <v>24.800000000000001</v>
      </c>
      <c r="K182" s="189"/>
      <c r="L182" s="190"/>
      <c r="M182" s="191" t="s">
        <v>1</v>
      </c>
      <c r="N182" s="192" t="s">
        <v>38</v>
      </c>
      <c r="O182" s="179">
        <v>0</v>
      </c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1" t="s">
        <v>612</v>
      </c>
      <c r="AT182" s="181" t="s">
        <v>291</v>
      </c>
      <c r="AU182" s="181" t="s">
        <v>149</v>
      </c>
      <c r="AY182" s="15" t="s">
        <v>142</v>
      </c>
      <c r="BE182" s="182">
        <f>IF(N182="základná",J182,0)</f>
        <v>0</v>
      </c>
      <c r="BF182" s="182">
        <f>IF(N182="znížená",J182,0)</f>
        <v>24.800000000000001</v>
      </c>
      <c r="BG182" s="182">
        <f>IF(N182="zákl. prenesená",J182,0)</f>
        <v>0</v>
      </c>
      <c r="BH182" s="182">
        <f>IF(N182="zníž. prenesená",J182,0)</f>
        <v>0</v>
      </c>
      <c r="BI182" s="182">
        <f>IF(N182="nulová",J182,0)</f>
        <v>0</v>
      </c>
      <c r="BJ182" s="15" t="s">
        <v>149</v>
      </c>
      <c r="BK182" s="182">
        <f>ROUND(I182*H182,2)</f>
        <v>24.800000000000001</v>
      </c>
      <c r="BL182" s="15" t="s">
        <v>260</v>
      </c>
      <c r="BM182" s="181" t="s">
        <v>362</v>
      </c>
    </row>
    <row r="183" s="12" customFormat="1" ht="22.8" customHeight="1">
      <c r="A183" s="12"/>
      <c r="B183" s="157"/>
      <c r="C183" s="12"/>
      <c r="D183" s="158" t="s">
        <v>71</v>
      </c>
      <c r="E183" s="167" t="s">
        <v>1330</v>
      </c>
      <c r="F183" s="167" t="s">
        <v>1331</v>
      </c>
      <c r="G183" s="12"/>
      <c r="H183" s="12"/>
      <c r="I183" s="12"/>
      <c r="J183" s="168">
        <f>BK183</f>
        <v>226.52000000000001</v>
      </c>
      <c r="K183" s="12"/>
      <c r="L183" s="157"/>
      <c r="M183" s="161"/>
      <c r="N183" s="162"/>
      <c r="O183" s="162"/>
      <c r="P183" s="163">
        <f>SUM(P184:P190)</f>
        <v>0</v>
      </c>
      <c r="Q183" s="162"/>
      <c r="R183" s="163">
        <f>SUM(R184:R190)</f>
        <v>0</v>
      </c>
      <c r="S183" s="162"/>
      <c r="T183" s="164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8" t="s">
        <v>152</v>
      </c>
      <c r="AT183" s="165" t="s">
        <v>71</v>
      </c>
      <c r="AU183" s="165" t="s">
        <v>80</v>
      </c>
      <c r="AY183" s="158" t="s">
        <v>142</v>
      </c>
      <c r="BK183" s="166">
        <f>SUM(BK184:BK190)</f>
        <v>226.52000000000001</v>
      </c>
    </row>
    <row r="184" s="2" customFormat="1" ht="24.15" customHeight="1">
      <c r="A184" s="28"/>
      <c r="B184" s="169"/>
      <c r="C184" s="170" t="s">
        <v>363</v>
      </c>
      <c r="D184" s="170" t="s">
        <v>144</v>
      </c>
      <c r="E184" s="171" t="s">
        <v>1332</v>
      </c>
      <c r="F184" s="172" t="s">
        <v>1333</v>
      </c>
      <c r="G184" s="173" t="s">
        <v>388</v>
      </c>
      <c r="H184" s="174">
        <v>6</v>
      </c>
      <c r="I184" s="175">
        <v>9.6600000000000001</v>
      </c>
      <c r="J184" s="175">
        <f>ROUND(I184*H184,2)</f>
        <v>57.960000000000001</v>
      </c>
      <c r="K184" s="176"/>
      <c r="L184" s="29"/>
      <c r="M184" s="177" t="s">
        <v>1</v>
      </c>
      <c r="N184" s="178" t="s">
        <v>38</v>
      </c>
      <c r="O184" s="179">
        <v>0</v>
      </c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1" t="s">
        <v>260</v>
      </c>
      <c r="AT184" s="181" t="s">
        <v>144</v>
      </c>
      <c r="AU184" s="181" t="s">
        <v>149</v>
      </c>
      <c r="AY184" s="15" t="s">
        <v>142</v>
      </c>
      <c r="BE184" s="182">
        <f>IF(N184="základná",J184,0)</f>
        <v>0</v>
      </c>
      <c r="BF184" s="182">
        <f>IF(N184="znížená",J184,0)</f>
        <v>57.960000000000001</v>
      </c>
      <c r="BG184" s="182">
        <f>IF(N184="zákl. prenesená",J184,0)</f>
        <v>0</v>
      </c>
      <c r="BH184" s="182">
        <f>IF(N184="zníž. prenesená",J184,0)</f>
        <v>0</v>
      </c>
      <c r="BI184" s="182">
        <f>IF(N184="nulová",J184,0)</f>
        <v>0</v>
      </c>
      <c r="BJ184" s="15" t="s">
        <v>149</v>
      </c>
      <c r="BK184" s="182">
        <f>ROUND(I184*H184,2)</f>
        <v>57.960000000000001</v>
      </c>
      <c r="BL184" s="15" t="s">
        <v>260</v>
      </c>
      <c r="BM184" s="181" t="s">
        <v>366</v>
      </c>
    </row>
    <row r="185" s="2" customFormat="1" ht="33" customHeight="1">
      <c r="A185" s="28"/>
      <c r="B185" s="169"/>
      <c r="C185" s="170" t="s">
        <v>257</v>
      </c>
      <c r="D185" s="170" t="s">
        <v>144</v>
      </c>
      <c r="E185" s="171" t="s">
        <v>1334</v>
      </c>
      <c r="F185" s="172" t="s">
        <v>1335</v>
      </c>
      <c r="G185" s="173" t="s">
        <v>388</v>
      </c>
      <c r="H185" s="174">
        <v>6</v>
      </c>
      <c r="I185" s="175">
        <v>11.5</v>
      </c>
      <c r="J185" s="175">
        <f>ROUND(I185*H185,2)</f>
        <v>69</v>
      </c>
      <c r="K185" s="176"/>
      <c r="L185" s="29"/>
      <c r="M185" s="177" t="s">
        <v>1</v>
      </c>
      <c r="N185" s="178" t="s">
        <v>38</v>
      </c>
      <c r="O185" s="179">
        <v>0</v>
      </c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1" t="s">
        <v>260</v>
      </c>
      <c r="AT185" s="181" t="s">
        <v>144</v>
      </c>
      <c r="AU185" s="181" t="s">
        <v>149</v>
      </c>
      <c r="AY185" s="15" t="s">
        <v>142</v>
      </c>
      <c r="BE185" s="182">
        <f>IF(N185="základná",J185,0)</f>
        <v>0</v>
      </c>
      <c r="BF185" s="182">
        <f>IF(N185="znížená",J185,0)</f>
        <v>69</v>
      </c>
      <c r="BG185" s="182">
        <f>IF(N185="zákl. prenesená",J185,0)</f>
        <v>0</v>
      </c>
      <c r="BH185" s="182">
        <f>IF(N185="zníž. prenesená",J185,0)</f>
        <v>0</v>
      </c>
      <c r="BI185" s="182">
        <f>IF(N185="nulová",J185,0)</f>
        <v>0</v>
      </c>
      <c r="BJ185" s="15" t="s">
        <v>149</v>
      </c>
      <c r="BK185" s="182">
        <f>ROUND(I185*H185,2)</f>
        <v>69</v>
      </c>
      <c r="BL185" s="15" t="s">
        <v>260</v>
      </c>
      <c r="BM185" s="181" t="s">
        <v>369</v>
      </c>
    </row>
    <row r="186" s="2" customFormat="1" ht="16.5" customHeight="1">
      <c r="A186" s="28"/>
      <c r="B186" s="169"/>
      <c r="C186" s="183" t="s">
        <v>370</v>
      </c>
      <c r="D186" s="183" t="s">
        <v>291</v>
      </c>
      <c r="E186" s="184" t="s">
        <v>1336</v>
      </c>
      <c r="F186" s="185" t="s">
        <v>1337</v>
      </c>
      <c r="G186" s="186" t="s">
        <v>194</v>
      </c>
      <c r="H186" s="187">
        <v>1</v>
      </c>
      <c r="I186" s="188">
        <v>16.760000000000002</v>
      </c>
      <c r="J186" s="188">
        <f>ROUND(I186*H186,2)</f>
        <v>16.760000000000002</v>
      </c>
      <c r="K186" s="189"/>
      <c r="L186" s="190"/>
      <c r="M186" s="191" t="s">
        <v>1</v>
      </c>
      <c r="N186" s="192" t="s">
        <v>38</v>
      </c>
      <c r="O186" s="179">
        <v>0</v>
      </c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1" t="s">
        <v>612</v>
      </c>
      <c r="AT186" s="181" t="s">
        <v>291</v>
      </c>
      <c r="AU186" s="181" t="s">
        <v>149</v>
      </c>
      <c r="AY186" s="15" t="s">
        <v>142</v>
      </c>
      <c r="BE186" s="182">
        <f>IF(N186="základná",J186,0)</f>
        <v>0</v>
      </c>
      <c r="BF186" s="182">
        <f>IF(N186="znížená",J186,0)</f>
        <v>16.760000000000002</v>
      </c>
      <c r="BG186" s="182">
        <f>IF(N186="zákl. prenesená",J186,0)</f>
        <v>0</v>
      </c>
      <c r="BH186" s="182">
        <f>IF(N186="zníž. prenesená",J186,0)</f>
        <v>0</v>
      </c>
      <c r="BI186" s="182">
        <f>IF(N186="nulová",J186,0)</f>
        <v>0</v>
      </c>
      <c r="BJ186" s="15" t="s">
        <v>149</v>
      </c>
      <c r="BK186" s="182">
        <f>ROUND(I186*H186,2)</f>
        <v>16.760000000000002</v>
      </c>
      <c r="BL186" s="15" t="s">
        <v>260</v>
      </c>
      <c r="BM186" s="181" t="s">
        <v>373</v>
      </c>
    </row>
    <row r="187" s="2" customFormat="1" ht="24.15" customHeight="1">
      <c r="A187" s="28"/>
      <c r="B187" s="169"/>
      <c r="C187" s="170" t="s">
        <v>260</v>
      </c>
      <c r="D187" s="170" t="s">
        <v>144</v>
      </c>
      <c r="E187" s="171" t="s">
        <v>1338</v>
      </c>
      <c r="F187" s="172" t="s">
        <v>1339</v>
      </c>
      <c r="G187" s="173" t="s">
        <v>388</v>
      </c>
      <c r="H187" s="174">
        <v>6</v>
      </c>
      <c r="I187" s="175">
        <v>0.92000000000000004</v>
      </c>
      <c r="J187" s="175">
        <f>ROUND(I187*H187,2)</f>
        <v>5.5199999999999996</v>
      </c>
      <c r="K187" s="176"/>
      <c r="L187" s="29"/>
      <c r="M187" s="177" t="s">
        <v>1</v>
      </c>
      <c r="N187" s="178" t="s">
        <v>38</v>
      </c>
      <c r="O187" s="179">
        <v>0</v>
      </c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1" t="s">
        <v>260</v>
      </c>
      <c r="AT187" s="181" t="s">
        <v>144</v>
      </c>
      <c r="AU187" s="181" t="s">
        <v>149</v>
      </c>
      <c r="AY187" s="15" t="s">
        <v>142</v>
      </c>
      <c r="BE187" s="182">
        <f>IF(N187="základná",J187,0)</f>
        <v>0</v>
      </c>
      <c r="BF187" s="182">
        <f>IF(N187="znížená",J187,0)</f>
        <v>5.5199999999999996</v>
      </c>
      <c r="BG187" s="182">
        <f>IF(N187="zákl. prenesená",J187,0)</f>
        <v>0</v>
      </c>
      <c r="BH187" s="182">
        <f>IF(N187="zníž. prenesená",J187,0)</f>
        <v>0</v>
      </c>
      <c r="BI187" s="182">
        <f>IF(N187="nulová",J187,0)</f>
        <v>0</v>
      </c>
      <c r="BJ187" s="15" t="s">
        <v>149</v>
      </c>
      <c r="BK187" s="182">
        <f>ROUND(I187*H187,2)</f>
        <v>5.5199999999999996</v>
      </c>
      <c r="BL187" s="15" t="s">
        <v>260</v>
      </c>
      <c r="BM187" s="181" t="s">
        <v>376</v>
      </c>
    </row>
    <row r="188" s="2" customFormat="1" ht="16.5" customHeight="1">
      <c r="A188" s="28"/>
      <c r="B188" s="169"/>
      <c r="C188" s="183" t="s">
        <v>377</v>
      </c>
      <c r="D188" s="183" t="s">
        <v>291</v>
      </c>
      <c r="E188" s="184" t="s">
        <v>1340</v>
      </c>
      <c r="F188" s="185" t="s">
        <v>1341</v>
      </c>
      <c r="G188" s="186" t="s">
        <v>388</v>
      </c>
      <c r="H188" s="187">
        <v>6</v>
      </c>
      <c r="I188" s="188">
        <v>0.92000000000000004</v>
      </c>
      <c r="J188" s="188">
        <f>ROUND(I188*H188,2)</f>
        <v>5.5199999999999996</v>
      </c>
      <c r="K188" s="189"/>
      <c r="L188" s="190"/>
      <c r="M188" s="191" t="s">
        <v>1</v>
      </c>
      <c r="N188" s="192" t="s">
        <v>38</v>
      </c>
      <c r="O188" s="179">
        <v>0</v>
      </c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1" t="s">
        <v>612</v>
      </c>
      <c r="AT188" s="181" t="s">
        <v>291</v>
      </c>
      <c r="AU188" s="181" t="s">
        <v>149</v>
      </c>
      <c r="AY188" s="15" t="s">
        <v>142</v>
      </c>
      <c r="BE188" s="182">
        <f>IF(N188="základná",J188,0)</f>
        <v>0</v>
      </c>
      <c r="BF188" s="182">
        <f>IF(N188="znížená",J188,0)</f>
        <v>5.5199999999999996</v>
      </c>
      <c r="BG188" s="182">
        <f>IF(N188="zákl. prenesená",J188,0)</f>
        <v>0</v>
      </c>
      <c r="BH188" s="182">
        <f>IF(N188="zníž. prenesená",J188,0)</f>
        <v>0</v>
      </c>
      <c r="BI188" s="182">
        <f>IF(N188="nulová",J188,0)</f>
        <v>0</v>
      </c>
      <c r="BJ188" s="15" t="s">
        <v>149</v>
      </c>
      <c r="BK188" s="182">
        <f>ROUND(I188*H188,2)</f>
        <v>5.5199999999999996</v>
      </c>
      <c r="BL188" s="15" t="s">
        <v>260</v>
      </c>
      <c r="BM188" s="181" t="s">
        <v>380</v>
      </c>
    </row>
    <row r="189" s="2" customFormat="1" ht="33" customHeight="1">
      <c r="A189" s="28"/>
      <c r="B189" s="169"/>
      <c r="C189" s="170" t="s">
        <v>265</v>
      </c>
      <c r="D189" s="170" t="s">
        <v>144</v>
      </c>
      <c r="E189" s="171" t="s">
        <v>1342</v>
      </c>
      <c r="F189" s="172" t="s">
        <v>1343</v>
      </c>
      <c r="G189" s="173" t="s">
        <v>388</v>
      </c>
      <c r="H189" s="174">
        <v>6</v>
      </c>
      <c r="I189" s="175">
        <v>5.9800000000000004</v>
      </c>
      <c r="J189" s="175">
        <f>ROUND(I189*H189,2)</f>
        <v>35.880000000000003</v>
      </c>
      <c r="K189" s="176"/>
      <c r="L189" s="29"/>
      <c r="M189" s="177" t="s">
        <v>1</v>
      </c>
      <c r="N189" s="178" t="s">
        <v>38</v>
      </c>
      <c r="O189" s="179">
        <v>0</v>
      </c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1" t="s">
        <v>260</v>
      </c>
      <c r="AT189" s="181" t="s">
        <v>144</v>
      </c>
      <c r="AU189" s="181" t="s">
        <v>149</v>
      </c>
      <c r="AY189" s="15" t="s">
        <v>142</v>
      </c>
      <c r="BE189" s="182">
        <f>IF(N189="základná",J189,0)</f>
        <v>0</v>
      </c>
      <c r="BF189" s="182">
        <f>IF(N189="znížená",J189,0)</f>
        <v>35.880000000000003</v>
      </c>
      <c r="BG189" s="182">
        <f>IF(N189="zákl. prenesená",J189,0)</f>
        <v>0</v>
      </c>
      <c r="BH189" s="182">
        <f>IF(N189="zníž. prenesená",J189,0)</f>
        <v>0</v>
      </c>
      <c r="BI189" s="182">
        <f>IF(N189="nulová",J189,0)</f>
        <v>0</v>
      </c>
      <c r="BJ189" s="15" t="s">
        <v>149</v>
      </c>
      <c r="BK189" s="182">
        <f>ROUND(I189*H189,2)</f>
        <v>35.880000000000003</v>
      </c>
      <c r="BL189" s="15" t="s">
        <v>260</v>
      </c>
      <c r="BM189" s="181" t="s">
        <v>383</v>
      </c>
    </row>
    <row r="190" s="2" customFormat="1" ht="33" customHeight="1">
      <c r="A190" s="28"/>
      <c r="B190" s="169"/>
      <c r="C190" s="170" t="s">
        <v>385</v>
      </c>
      <c r="D190" s="170" t="s">
        <v>144</v>
      </c>
      <c r="E190" s="171" t="s">
        <v>1344</v>
      </c>
      <c r="F190" s="172" t="s">
        <v>1345</v>
      </c>
      <c r="G190" s="173" t="s">
        <v>155</v>
      </c>
      <c r="H190" s="174">
        <v>6</v>
      </c>
      <c r="I190" s="175">
        <v>5.9800000000000004</v>
      </c>
      <c r="J190" s="175">
        <f>ROUND(I190*H190,2)</f>
        <v>35.880000000000003</v>
      </c>
      <c r="K190" s="176"/>
      <c r="L190" s="29"/>
      <c r="M190" s="177" t="s">
        <v>1</v>
      </c>
      <c r="N190" s="178" t="s">
        <v>38</v>
      </c>
      <c r="O190" s="179">
        <v>0</v>
      </c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1" t="s">
        <v>260</v>
      </c>
      <c r="AT190" s="181" t="s">
        <v>144</v>
      </c>
      <c r="AU190" s="181" t="s">
        <v>149</v>
      </c>
      <c r="AY190" s="15" t="s">
        <v>142</v>
      </c>
      <c r="BE190" s="182">
        <f>IF(N190="základná",J190,0)</f>
        <v>0</v>
      </c>
      <c r="BF190" s="182">
        <f>IF(N190="znížená",J190,0)</f>
        <v>35.880000000000003</v>
      </c>
      <c r="BG190" s="182">
        <f>IF(N190="zákl. prenesená",J190,0)</f>
        <v>0</v>
      </c>
      <c r="BH190" s="182">
        <f>IF(N190="zníž. prenesená",J190,0)</f>
        <v>0</v>
      </c>
      <c r="BI190" s="182">
        <f>IF(N190="nulová",J190,0)</f>
        <v>0</v>
      </c>
      <c r="BJ190" s="15" t="s">
        <v>149</v>
      </c>
      <c r="BK190" s="182">
        <f>ROUND(I190*H190,2)</f>
        <v>35.880000000000003</v>
      </c>
      <c r="BL190" s="15" t="s">
        <v>260</v>
      </c>
      <c r="BM190" s="181" t="s">
        <v>389</v>
      </c>
    </row>
    <row r="191" s="12" customFormat="1" ht="25.92" customHeight="1">
      <c r="A191" s="12"/>
      <c r="B191" s="157"/>
      <c r="C191" s="12"/>
      <c r="D191" s="158" t="s">
        <v>71</v>
      </c>
      <c r="E191" s="159" t="s">
        <v>758</v>
      </c>
      <c r="F191" s="159" t="s">
        <v>1346</v>
      </c>
      <c r="G191" s="12"/>
      <c r="H191" s="12"/>
      <c r="I191" s="12"/>
      <c r="J191" s="160">
        <f>BK191</f>
        <v>2299.98</v>
      </c>
      <c r="K191" s="12"/>
      <c r="L191" s="157"/>
      <c r="M191" s="161"/>
      <c r="N191" s="162"/>
      <c r="O191" s="162"/>
      <c r="P191" s="163">
        <f>SUM(P192:P195)</f>
        <v>0</v>
      </c>
      <c r="Q191" s="162"/>
      <c r="R191" s="163">
        <f>SUM(R192:R195)</f>
        <v>0</v>
      </c>
      <c r="S191" s="162"/>
      <c r="T191" s="164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8" t="s">
        <v>148</v>
      </c>
      <c r="AT191" s="165" t="s">
        <v>71</v>
      </c>
      <c r="AU191" s="165" t="s">
        <v>72</v>
      </c>
      <c r="AY191" s="158" t="s">
        <v>142</v>
      </c>
      <c r="BK191" s="166">
        <f>SUM(BK192:BK195)</f>
        <v>2299.98</v>
      </c>
    </row>
    <row r="192" s="2" customFormat="1" ht="16.5" customHeight="1">
      <c r="A192" s="28"/>
      <c r="B192" s="169"/>
      <c r="C192" s="170" t="s">
        <v>268</v>
      </c>
      <c r="D192" s="170" t="s">
        <v>144</v>
      </c>
      <c r="E192" s="171" t="s">
        <v>1347</v>
      </c>
      <c r="F192" s="172" t="s">
        <v>1348</v>
      </c>
      <c r="G192" s="173" t="s">
        <v>1349</v>
      </c>
      <c r="H192" s="174">
        <v>20</v>
      </c>
      <c r="I192" s="175">
        <v>36.799999999999997</v>
      </c>
      <c r="J192" s="175">
        <f>ROUND(I192*H192,2)</f>
        <v>736</v>
      </c>
      <c r="K192" s="176"/>
      <c r="L192" s="29"/>
      <c r="M192" s="177" t="s">
        <v>1</v>
      </c>
      <c r="N192" s="178" t="s">
        <v>38</v>
      </c>
      <c r="O192" s="179">
        <v>0</v>
      </c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1" t="s">
        <v>1350</v>
      </c>
      <c r="AT192" s="181" t="s">
        <v>144</v>
      </c>
      <c r="AU192" s="181" t="s">
        <v>80</v>
      </c>
      <c r="AY192" s="15" t="s">
        <v>142</v>
      </c>
      <c r="BE192" s="182">
        <f>IF(N192="základná",J192,0)</f>
        <v>0</v>
      </c>
      <c r="BF192" s="182">
        <f>IF(N192="znížená",J192,0)</f>
        <v>736</v>
      </c>
      <c r="BG192" s="182">
        <f>IF(N192="zákl. prenesená",J192,0)</f>
        <v>0</v>
      </c>
      <c r="BH192" s="182">
        <f>IF(N192="zníž. prenesená",J192,0)</f>
        <v>0</v>
      </c>
      <c r="BI192" s="182">
        <f>IF(N192="nulová",J192,0)</f>
        <v>0</v>
      </c>
      <c r="BJ192" s="15" t="s">
        <v>149</v>
      </c>
      <c r="BK192" s="182">
        <f>ROUND(I192*H192,2)</f>
        <v>736</v>
      </c>
      <c r="BL192" s="15" t="s">
        <v>1350</v>
      </c>
      <c r="BM192" s="181" t="s">
        <v>392</v>
      </c>
    </row>
    <row r="193" s="2" customFormat="1" ht="16.5" customHeight="1">
      <c r="A193" s="28"/>
      <c r="B193" s="169"/>
      <c r="C193" s="170" t="s">
        <v>393</v>
      </c>
      <c r="D193" s="170" t="s">
        <v>144</v>
      </c>
      <c r="E193" s="171" t="s">
        <v>1351</v>
      </c>
      <c r="F193" s="172" t="s">
        <v>1352</v>
      </c>
      <c r="G193" s="173" t="s">
        <v>496</v>
      </c>
      <c r="H193" s="174">
        <v>188.886</v>
      </c>
      <c r="I193" s="175">
        <v>2.7600006600000002</v>
      </c>
      <c r="J193" s="175">
        <f>ROUND(I193*H193,2)</f>
        <v>521.33000000000004</v>
      </c>
      <c r="K193" s="176"/>
      <c r="L193" s="29"/>
      <c r="M193" s="177" t="s">
        <v>1</v>
      </c>
      <c r="N193" s="178" t="s">
        <v>38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81" t="s">
        <v>1350</v>
      </c>
      <c r="AT193" s="181" t="s">
        <v>144</v>
      </c>
      <c r="AU193" s="181" t="s">
        <v>80</v>
      </c>
      <c r="AY193" s="15" t="s">
        <v>142</v>
      </c>
      <c r="BE193" s="182">
        <f>IF(N193="základná",J193,0)</f>
        <v>0</v>
      </c>
      <c r="BF193" s="182">
        <f>IF(N193="znížená",J193,0)</f>
        <v>521.33000000000004</v>
      </c>
      <c r="BG193" s="182">
        <f>IF(N193="zákl. prenesená",J193,0)</f>
        <v>0</v>
      </c>
      <c r="BH193" s="182">
        <f>IF(N193="zníž. prenesená",J193,0)</f>
        <v>0</v>
      </c>
      <c r="BI193" s="182">
        <f>IF(N193="nulová",J193,0)</f>
        <v>0</v>
      </c>
      <c r="BJ193" s="15" t="s">
        <v>149</v>
      </c>
      <c r="BK193" s="182">
        <f>ROUND(I193*H193,2)</f>
        <v>521.33000000000004</v>
      </c>
      <c r="BL193" s="15" t="s">
        <v>1350</v>
      </c>
      <c r="BM193" s="181" t="s">
        <v>396</v>
      </c>
    </row>
    <row r="194" s="2" customFormat="1" ht="16.5" customHeight="1">
      <c r="A194" s="28"/>
      <c r="B194" s="169"/>
      <c r="C194" s="170" t="s">
        <v>272</v>
      </c>
      <c r="D194" s="170" t="s">
        <v>144</v>
      </c>
      <c r="E194" s="171" t="s">
        <v>1353</v>
      </c>
      <c r="F194" s="172" t="s">
        <v>1354</v>
      </c>
      <c r="G194" s="173" t="s">
        <v>496</v>
      </c>
      <c r="H194" s="174">
        <v>188.886</v>
      </c>
      <c r="I194" s="175">
        <v>1.8400004400000001</v>
      </c>
      <c r="J194" s="175">
        <f>ROUND(I194*H194,2)</f>
        <v>347.55000000000001</v>
      </c>
      <c r="K194" s="176"/>
      <c r="L194" s="29"/>
      <c r="M194" s="177" t="s">
        <v>1</v>
      </c>
      <c r="N194" s="178" t="s">
        <v>38</v>
      </c>
      <c r="O194" s="179">
        <v>0</v>
      </c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1" t="s">
        <v>1350</v>
      </c>
      <c r="AT194" s="181" t="s">
        <v>144</v>
      </c>
      <c r="AU194" s="181" t="s">
        <v>80</v>
      </c>
      <c r="AY194" s="15" t="s">
        <v>142</v>
      </c>
      <c r="BE194" s="182">
        <f>IF(N194="základná",J194,0)</f>
        <v>0</v>
      </c>
      <c r="BF194" s="182">
        <f>IF(N194="znížená",J194,0)</f>
        <v>347.55000000000001</v>
      </c>
      <c r="BG194" s="182">
        <f>IF(N194="zákl. prenesená",J194,0)</f>
        <v>0</v>
      </c>
      <c r="BH194" s="182">
        <f>IF(N194="zníž. prenesená",J194,0)</f>
        <v>0</v>
      </c>
      <c r="BI194" s="182">
        <f>IF(N194="nulová",J194,0)</f>
        <v>0</v>
      </c>
      <c r="BJ194" s="15" t="s">
        <v>149</v>
      </c>
      <c r="BK194" s="182">
        <f>ROUND(I194*H194,2)</f>
        <v>347.55000000000001</v>
      </c>
      <c r="BL194" s="15" t="s">
        <v>1350</v>
      </c>
      <c r="BM194" s="181" t="s">
        <v>399</v>
      </c>
    </row>
    <row r="195" s="2" customFormat="1" ht="16.5" customHeight="1">
      <c r="A195" s="28"/>
      <c r="B195" s="169"/>
      <c r="C195" s="170" t="s">
        <v>400</v>
      </c>
      <c r="D195" s="170" t="s">
        <v>144</v>
      </c>
      <c r="E195" s="171" t="s">
        <v>1355</v>
      </c>
      <c r="F195" s="172" t="s">
        <v>1356</v>
      </c>
      <c r="G195" s="173" t="s">
        <v>496</v>
      </c>
      <c r="H195" s="174">
        <v>188.886</v>
      </c>
      <c r="I195" s="175">
        <v>3.6800008800000001</v>
      </c>
      <c r="J195" s="175">
        <f>ROUND(I195*H195,2)</f>
        <v>695.10000000000002</v>
      </c>
      <c r="K195" s="176"/>
      <c r="L195" s="29"/>
      <c r="M195" s="197" t="s">
        <v>1</v>
      </c>
      <c r="N195" s="198" t="s">
        <v>38</v>
      </c>
      <c r="O195" s="195">
        <v>0</v>
      </c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1" t="s">
        <v>1350</v>
      </c>
      <c r="AT195" s="181" t="s">
        <v>144</v>
      </c>
      <c r="AU195" s="181" t="s">
        <v>80</v>
      </c>
      <c r="AY195" s="15" t="s">
        <v>142</v>
      </c>
      <c r="BE195" s="182">
        <f>IF(N195="základná",J195,0)</f>
        <v>0</v>
      </c>
      <c r="BF195" s="182">
        <f>IF(N195="znížená",J195,0)</f>
        <v>695.10000000000002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5" t="s">
        <v>149</v>
      </c>
      <c r="BK195" s="182">
        <f>ROUND(I195*H195,2)</f>
        <v>695.10000000000002</v>
      </c>
      <c r="BL195" s="15" t="s">
        <v>1350</v>
      </c>
      <c r="BM195" s="181" t="s">
        <v>403</v>
      </c>
    </row>
    <row r="196" s="2" customFormat="1" ht="6.96" customHeight="1">
      <c r="A196" s="28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29"/>
      <c r="M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</row>
  </sheetData>
  <autoFilter ref="C119:K195"/>
  <mergeCells count="8">
    <mergeCell ref="E7:H7"/>
    <mergeCell ref="E9:H9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STAVOMAL15-01\STAVOMAL</dc:creator>
  <cp:lastModifiedBy>STAVOMAL15-01\STAVOMAL</cp:lastModifiedBy>
  <dcterms:created xsi:type="dcterms:W3CDTF">2023-01-11T12:12:08Z</dcterms:created>
  <dcterms:modified xsi:type="dcterms:W3CDTF">2023-01-11T12:12:22Z</dcterms:modified>
</cp:coreProperties>
</file>